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L:\_Pozemní stavby\_č.p. 1001_MěÚ B\Ochlazování a VZT MěÚ B\export04072026\"/>
    </mc:Choice>
  </mc:AlternateContent>
  <bookViews>
    <workbookView xWindow="0" yWindow="0" windowWidth="0" windowHeight="0"/>
  </bookViews>
  <sheets>
    <sheet name="Rekapitulace stavby" sheetId="1" r:id="rId1"/>
    <sheet name="001 - Elektroinstalace" sheetId="2" r:id="rId2"/>
    <sheet name="002 - Chlazení" sheetId="3" r:id="rId3"/>
    <sheet name="003 - Vytápění" sheetId="4" r:id="rId4"/>
    <sheet name="004 - Odvod kondenzátu od...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'001 - Elektroinstalace'!$C$86:$K$250</definedName>
    <definedName name="_xlnm.Print_Area" localSheetId="1">'001 - Elektroinstalace'!$C$4:$J$39,'001 - Elektroinstalace'!$C$45:$J$68,'001 - Elektroinstalace'!$C$74:$K$250</definedName>
    <definedName name="_xlnm.Print_Titles" localSheetId="1">'001 - Elektroinstalace'!$86:$86</definedName>
    <definedName name="_xlnm._FilterDatabase" localSheetId="2" hidden="1">'002 - Chlazení'!$C$97:$K$520</definedName>
    <definedName name="_xlnm.Print_Area" localSheetId="2">'002 - Chlazení'!$C$4:$J$39,'002 - Chlazení'!$C$45:$J$79,'002 - Chlazení'!$C$85:$K$520</definedName>
    <definedName name="_xlnm.Print_Titles" localSheetId="2">'002 - Chlazení'!$97:$97</definedName>
    <definedName name="_xlnm._FilterDatabase" localSheetId="3" hidden="1">'003 - Vytápění'!$C$94:$K$230</definedName>
    <definedName name="_xlnm.Print_Area" localSheetId="3">'003 - Vytápění'!$C$4:$J$39,'003 - Vytápění'!$C$45:$J$76,'003 - Vytápění'!$C$82:$K$230</definedName>
    <definedName name="_xlnm.Print_Titles" localSheetId="3">'003 - Vytápění'!$94:$94</definedName>
    <definedName name="_xlnm._FilterDatabase" localSheetId="4" hidden="1">'004 - Odvod kondenzátu od...'!$C$86:$K$171</definedName>
    <definedName name="_xlnm.Print_Area" localSheetId="4">'004 - Odvod kondenzátu od...'!$C$4:$J$39,'004 - Odvod kondenzátu od...'!$C$45:$J$68,'004 - Odvod kondenzátu od...'!$C$74:$K$171</definedName>
    <definedName name="_xlnm.Print_Titles" localSheetId="4">'004 - Odvod kondenzátu od...'!$86:$86</definedName>
    <definedName name="_xlnm._FilterDatabase" localSheetId="5" hidden="1">'VRN - Vedlejší rozpočtové...'!$C$86:$K$112</definedName>
    <definedName name="_xlnm.Print_Area" localSheetId="5">'VRN - Vedlejší rozpočtové...'!$C$4:$J$39,'VRN - Vedlejší rozpočtové...'!$C$45:$J$68,'VRN - Vedlejší rozpočtové...'!$C$74:$K$112</definedName>
    <definedName name="_xlnm.Print_Titles" localSheetId="5">'VRN - Vedlejší rozpočtové...'!$86:$86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89"/>
  <c r="T88"/>
  <c r="R88"/>
  <c r="P88"/>
  <c r="BK88"/>
  <c r="J88"/>
  <c r="J60"/>
  <c r="J37"/>
  <c r="J36"/>
  <c i="1" r="AY59"/>
  <c i="6" r="J35"/>
  <c i="1" r="AX59"/>
  <c i="6" r="BI110"/>
  <c r="BH110"/>
  <c r="BG110"/>
  <c r="BF110"/>
  <c r="T110"/>
  <c r="T109"/>
  <c r="R110"/>
  <c r="R109"/>
  <c r="P110"/>
  <c r="P109"/>
  <c r="BI104"/>
  <c r="BH104"/>
  <c r="BG104"/>
  <c r="BF104"/>
  <c r="T104"/>
  <c r="T103"/>
  <c r="R104"/>
  <c r="R103"/>
  <c r="P104"/>
  <c r="P103"/>
  <c r="BI100"/>
  <c r="BH100"/>
  <c r="BG100"/>
  <c r="BF100"/>
  <c r="T100"/>
  <c r="T99"/>
  <c r="R100"/>
  <c r="R99"/>
  <c r="P100"/>
  <c r="P99"/>
  <c r="BI96"/>
  <c r="BH96"/>
  <c r="BG96"/>
  <c r="BF96"/>
  <c r="T96"/>
  <c r="T95"/>
  <c r="R96"/>
  <c r="R95"/>
  <c r="P96"/>
  <c r="P95"/>
  <c r="BI92"/>
  <c r="BH92"/>
  <c r="BG92"/>
  <c r="BF92"/>
  <c r="T92"/>
  <c r="T91"/>
  <c r="T90"/>
  <c r="T87"/>
  <c r="R92"/>
  <c r="R91"/>
  <c r="P92"/>
  <c r="P91"/>
  <c r="J61"/>
  <c r="F81"/>
  <c r="E79"/>
  <c r="F52"/>
  <c r="E50"/>
  <c r="J24"/>
  <c r="E24"/>
  <c r="J84"/>
  <c r="J23"/>
  <c r="J21"/>
  <c r="E21"/>
  <c r="J54"/>
  <c r="J20"/>
  <c r="J18"/>
  <c r="E18"/>
  <c r="F84"/>
  <c r="J17"/>
  <c r="J15"/>
  <c r="E15"/>
  <c r="F83"/>
  <c r="J14"/>
  <c r="J12"/>
  <c r="J81"/>
  <c r="E7"/>
  <c r="E77"/>
  <c i="5" r="J37"/>
  <c r="J36"/>
  <c i="1" r="AY58"/>
  <c i="5" r="J35"/>
  <c i="1" r="AX58"/>
  <c i="5"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T160"/>
  <c r="R161"/>
  <c r="R160"/>
  <c r="P161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0"/>
  <c r="BH110"/>
  <c r="BG110"/>
  <c r="BF110"/>
  <c r="T110"/>
  <c r="T109"/>
  <c r="R110"/>
  <c r="R109"/>
  <c r="P110"/>
  <c r="P109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0"/>
  <c r="BH90"/>
  <c r="BG90"/>
  <c r="BF90"/>
  <c r="T90"/>
  <c r="R90"/>
  <c r="P90"/>
  <c r="F81"/>
  <c r="E79"/>
  <c r="F52"/>
  <c r="E50"/>
  <c r="J24"/>
  <c r="E24"/>
  <c r="J84"/>
  <c r="J23"/>
  <c r="J21"/>
  <c r="E21"/>
  <c r="J54"/>
  <c r="J20"/>
  <c r="J18"/>
  <c r="E18"/>
  <c r="F84"/>
  <c r="J17"/>
  <c r="J15"/>
  <c r="E15"/>
  <c r="F83"/>
  <c r="J14"/>
  <c r="J12"/>
  <c r="J52"/>
  <c r="E7"/>
  <c r="E48"/>
  <c i="4" r="J226"/>
  <c r="J37"/>
  <c r="J36"/>
  <c i="1" r="AY57"/>
  <c i="4" r="J35"/>
  <c i="1" r="AX57"/>
  <c i="4" r="BI228"/>
  <c r="BH228"/>
  <c r="BG228"/>
  <c r="BF228"/>
  <c r="T228"/>
  <c r="T227"/>
  <c r="T225"/>
  <c r="R228"/>
  <c r="R227"/>
  <c r="R225"/>
  <c r="P228"/>
  <c r="P227"/>
  <c r="P225"/>
  <c r="J74"/>
  <c r="BI220"/>
  <c r="BH220"/>
  <c r="BG220"/>
  <c r="BF220"/>
  <c r="T220"/>
  <c r="T214"/>
  <c r="R220"/>
  <c r="R214"/>
  <c r="P220"/>
  <c r="P214"/>
  <c r="BI215"/>
  <c r="BH215"/>
  <c r="BG215"/>
  <c r="BF215"/>
  <c r="T215"/>
  <c r="R215"/>
  <c r="P215"/>
  <c r="BI212"/>
  <c r="BH212"/>
  <c r="BG212"/>
  <c r="BF212"/>
  <c r="T212"/>
  <c r="T211"/>
  <c r="T210"/>
  <c r="R212"/>
  <c r="R211"/>
  <c r="R210"/>
  <c r="P212"/>
  <c r="P211"/>
  <c r="P210"/>
  <c r="BI205"/>
  <c r="BH205"/>
  <c r="BG205"/>
  <c r="BF205"/>
  <c r="T205"/>
  <c r="T199"/>
  <c r="R205"/>
  <c r="P205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F89"/>
  <c r="E87"/>
  <c r="F52"/>
  <c r="E50"/>
  <c r="J24"/>
  <c r="E24"/>
  <c r="J55"/>
  <c r="J23"/>
  <c r="J21"/>
  <c r="E21"/>
  <c r="J54"/>
  <c r="J20"/>
  <c r="J18"/>
  <c r="E18"/>
  <c r="F92"/>
  <c r="J17"/>
  <c r="J15"/>
  <c r="E15"/>
  <c r="F91"/>
  <c r="J14"/>
  <c r="J12"/>
  <c r="J89"/>
  <c r="E7"/>
  <c r="E48"/>
  <c i="3" r="J37"/>
  <c r="J36"/>
  <c i="1" r="AY56"/>
  <c i="3" r="J35"/>
  <c i="1" r="AX56"/>
  <c i="3"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T512"/>
  <c r="R513"/>
  <c r="R512"/>
  <c r="P513"/>
  <c r="P512"/>
  <c r="BI509"/>
  <c r="BH509"/>
  <c r="BG509"/>
  <c r="BF509"/>
  <c r="T509"/>
  <c r="T508"/>
  <c r="R509"/>
  <c r="R508"/>
  <c r="P509"/>
  <c r="P508"/>
  <c r="BI505"/>
  <c r="BH505"/>
  <c r="BG505"/>
  <c r="BF505"/>
  <c r="T505"/>
  <c r="T504"/>
  <c r="R505"/>
  <c r="R504"/>
  <c r="P505"/>
  <c r="P504"/>
  <c r="BI498"/>
  <c r="BH498"/>
  <c r="BG498"/>
  <c r="BF498"/>
  <c r="T498"/>
  <c r="R498"/>
  <c r="P498"/>
  <c r="BI496"/>
  <c r="BH496"/>
  <c r="BG496"/>
  <c r="BF496"/>
  <c r="T496"/>
  <c r="R496"/>
  <c r="P496"/>
  <c r="BI489"/>
  <c r="BH489"/>
  <c r="BG489"/>
  <c r="BF489"/>
  <c r="T489"/>
  <c r="R489"/>
  <c r="P489"/>
  <c r="BI484"/>
  <c r="BH484"/>
  <c r="BG484"/>
  <c r="BF484"/>
  <c r="T484"/>
  <c r="R484"/>
  <c r="P484"/>
  <c r="BI479"/>
  <c r="BH479"/>
  <c r="BG479"/>
  <c r="BF479"/>
  <c r="T479"/>
  <c r="R479"/>
  <c r="P479"/>
  <c r="BI475"/>
  <c r="BH475"/>
  <c r="BG475"/>
  <c r="BF475"/>
  <c r="T475"/>
  <c r="R475"/>
  <c r="P475"/>
  <c r="BI471"/>
  <c r="BH471"/>
  <c r="BG471"/>
  <c r="BF471"/>
  <c r="T471"/>
  <c r="R471"/>
  <c r="P471"/>
  <c r="BI466"/>
  <c r="BH466"/>
  <c r="BG466"/>
  <c r="BF466"/>
  <c r="T466"/>
  <c r="R466"/>
  <c r="P466"/>
  <c r="BI464"/>
  <c r="BH464"/>
  <c r="BG464"/>
  <c r="BF464"/>
  <c r="T464"/>
  <c r="R464"/>
  <c r="P464"/>
  <c r="BI460"/>
  <c r="BH460"/>
  <c r="BG460"/>
  <c r="BF460"/>
  <c r="T460"/>
  <c r="R460"/>
  <c r="P460"/>
  <c r="BI458"/>
  <c r="BH458"/>
  <c r="BG458"/>
  <c r="BF458"/>
  <c r="T458"/>
  <c r="R458"/>
  <c r="P458"/>
  <c r="BI449"/>
  <c r="BH449"/>
  <c r="BG449"/>
  <c r="BF449"/>
  <c r="T449"/>
  <c r="R449"/>
  <c r="P449"/>
  <c r="BI447"/>
  <c r="BH447"/>
  <c r="BG447"/>
  <c r="BF447"/>
  <c r="T447"/>
  <c r="R447"/>
  <c r="P447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9"/>
  <c r="BH429"/>
  <c r="BG429"/>
  <c r="BF429"/>
  <c r="T429"/>
  <c r="R429"/>
  <c r="P429"/>
  <c r="BI420"/>
  <c r="BH420"/>
  <c r="BG420"/>
  <c r="BF420"/>
  <c r="T420"/>
  <c r="R420"/>
  <c r="P420"/>
  <c r="BI418"/>
  <c r="BH418"/>
  <c r="BG418"/>
  <c r="BF418"/>
  <c r="T418"/>
  <c r="R418"/>
  <c r="P418"/>
  <c r="BI410"/>
  <c r="BH410"/>
  <c r="BG410"/>
  <c r="BF410"/>
  <c r="T410"/>
  <c r="R410"/>
  <c r="P410"/>
  <c r="BI406"/>
  <c r="BH406"/>
  <c r="BG406"/>
  <c r="BF406"/>
  <c r="T406"/>
  <c r="R406"/>
  <c r="P406"/>
  <c r="BI397"/>
  <c r="BH397"/>
  <c r="BG397"/>
  <c r="BF397"/>
  <c r="T397"/>
  <c r="R397"/>
  <c r="P397"/>
  <c r="BI393"/>
  <c r="BH393"/>
  <c r="BG393"/>
  <c r="BF393"/>
  <c r="T393"/>
  <c r="R393"/>
  <c r="P393"/>
  <c r="BI385"/>
  <c r="BH385"/>
  <c r="BG385"/>
  <c r="BF385"/>
  <c r="T385"/>
  <c r="R385"/>
  <c r="P385"/>
  <c r="BI383"/>
  <c r="BH383"/>
  <c r="BG383"/>
  <c r="BF383"/>
  <c r="T383"/>
  <c r="R383"/>
  <c r="P383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5"/>
  <c r="BH365"/>
  <c r="BG365"/>
  <c r="BF365"/>
  <c r="T365"/>
  <c r="R365"/>
  <c r="P365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2"/>
  <c r="BH322"/>
  <c r="BG322"/>
  <c r="BF322"/>
  <c r="T322"/>
  <c r="R322"/>
  <c r="P322"/>
  <c r="BI320"/>
  <c r="BH320"/>
  <c r="BG320"/>
  <c r="BF320"/>
  <c r="T320"/>
  <c r="R320"/>
  <c r="P320"/>
  <c r="BI315"/>
  <c r="BH315"/>
  <c r="BG315"/>
  <c r="BF315"/>
  <c r="T315"/>
  <c r="R315"/>
  <c r="P315"/>
  <c r="BI313"/>
  <c r="BH313"/>
  <c r="BG313"/>
  <c r="BF313"/>
  <c r="T313"/>
  <c r="R313"/>
  <c r="P313"/>
  <c r="BI307"/>
  <c r="BH307"/>
  <c r="BG307"/>
  <c r="BF307"/>
  <c r="T307"/>
  <c r="R307"/>
  <c r="P307"/>
  <c r="BI305"/>
  <c r="BH305"/>
  <c r="BG305"/>
  <c r="BF305"/>
  <c r="T305"/>
  <c r="R305"/>
  <c r="P305"/>
  <c r="BI297"/>
  <c r="BH297"/>
  <c r="BG297"/>
  <c r="BF297"/>
  <c r="T297"/>
  <c r="R297"/>
  <c r="P297"/>
  <c r="BI295"/>
  <c r="BH295"/>
  <c r="BG295"/>
  <c r="BF295"/>
  <c r="T295"/>
  <c r="R295"/>
  <c r="P295"/>
  <c r="BI287"/>
  <c r="BH287"/>
  <c r="BG287"/>
  <c r="BF287"/>
  <c r="T287"/>
  <c r="R287"/>
  <c r="P287"/>
  <c r="BI285"/>
  <c r="BH285"/>
  <c r="BG285"/>
  <c r="BF285"/>
  <c r="T285"/>
  <c r="R285"/>
  <c r="P285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0"/>
  <c r="BH260"/>
  <c r="BG260"/>
  <c r="BF260"/>
  <c r="T260"/>
  <c r="R260"/>
  <c r="P260"/>
  <c r="BI255"/>
  <c r="BH255"/>
  <c r="BG255"/>
  <c r="BF255"/>
  <c r="T255"/>
  <c r="R255"/>
  <c r="P255"/>
  <c r="BI253"/>
  <c r="BH253"/>
  <c r="BG253"/>
  <c r="BF253"/>
  <c r="T253"/>
  <c r="R253"/>
  <c r="P253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1"/>
  <c r="BH231"/>
  <c r="BG231"/>
  <c r="BF231"/>
  <c r="T231"/>
  <c r="R231"/>
  <c r="P231"/>
  <c r="BI228"/>
  <c r="BH228"/>
  <c r="BG228"/>
  <c r="BF228"/>
  <c r="T228"/>
  <c r="R228"/>
  <c r="P228"/>
  <c r="BI221"/>
  <c r="BH221"/>
  <c r="BG221"/>
  <c r="BF221"/>
  <c r="T221"/>
  <c r="R221"/>
  <c r="P221"/>
  <c r="BI216"/>
  <c r="BH216"/>
  <c r="BG216"/>
  <c r="BF216"/>
  <c r="T216"/>
  <c r="R216"/>
  <c r="P216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2"/>
  <c r="BH192"/>
  <c r="BG192"/>
  <c r="BF192"/>
  <c r="T192"/>
  <c r="R192"/>
  <c r="P192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T157"/>
  <c r="R166"/>
  <c r="R157"/>
  <c r="P166"/>
  <c r="P157"/>
  <c r="BI158"/>
  <c r="BH158"/>
  <c r="BG158"/>
  <c r="BF158"/>
  <c r="T158"/>
  <c r="R158"/>
  <c r="P158"/>
  <c r="BI154"/>
  <c r="BH154"/>
  <c r="BG154"/>
  <c r="BF154"/>
  <c r="T154"/>
  <c r="R154"/>
  <c r="P154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4"/>
  <c r="BH104"/>
  <c r="BG104"/>
  <c r="BF104"/>
  <c r="T104"/>
  <c r="R104"/>
  <c r="P104"/>
  <c r="BI101"/>
  <c r="BH101"/>
  <c r="BG101"/>
  <c r="BF101"/>
  <c r="T101"/>
  <c r="R101"/>
  <c r="P101"/>
  <c r="F92"/>
  <c r="E90"/>
  <c r="F52"/>
  <c r="E50"/>
  <c r="J24"/>
  <c r="E24"/>
  <c r="J95"/>
  <c r="J23"/>
  <c r="J21"/>
  <c r="E21"/>
  <c r="J54"/>
  <c r="J20"/>
  <c r="J18"/>
  <c r="E18"/>
  <c r="F95"/>
  <c r="J17"/>
  <c r="J15"/>
  <c r="E15"/>
  <c r="F94"/>
  <c r="J14"/>
  <c r="J12"/>
  <c r="J92"/>
  <c r="E7"/>
  <c r="E88"/>
  <c i="2" r="J37"/>
  <c r="J36"/>
  <c i="1" r="AY55"/>
  <c i="2" r="J35"/>
  <c i="1" r="AX55"/>
  <c i="2" r="BI249"/>
  <c r="BH249"/>
  <c r="BG249"/>
  <c r="BF249"/>
  <c r="T249"/>
  <c r="R249"/>
  <c r="P249"/>
  <c r="BI245"/>
  <c r="BH245"/>
  <c r="BG245"/>
  <c r="BF245"/>
  <c r="T245"/>
  <c r="R245"/>
  <c r="P245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3"/>
  <c r="BH93"/>
  <c r="BG93"/>
  <c r="BF93"/>
  <c r="T93"/>
  <c r="T92"/>
  <c r="R93"/>
  <c r="R92"/>
  <c r="P93"/>
  <c r="P92"/>
  <c r="BI90"/>
  <c r="BH90"/>
  <c r="BG90"/>
  <c r="BF90"/>
  <c r="T90"/>
  <c r="T89"/>
  <c r="T88"/>
  <c r="R90"/>
  <c r="R89"/>
  <c r="R88"/>
  <c r="P90"/>
  <c r="P89"/>
  <c r="P88"/>
  <c r="F81"/>
  <c r="E79"/>
  <c r="F52"/>
  <c r="E50"/>
  <c r="J24"/>
  <c r="E24"/>
  <c r="J55"/>
  <c r="J23"/>
  <c r="J21"/>
  <c r="E21"/>
  <c r="J54"/>
  <c r="J20"/>
  <c r="J18"/>
  <c r="E18"/>
  <c r="F84"/>
  <c r="J17"/>
  <c r="J15"/>
  <c r="E15"/>
  <c r="F54"/>
  <c r="J14"/>
  <c r="J12"/>
  <c r="J81"/>
  <c r="E7"/>
  <c r="E77"/>
  <c i="1" r="AS54"/>
  <c r="L50"/>
  <c r="AM50"/>
  <c r="AM49"/>
  <c r="L49"/>
  <c r="AM47"/>
  <c r="L47"/>
  <c r="L45"/>
  <c r="L44"/>
  <c i="5" r="BK164"/>
  <c i="4" r="J185"/>
  <c i="3" r="BK374"/>
  <c r="J216"/>
  <c i="2" r="BK124"/>
  <c i="5" r="J124"/>
  <c i="2" r="BK163"/>
  <c i="6" r="J92"/>
  <c i="5" r="BK117"/>
  <c i="4" r="BK183"/>
  <c i="3" r="BK142"/>
  <c i="2" r="BK207"/>
  <c r="J131"/>
  <c i="3" r="J475"/>
  <c r="BK385"/>
  <c i="4" r="J98"/>
  <c i="3" r="J267"/>
  <c r="BK117"/>
  <c i="2" r="BK170"/>
  <c i="4" r="BK200"/>
  <c i="3" r="BK295"/>
  <c r="J127"/>
  <c i="2" r="J155"/>
  <c i="4" r="J205"/>
  <c r="J173"/>
  <c i="2" r="J195"/>
  <c r="BK110"/>
  <c i="4" r="BK189"/>
  <c i="3" r="J410"/>
  <c r="BK127"/>
  <c i="2" r="BK93"/>
  <c i="3" r="BK383"/>
  <c i="2" r="BK131"/>
  <c i="3" r="BK498"/>
  <c r="J341"/>
  <c i="6" r="BK100"/>
  <c i="4" r="J108"/>
  <c i="3" r="J365"/>
  <c i="2" r="J172"/>
  <c r="BK113"/>
  <c i="5" r="J110"/>
  <c i="3" r="BK464"/>
  <c r="BK353"/>
  <c r="J273"/>
  <c i="6" r="BK110"/>
  <c i="5" r="BK144"/>
  <c i="2" r="J181"/>
  <c i="5" r="BK100"/>
  <c i="4" r="BK128"/>
  <c i="3" r="BK475"/>
  <c r="BK429"/>
  <c r="J142"/>
  <c i="2" r="BK145"/>
  <c i="6" r="J100"/>
  <c i="5" r="J120"/>
  <c r="BK105"/>
  <c i="4" r="J146"/>
  <c i="3" r="J285"/>
  <c i="2" r="J175"/>
  <c i="4" r="J220"/>
  <c i="3" r="J449"/>
  <c r="BK378"/>
  <c r="J336"/>
  <c r="J260"/>
  <c r="BK489"/>
  <c r="J295"/>
  <c r="BK209"/>
  <c r="BK201"/>
  <c i="2" r="BK214"/>
  <c r="J148"/>
  <c i="3" r="J383"/>
  <c r="J315"/>
  <c r="BK221"/>
  <c r="J179"/>
  <c i="5" r="J117"/>
  <c i="4" r="BK171"/>
  <c i="3" r="BK158"/>
  <c r="J101"/>
  <c i="2" r="BK200"/>
  <c r="J179"/>
  <c i="4" r="J194"/>
  <c i="3" r="BK516"/>
  <c r="BK406"/>
  <c r="BK188"/>
  <c r="BK122"/>
  <c r="BK101"/>
  <c i="4" r="BK158"/>
  <c i="3" r="J253"/>
  <c i="4" r="J178"/>
  <c i="3" r="BK519"/>
  <c r="J464"/>
  <c i="6" r="J96"/>
  <c i="5" r="J144"/>
  <c i="3" r="BK410"/>
  <c r="J166"/>
  <c i="2" r="J117"/>
  <c i="4" r="BK228"/>
  <c i="3" r="J385"/>
  <c r="BK138"/>
  <c i="4" r="BK163"/>
  <c i="3" r="J277"/>
  <c r="BK135"/>
  <c i="2" r="J188"/>
  <c i="4" r="J228"/>
  <c i="2" r="BK249"/>
  <c r="BK155"/>
  <c i="4" r="BK151"/>
  <c r="J126"/>
  <c i="3" r="BK397"/>
  <c i="2" r="BK177"/>
  <c r="BK103"/>
  <c i="4" r="J128"/>
  <c i="3" r="BK322"/>
  <c r="BK192"/>
  <c i="4" r="BK194"/>
  <c i="3" r="J322"/>
  <c i="2" r="J235"/>
  <c r="J152"/>
  <c i="4" r="BK205"/>
  <c i="3" r="J519"/>
  <c r="J117"/>
  <c i="2" r="BK179"/>
  <c i="4" r="BK98"/>
  <c i="2" r="BK195"/>
  <c i="4" r="J151"/>
  <c i="3" r="BK479"/>
  <c i="5" r="BK157"/>
  <c r="J105"/>
  <c i="3" r="BK285"/>
  <c i="2" r="BK168"/>
  <c i="5" r="J95"/>
  <c i="4" r="BK103"/>
  <c i="3" r="J313"/>
  <c r="J231"/>
  <c i="5" r="BK155"/>
  <c i="3" r="J170"/>
  <c i="2" r="J214"/>
  <c i="6" r="BK92"/>
  <c i="2" r="BK120"/>
  <c i="3" r="J420"/>
  <c i="4" r="J155"/>
  <c r="J103"/>
  <c i="3" r="BK260"/>
  <c i="2" r="BK221"/>
  <c i="4" r="J121"/>
  <c i="3" r="J346"/>
  <c r="J188"/>
  <c r="J122"/>
  <c i="2" r="J145"/>
  <c i="3" r="J138"/>
  <c i="2" r="J100"/>
  <c i="4" r="BK121"/>
  <c i="3" r="J489"/>
  <c r="J343"/>
  <c i="2" r="J177"/>
  <c r="BK181"/>
  <c i="4" r="BK155"/>
  <c i="3" r="BK496"/>
  <c r="BK328"/>
  <c i="5" r="J161"/>
  <c r="BK110"/>
  <c i="3" r="J435"/>
  <c r="BK267"/>
  <c i="2" r="J120"/>
  <c i="5" r="BK169"/>
  <c i="4" r="J215"/>
  <c i="3" r="BK357"/>
  <c r="BK243"/>
  <c i="5" r="BK152"/>
  <c r="BK131"/>
  <c i="3" r="BK460"/>
  <c r="J370"/>
  <c r="J305"/>
  <c i="6" r="BK96"/>
  <c i="4" r="BK113"/>
  <c i="3" r="BK435"/>
  <c r="BK166"/>
  <c i="2" r="J228"/>
  <c i="4" r="BK196"/>
  <c i="3" r="J307"/>
  <c r="J238"/>
  <c r="J130"/>
  <c i="2" r="BK190"/>
  <c r="BK117"/>
  <c i="3" r="BK370"/>
  <c r="BK271"/>
  <c r="BK238"/>
  <c r="J205"/>
  <c r="J192"/>
  <c i="2" r="J93"/>
  <c i="3" r="J429"/>
  <c r="BK216"/>
  <c r="BK154"/>
  <c i="2" r="BK186"/>
  <c r="BK141"/>
  <c i="3" r="BK297"/>
  <c r="J209"/>
  <c r="BK170"/>
  <c i="2" r="J207"/>
  <c r="J113"/>
  <c i="3" r="BK147"/>
  <c i="2" r="BK172"/>
  <c i="4" r="J196"/>
  <c i="3" r="J513"/>
  <c r="BK275"/>
  <c i="2" r="BK203"/>
  <c r="J141"/>
  <c i="3" r="J418"/>
  <c i="2" r="J163"/>
  <c i="4" r="J132"/>
  <c i="3" r="J466"/>
  <c i="5" r="J169"/>
  <c i="4" r="J166"/>
  <c i="3" r="BK355"/>
  <c i="2" r="J166"/>
  <c i="5" r="J155"/>
  <c i="3" r="J498"/>
  <c r="BK346"/>
  <c r="BK269"/>
  <c i="5" r="BK136"/>
  <c i="3" r="BK466"/>
  <c r="BK420"/>
  <c i="6" r="BK104"/>
  <c i="4" r="J163"/>
  <c i="3" r="BK439"/>
  <c r="BK255"/>
  <c i="2" r="BK230"/>
  <c r="J205"/>
  <c i="5" r="J115"/>
  <c i="4" r="BK143"/>
  <c i="3" r="J271"/>
  <c r="BK112"/>
  <c i="2" r="J200"/>
  <c i="3" r="BK471"/>
  <c r="J357"/>
  <c r="BK273"/>
  <c r="BK231"/>
  <c r="J201"/>
  <c i="2" r="J245"/>
  <c i="3" r="BK447"/>
  <c r="J275"/>
  <c r="BK205"/>
  <c i="2" r="J193"/>
  <c r="J110"/>
  <c i="3" r="BK245"/>
  <c r="BK174"/>
  <c i="2" r="BK238"/>
  <c r="J138"/>
  <c i="4" r="BK212"/>
  <c i="3" r="BK104"/>
  <c i="2" r="J221"/>
  <c i="4" r="BK215"/>
  <c r="BK108"/>
  <c i="3" r="J479"/>
  <c r="J109"/>
  <c i="2" r="J124"/>
  <c i="3" r="J484"/>
  <c r="BK365"/>
  <c i="2" r="J105"/>
  <c i="3" r="J447"/>
  <c i="4" r="J183"/>
  <c i="3" r="BK336"/>
  <c i="2" r="J134"/>
  <c i="5" r="BK161"/>
  <c i="4" r="BK126"/>
  <c i="3" r="J320"/>
  <c r="J245"/>
  <c i="5" r="BK148"/>
  <c r="BK124"/>
  <c i="3" r="BK458"/>
  <c i="2" r="J249"/>
  <c i="5" r="BK95"/>
  <c i="3" r="BK513"/>
  <c r="J328"/>
  <c r="J183"/>
  <c i="2" r="J238"/>
  <c i="5" r="J157"/>
  <c r="BK90"/>
  <c i="3" r="BK320"/>
  <c i="2" r="J168"/>
  <c i="3" r="J496"/>
  <c r="J112"/>
  <c i="2" r="J225"/>
  <c i="5" r="J136"/>
  <c i="4" r="J137"/>
  <c i="3" r="BK431"/>
  <c r="J158"/>
  <c i="2" r="J211"/>
  <c r="BK134"/>
  <c i="4" r="BK137"/>
  <c r="J118"/>
  <c i="3" r="BK343"/>
  <c i="5" r="J140"/>
  <c r="BK127"/>
  <c i="3" r="J458"/>
  <c r="J154"/>
  <c i="2" r="J230"/>
  <c r="BK175"/>
  <c i="3" r="J353"/>
  <c r="BK183"/>
  <c i="2" r="BK235"/>
  <c r="BK148"/>
  <c i="3" r="J287"/>
  <c i="2" r="BK127"/>
  <c i="3" r="J516"/>
  <c r="J355"/>
  <c i="5" r="J152"/>
  <c r="J100"/>
  <c i="3" r="J460"/>
  <c r="J135"/>
  <c i="2" r="BK100"/>
  <c i="4" r="BK220"/>
  <c i="3" r="BK277"/>
  <c i="5" r="J164"/>
  <c i="2" r="J186"/>
  <c i="4" r="J171"/>
  <c i="3" r="BK509"/>
  <c r="J431"/>
  <c r="J243"/>
  <c r="BK109"/>
  <c i="4" r="BK185"/>
  <c i="3" r="BK341"/>
  <c r="BK179"/>
  <c i="2" r="J218"/>
  <c i="3" r="BK505"/>
  <c r="BK315"/>
  <c r="BK253"/>
  <c r="BK228"/>
  <c r="BK130"/>
  <c i="2" r="BK188"/>
  <c i="4" r="BK173"/>
  <c i="3" r="J297"/>
  <c r="J228"/>
  <c i="2" r="BK218"/>
  <c r="BK159"/>
  <c i="4" r="J143"/>
  <c i="2" r="BK193"/>
  <c r="J103"/>
  <c i="5" r="BK115"/>
  <c i="3" r="J397"/>
  <c i="2" r="J240"/>
  <c i="4" r="J212"/>
  <c i="3" r="BK287"/>
  <c r="J147"/>
  <c i="2" r="J198"/>
  <c i="4" r="BK178"/>
  <c i="2" r="BK108"/>
  <c i="3" r="J374"/>
  <c i="6" r="J104"/>
  <c i="5" r="J148"/>
  <c i="4" r="J113"/>
  <c i="3" r="J378"/>
  <c i="2" r="J159"/>
  <c r="BK105"/>
  <c i="3" r="BK418"/>
  <c r="BK307"/>
  <c r="J221"/>
  <c i="5" r="BK140"/>
  <c r="BK120"/>
  <c i="3" r="BK449"/>
  <c r="J332"/>
  <c i="2" r="BK228"/>
  <c i="6" r="J110"/>
  <c i="4" r="BK166"/>
  <c i="3" r="J505"/>
  <c r="BK313"/>
  <c i="2" r="BK211"/>
  <c r="BK198"/>
  <c r="J170"/>
  <c r="BK152"/>
  <c r="BK90"/>
  <c i="5" r="J127"/>
  <c i="3" r="J406"/>
  <c r="J269"/>
  <c i="2" r="BK245"/>
  <c r="BK205"/>
  <c r="BK166"/>
  <c i="3" r="J471"/>
  <c i="2" r="BK240"/>
  <c r="J90"/>
  <c i="4" r="BK146"/>
  <c r="BK118"/>
  <c i="3" r="J439"/>
  <c r="J255"/>
  <c i="2" r="J108"/>
  <c i="4" r="BK132"/>
  <c i="3" r="J393"/>
  <c r="BK332"/>
  <c r="J104"/>
  <c i="2" r="J203"/>
  <c r="J127"/>
  <c i="5" r="J131"/>
  <c r="J90"/>
  <c i="3" r="BK393"/>
  <c i="2" r="BK138"/>
  <c i="4" r="J200"/>
  <c i="3" r="BK484"/>
  <c r="BK305"/>
  <c r="J174"/>
  <c i="2" r="J190"/>
  <c i="4" r="J189"/>
  <c i="2" r="BK225"/>
  <c i="4" r="J158"/>
  <c i="3" r="J509"/>
  <c i="4" l="1" r="R199"/>
  <c i="6" r="R90"/>
  <c r="R87"/>
  <c i="4" r="P199"/>
  <c i="6" r="P90"/>
  <c r="P87"/>
  <c i="1" r="AU59"/>
  <c i="3" r="BK169"/>
  <c r="J169"/>
  <c r="J66"/>
  <c r="R191"/>
  <c r="BK478"/>
  <c r="J478"/>
  <c r="J71"/>
  <c r="R495"/>
  <c r="R494"/>
  <c r="BK515"/>
  <c r="J515"/>
  <c r="J78"/>
  <c i="2" r="F34"/>
  <c i="1" r="BA55"/>
  <c i="2" r="BK210"/>
  <c r="J210"/>
  <c r="J65"/>
  <c i="3" r="BK134"/>
  <c r="BK182"/>
  <c r="J182"/>
  <c r="J67"/>
  <c r="P463"/>
  <c r="R515"/>
  <c r="R503"/>
  <c i="4" r="BK154"/>
  <c r="J154"/>
  <c r="J67"/>
  <c r="R188"/>
  <c i="3" r="R208"/>
  <c i="2" r="F36"/>
  <c i="1" r="BC55"/>
  <c i="2" r="T210"/>
  <c i="3" r="T100"/>
  <c r="T99"/>
  <c r="BK191"/>
  <c r="J191"/>
  <c r="J68"/>
  <c r="R463"/>
  <c r="P515"/>
  <c r="P503"/>
  <c i="2" r="BK99"/>
  <c r="J99"/>
  <c r="J64"/>
  <c r="R234"/>
  <c r="R233"/>
  <c i="3" r="F35"/>
  <c i="1" r="BB56"/>
  <c i="3" r="R134"/>
  <c r="P169"/>
  <c r="P182"/>
  <c r="R478"/>
  <c r="T515"/>
  <c r="T503"/>
  <c i="4" r="R97"/>
  <c r="R96"/>
  <c r="R125"/>
  <c r="R154"/>
  <c r="F34"/>
  <c i="1" r="BA57"/>
  <c i="2" r="P234"/>
  <c r="P233"/>
  <c i="3" r="F37"/>
  <c i="1" r="BD56"/>
  <c i="3" r="BK100"/>
  <c r="J100"/>
  <c r="J61"/>
  <c r="P134"/>
  <c r="R169"/>
  <c r="R182"/>
  <c r="BK463"/>
  <c r="J463"/>
  <c r="J70"/>
  <c i="4" r="F36"/>
  <c i="1" r="BC57"/>
  <c i="2" r="J34"/>
  <c i="1" r="AW55"/>
  <c i="2" r="R210"/>
  <c i="3" r="T208"/>
  <c i="2" r="T99"/>
  <c r="T98"/>
  <c i="3" r="BK208"/>
  <c r="J208"/>
  <c r="J69"/>
  <c r="BK495"/>
  <c r="J495"/>
  <c r="J73"/>
  <c i="4" r="BK97"/>
  <c r="J97"/>
  <c r="J61"/>
  <c i="2" r="R99"/>
  <c r="R98"/>
  <c r="R87"/>
  <c i="3" r="J34"/>
  <c i="1" r="AW56"/>
  <c i="3" r="P100"/>
  <c r="P99"/>
  <c r="P191"/>
  <c r="P478"/>
  <c r="P495"/>
  <c r="P494"/>
  <c i="4" r="F37"/>
  <c i="1" r="BD57"/>
  <c i="4" r="T97"/>
  <c r="T96"/>
  <c r="T125"/>
  <c r="P154"/>
  <c i="5" r="F37"/>
  <c i="1" r="BD58"/>
  <c i="5" r="P89"/>
  <c r="P88"/>
  <c r="R114"/>
  <c r="T114"/>
  <c r="P163"/>
  <c i="6" r="F34"/>
  <c i="1" r="BA59"/>
  <c i="2" r="F37"/>
  <c i="1" r="BD55"/>
  <c i="2" r="P210"/>
  <c i="3" r="P208"/>
  <c r="T495"/>
  <c r="T494"/>
  <c i="4" r="J34"/>
  <c i="1" r="AW57"/>
  <c i="4" r="P97"/>
  <c r="P96"/>
  <c r="BK125"/>
  <c r="J125"/>
  <c r="J65"/>
  <c r="P125"/>
  <c r="T131"/>
  <c r="P188"/>
  <c i="5" r="F35"/>
  <c i="1" r="BB58"/>
  <c i="5" r="T89"/>
  <c r="T88"/>
  <c r="P114"/>
  <c r="P130"/>
  <c r="T163"/>
  <c i="6" r="F35"/>
  <c i="1" r="BB59"/>
  <c i="2" r="P99"/>
  <c r="P98"/>
  <c r="P87"/>
  <c i="1" r="AU55"/>
  <c i="2" r="T234"/>
  <c r="T233"/>
  <c i="3" r="F36"/>
  <c i="1" r="BC56"/>
  <c i="3" r="R100"/>
  <c r="R99"/>
  <c r="T182"/>
  <c r="T463"/>
  <c i="5" r="F36"/>
  <c i="1" r="BC58"/>
  <c i="5" r="R89"/>
  <c r="R88"/>
  <c r="R130"/>
  <c r="BK163"/>
  <c r="J163"/>
  <c r="J67"/>
  <c i="6" r="F36"/>
  <c i="1" r="BC59"/>
  <c i="3" r="T134"/>
  <c r="T169"/>
  <c i="4" r="P131"/>
  <c r="T154"/>
  <c r="T188"/>
  <c i="5" r="J34"/>
  <c i="1" r="AW58"/>
  <c i="5" r="BK130"/>
  <c r="J130"/>
  <c r="J65"/>
  <c i="6" r="J34"/>
  <c i="1" r="AW59"/>
  <c i="2" r="F35"/>
  <c i="1" r="BB55"/>
  <c i="2" r="BK234"/>
  <c r="J234"/>
  <c r="J67"/>
  <c i="3" r="F34"/>
  <c i="1" r="BA56"/>
  <c i="3" r="T191"/>
  <c r="T478"/>
  <c i="4" r="F35"/>
  <c i="1" r="BB57"/>
  <c i="4" r="BK131"/>
  <c r="J131"/>
  <c r="J66"/>
  <c r="R131"/>
  <c r="BK188"/>
  <c r="J188"/>
  <c r="J68"/>
  <c i="5" r="F34"/>
  <c i="1" r="BA58"/>
  <c i="5" r="BK89"/>
  <c r="J89"/>
  <c r="J61"/>
  <c r="BK114"/>
  <c r="J114"/>
  <c r="J64"/>
  <c r="T130"/>
  <c r="R163"/>
  <c i="6" r="F37"/>
  <c i="1" r="BD59"/>
  <c i="3" r="BE297"/>
  <c r="BE305"/>
  <c r="BE313"/>
  <c r="BE328"/>
  <c r="BE435"/>
  <c r="BE458"/>
  <c r="BE460"/>
  <c r="BE489"/>
  <c r="BE496"/>
  <c r="BE505"/>
  <c r="BE513"/>
  <c r="BE519"/>
  <c r="BK508"/>
  <c r="J508"/>
  <c r="J76"/>
  <c i="4" r="BE166"/>
  <c i="5" r="F54"/>
  <c r="J81"/>
  <c i="3" r="BE142"/>
  <c r="BE166"/>
  <c r="BE271"/>
  <c r="BE277"/>
  <c r="BE370"/>
  <c r="BE393"/>
  <c i="4" r="F55"/>
  <c r="J92"/>
  <c r="BE108"/>
  <c r="BE121"/>
  <c r="BE128"/>
  <c r="BE143"/>
  <c r="BE215"/>
  <c i="5" r="F55"/>
  <c i="3" r="BE475"/>
  <c i="4" r="F54"/>
  <c r="BE118"/>
  <c i="2" r="E48"/>
  <c r="J52"/>
  <c r="F55"/>
  <c r="F83"/>
  <c r="J83"/>
  <c r="J84"/>
  <c r="BE100"/>
  <c r="BE108"/>
  <c r="BE120"/>
  <c r="BE141"/>
  <c r="BE145"/>
  <c r="BE193"/>
  <c r="BE200"/>
  <c r="BE238"/>
  <c i="3" r="F55"/>
  <c r="J94"/>
  <c r="BE130"/>
  <c r="BE158"/>
  <c r="BE253"/>
  <c r="BE267"/>
  <c r="BE269"/>
  <c r="BE322"/>
  <c r="BE418"/>
  <c r="BE439"/>
  <c r="BE509"/>
  <c r="BE516"/>
  <c i="4" r="E85"/>
  <c r="BE98"/>
  <c r="BE132"/>
  <c r="BE146"/>
  <c i="2" r="BE103"/>
  <c r="BE117"/>
  <c r="BE134"/>
  <c r="BE148"/>
  <c r="BE177"/>
  <c r="BE198"/>
  <c i="3" r="F54"/>
  <c r="BE101"/>
  <c r="BE122"/>
  <c r="BE135"/>
  <c r="BE183"/>
  <c r="BE238"/>
  <c r="BE336"/>
  <c r="BE406"/>
  <c r="BE420"/>
  <c r="BE447"/>
  <c r="BE466"/>
  <c i="4" r="BE151"/>
  <c r="BE158"/>
  <c r="BE183"/>
  <c r="BK227"/>
  <c r="BK225"/>
  <c r="J225"/>
  <c r="J73"/>
  <c i="5" r="J83"/>
  <c i="4" r="BE194"/>
  <c i="5" r="BE127"/>
  <c i="2" r="BE90"/>
  <c r="BE163"/>
  <c r="BE172"/>
  <c r="BE188"/>
  <c r="BE205"/>
  <c r="BE211"/>
  <c i="3" r="E48"/>
  <c r="BE205"/>
  <c r="BE260"/>
  <c r="BE273"/>
  <c r="BE285"/>
  <c r="BE287"/>
  <c i="4" r="BE113"/>
  <c r="BE155"/>
  <c i="2" r="BE127"/>
  <c r="BE131"/>
  <c r="BE166"/>
  <c r="BE168"/>
  <c r="BE175"/>
  <c r="BE181"/>
  <c r="BE190"/>
  <c r="BE207"/>
  <c r="BE225"/>
  <c r="BE230"/>
  <c r="BK89"/>
  <c r="J89"/>
  <c r="J61"/>
  <c i="3" r="BE315"/>
  <c r="BE320"/>
  <c r="BE365"/>
  <c r="BE385"/>
  <c r="BE410"/>
  <c r="BE449"/>
  <c r="BE479"/>
  <c r="BE484"/>
  <c r="BK504"/>
  <c r="J504"/>
  <c r="J75"/>
  <c i="4" r="J52"/>
  <c r="J91"/>
  <c i="2" r="BE186"/>
  <c r="BE235"/>
  <c i="3" r="J52"/>
  <c r="BE104"/>
  <c r="BE109"/>
  <c r="BE127"/>
  <c r="BE216"/>
  <c r="BE275"/>
  <c r="BE307"/>
  <c r="BE343"/>
  <c r="BE346"/>
  <c r="BE353"/>
  <c r="BE355"/>
  <c r="BE383"/>
  <c r="BK129"/>
  <c r="J129"/>
  <c r="J62"/>
  <c r="BK512"/>
  <c r="J512"/>
  <c r="J77"/>
  <c i="4" r="BE171"/>
  <c i="3" r="BE464"/>
  <c i="4" r="BE228"/>
  <c i="2" r="BE113"/>
  <c r="BE124"/>
  <c r="BE155"/>
  <c r="BE179"/>
  <c r="BE203"/>
  <c r="BE249"/>
  <c i="3" r="J55"/>
  <c r="BE117"/>
  <c r="BE138"/>
  <c r="BE147"/>
  <c r="BE188"/>
  <c r="BE201"/>
  <c r="BE243"/>
  <c r="BE255"/>
  <c r="BE295"/>
  <c r="BE332"/>
  <c r="BE471"/>
  <c i="5" r="BE136"/>
  <c i="4" r="BE126"/>
  <c r="BE173"/>
  <c r="BE178"/>
  <c r="BE212"/>
  <c r="BK120"/>
  <c r="J120"/>
  <c r="J63"/>
  <c r="BK199"/>
  <c r="J199"/>
  <c r="J69"/>
  <c r="BK211"/>
  <c r="J211"/>
  <c r="J71"/>
  <c i="5" r="E77"/>
  <c r="BE100"/>
  <c r="BE110"/>
  <c r="BE131"/>
  <c r="BE140"/>
  <c r="BE148"/>
  <c r="BE155"/>
  <c r="BE161"/>
  <c r="BK160"/>
  <c r="J160"/>
  <c r="J66"/>
  <c i="6" r="J52"/>
  <c r="J55"/>
  <c r="BE92"/>
  <c r="BE96"/>
  <c r="BE110"/>
  <c i="2" r="BE138"/>
  <c r="BE159"/>
  <c r="BE195"/>
  <c r="BE214"/>
  <c r="BE218"/>
  <c r="BK92"/>
  <c r="J92"/>
  <c r="J62"/>
  <c i="3" r="BE112"/>
  <c r="BE154"/>
  <c r="BE170"/>
  <c r="BE174"/>
  <c r="BE192"/>
  <c r="BE209"/>
  <c r="BE221"/>
  <c r="BE231"/>
  <c r="BE245"/>
  <c r="BE341"/>
  <c r="BE357"/>
  <c r="BE498"/>
  <c i="4" r="BE185"/>
  <c r="BE189"/>
  <c r="BE196"/>
  <c r="BE200"/>
  <c r="BE205"/>
  <c i="5" r="J55"/>
  <c r="BE105"/>
  <c r="BE117"/>
  <c i="6" r="J83"/>
  <c i="2" r="BE105"/>
  <c r="BE170"/>
  <c r="BE221"/>
  <c r="BE228"/>
  <c r="BE240"/>
  <c r="BE245"/>
  <c i="3" r="BE179"/>
  <c r="BE228"/>
  <c i="4" r="BE103"/>
  <c i="5" r="BE144"/>
  <c r="BE157"/>
  <c i="6" r="F54"/>
  <c r="F55"/>
  <c r="BE100"/>
  <c r="BE104"/>
  <c r="BK91"/>
  <c r="BK103"/>
  <c r="J103"/>
  <c r="J66"/>
  <c i="3" r="BE374"/>
  <c r="BE378"/>
  <c r="BE431"/>
  <c i="4" r="BE137"/>
  <c r="BE163"/>
  <c r="BE220"/>
  <c r="BK117"/>
  <c r="J117"/>
  <c r="J62"/>
  <c r="BK214"/>
  <c r="J214"/>
  <c r="J72"/>
  <c i="5" r="BE115"/>
  <c i="6" r="E48"/>
  <c r="BK95"/>
  <c r="J95"/>
  <c r="J64"/>
  <c i="2" r="BE93"/>
  <c r="BE110"/>
  <c r="BE152"/>
  <c i="3" r="BE397"/>
  <c r="BE429"/>
  <c r="BK157"/>
  <c r="J157"/>
  <c r="J65"/>
  <c i="5" r="BE90"/>
  <c r="BE95"/>
  <c r="BE120"/>
  <c r="BE124"/>
  <c r="BE152"/>
  <c r="BE164"/>
  <c r="BE169"/>
  <c r="BK109"/>
  <c r="J109"/>
  <c r="J62"/>
  <c i="6" r="BK99"/>
  <c r="J99"/>
  <c r="J65"/>
  <c r="BK109"/>
  <c r="J109"/>
  <c r="J67"/>
  <c i="2" l="1" r="T87"/>
  <c i="3" r="T133"/>
  <c i="5" r="P113"/>
  <c r="T113"/>
  <c r="P87"/>
  <c i="1" r="AU58"/>
  <c i="3" r="P133"/>
  <c r="P98"/>
  <c i="1" r="AU56"/>
  <c i="3" r="R133"/>
  <c r="R98"/>
  <c i="5" r="R113"/>
  <c i="3" r="BK133"/>
  <c r="J133"/>
  <c r="J63"/>
  <c i="5" r="R87"/>
  <c i="4" r="P124"/>
  <c r="P95"/>
  <c i="1" r="AU57"/>
  <c i="4" r="T124"/>
  <c r="T95"/>
  <c r="R124"/>
  <c r="R95"/>
  <c i="3" r="T98"/>
  <c i="6" r="BK90"/>
  <c r="BK87"/>
  <c r="J87"/>
  <c r="J59"/>
  <c i="5" r="T87"/>
  <c i="3" r="BK99"/>
  <c r="J99"/>
  <c r="J60"/>
  <c r="J134"/>
  <c r="J64"/>
  <c r="BK503"/>
  <c r="J503"/>
  <c r="J74"/>
  <c i="4" r="BK96"/>
  <c r="J96"/>
  <c r="J60"/>
  <c i="3" r="BK494"/>
  <c r="J494"/>
  <c r="J72"/>
  <c i="2" r="BK98"/>
  <c r="J98"/>
  <c r="J63"/>
  <c i="4" r="BK124"/>
  <c r="J124"/>
  <c r="J64"/>
  <c r="BK210"/>
  <c r="J210"/>
  <c r="J70"/>
  <c i="2" r="BK233"/>
  <c r="J233"/>
  <c r="J66"/>
  <c i="4" r="J227"/>
  <c r="J75"/>
  <c i="2" r="BK88"/>
  <c r="J88"/>
  <c r="J60"/>
  <c i="6" r="J91"/>
  <c r="J63"/>
  <c i="5" r="BK88"/>
  <c r="J88"/>
  <c r="J60"/>
  <c r="BK113"/>
  <c r="J113"/>
  <c r="J63"/>
  <c i="3" r="J33"/>
  <c i="1" r="AV56"/>
  <c r="AT56"/>
  <c r="BA54"/>
  <c r="AW54"/>
  <c r="AK30"/>
  <c i="2" r="F33"/>
  <c i="1" r="AZ55"/>
  <c i="4" r="J33"/>
  <c i="1" r="AV57"/>
  <c r="AT57"/>
  <c r="BD54"/>
  <c r="W33"/>
  <c i="2" r="J33"/>
  <c i="1" r="AV55"/>
  <c r="AT55"/>
  <c r="BC54"/>
  <c r="AY54"/>
  <c r="BB54"/>
  <c r="W31"/>
  <c i="3" r="F33"/>
  <c i="1" r="AZ56"/>
  <c i="4" r="F33"/>
  <c i="1" r="AZ57"/>
  <c i="5" r="J33"/>
  <c i="1" r="AV58"/>
  <c r="AT58"/>
  <c i="5" r="F33"/>
  <c i="1" r="AZ58"/>
  <c i="6" r="F33"/>
  <c i="1" r="AZ59"/>
  <c i="6" r="J33"/>
  <c i="1" r="AV59"/>
  <c r="AT59"/>
  <c l="1" r="AU54"/>
  <c r="AZ54"/>
  <c r="AV54"/>
  <c r="AK29"/>
  <c i="3" r="BK98"/>
  <c r="J98"/>
  <c r="J59"/>
  <c i="1" r="AX54"/>
  <c r="W30"/>
  <c r="W32"/>
  <c i="2" r="BK87"/>
  <c r="J87"/>
  <c r="J59"/>
  <c i="4" r="BK95"/>
  <c r="J95"/>
  <c r="J59"/>
  <c i="5" r="BK87"/>
  <c r="J87"/>
  <c r="J59"/>
  <c i="6" r="J30"/>
  <c i="1" r="AG59"/>
  <c r="AN59"/>
  <c i="6" r="J90"/>
  <c r="J62"/>
  <c i="1" l="1" r="AT54"/>
  <c i="2" r="J30"/>
  <c i="1" r="AG55"/>
  <c r="AN55"/>
  <c i="3" r="J30"/>
  <c i="1" r="AG56"/>
  <c r="AN56"/>
  <c i="4" r="J30"/>
  <c i="1" r="AG57"/>
  <c r="AN57"/>
  <c r="W29"/>
  <c i="5" r="J30"/>
  <c i="1" r="AG58"/>
  <c r="AN58"/>
  <c i="6" r="J39"/>
  <c i="1" l="1" r="AG54"/>
  <c r="AN54"/>
  <c i="5" r="J39"/>
  <c i="2" r="J39"/>
  <c i="3" r="J39"/>
  <c i="4" r="J39"/>
  <c i="1"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<sst xmlns="http://schemas.openxmlformats.org/spreadsheetml/2006/main">
  <si>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</si>
  <si>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</si>
  <si>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</si>
  <si>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</si>
  <si>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</si>
  <si>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{ce7ac05c-17e9-4b8b-835c-48fb80a04b5c}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</si>
  <si>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</si>
  <si>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</si>
  <si>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</si>
  <si>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</si>
  <si>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</si>
  <si>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</si>
  <si>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</si>
  <si>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</si>
  <si>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</si>
  <si>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</si>
  <si>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</si>
  <si>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Ochlazování kanceláří MěÚ b (1.-4.NP) VZT pro klientskou halu (1.NP)</t>
  </si>
  <si>
    <t>0,1</t>
  </si>
  <si>
    <t>KSO:</t>
  </si>
  <si>
    <t/>
  </si>
  <si>
    <t>CC-CZ:</t>
  </si>
  <si>
    <t>1</t>
  </si>
  <si>
    <t>Místo:</t>
  </si>
  <si>
    <t xml:space="preserve"> </t>
  </si>
  <si>
    <t>Datum:</t>
  </si>
  <si>
    <t>7. 4. 2026</t>
  </si>
  <si>
    <t>10</t>
  </si>
  <si>
    <t>100</t>
  </si>
  <si>
    <t>Zadavatel:</t>
  </si>
  <si>
    <t>IČ:</t>
  </si>
  <si>
    <t>DIČ:</t>
  </si>
  <si>
    <t>Účastník:</t>
  </si>
  <si>
    <t>Vyplň údaj</t>
  </si>
  <si>
    <t>Projektant:</t>
  </si>
  <si>
    <t>Zpracovatel: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</si>
  <si>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</si>
  <si>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</si>
  <si>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</si>
  <si>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</si>
  <si>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</si>
  <si>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</si>
  <si>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</si>
  <si>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</si>
  <si>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</si>
  <si>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</si>
  <si>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</si>
  <si>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</si>
  <si>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</si>
  <si>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</si>
  <si>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</si>
  <si>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</si>
  <si>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</si>
  <si>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</si>
  <si>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</si>
  <si>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</si>
  <si>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</si>
  <si>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</si>
  <si>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</si>
  <si>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</si>
  <si>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</si>
  <si>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</si>
  <si>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</si>
  <si>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</si>
  <si>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</si>
  <si>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</si>
  <si>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</si>
  <si>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</si>
  <si>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</si>
  <si>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</si>
  <si>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</si>
  <si>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</si>
  <si>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</si>
  <si>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</si>
  <si>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</si>
  <si>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</si>
  <si>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</si>
  <si>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</si>
  <si>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</si>
  <si>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Elektroinstalace</t>
  </si>
  <si>
    <t>STA</t>
  </si>
  <si>
    <t>{e515e4ef-4cbe-452c-943d-ce53263eebc1}</t>
  </si>
  <si>
    <t>2</t>
  </si>
  <si>
    <t>002</t>
  </si>
  <si>
    <t>Chlazení</t>
  </si>
  <si>
    <t>{2d85d7ff-8597-4f27-86b3-9cc970aa1f8d}</t>
  </si>
  <si>
    <t>003</t>
  </si>
  <si>
    <t>Vytápění</t>
  </si>
  <si>
    <t>{4f2a5631-ad8b-4b33-8246-e2f04ef32102}</t>
  </si>
  <si>
    <t>004</t>
  </si>
  <si>
    <t>Odvod kondenzátu od...</t>
  </si>
  <si>
    <t>{d7cd923a-7360-48c3-aef9-f255ea931cfd}</t>
  </si>
  <si>
    <t>VRN</t>
  </si>
  <si>
    <t>Vedlejší rozpočtové...</t>
  </si>
  <si>
    <t>{2cec5c1a-7b2a-4519-8608-e7a5ca0e293b}</t>
  </si>
  <si>
    <t>KRYCÍ LIST SOUPISU PRACÍ</t>
  </si>
  <si>
    <t>Objekt:</t>
  </si>
  <si>
    <t>001 - Elektroinstalace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</si>
  <si>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</si>
  <si>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</si>
  <si>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</si>
  <si>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</si>
  <si>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</si>
  <si>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</si>
  <si>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</si>
  <si>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</si>
  <si>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</si>
  <si>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</si>
  <si>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</si>
  <si>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</si>
  <si>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</si>
  <si>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</si>
  <si>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</si>
  <si>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</si>
  <si>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</si>
  <si>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</si>
  <si>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</si>
  <si>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</si>
  <si>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</si>
  <si>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</si>
  <si>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</si>
  <si>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</si>
  <si>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</si>
  <si>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</si>
  <si>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</si>
  <si>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</si>
  <si>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</si>
  <si>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</si>
  <si>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</si>
  <si>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310RR</t>
  </si>
  <si>
    <t>Zednické přípomoce</t>
  </si>
  <si>
    <t>hod</t>
  </si>
  <si>
    <t>4</t>
  </si>
  <si>
    <t>PP</t>
  </si>
  <si>
    <t>Zazdívka otvorů ve zdivu nadzákladovém kamenem plochy do 0,25 m2 , ve zdi tl. do 450 mm</t>
  </si>
  <si>
    <t>9</t>
  </si>
  <si>
    <t>Ostatní konstrukce a práce, bourání</t>
  </si>
  <si>
    <t>949101111</t>
  </si>
  <si>
    <t>Lešení pomocné pro objekty pozemních staveb s lešeňovou podlahou v do 1,9 m zatížení do 150 kg/m2</t>
  </si>
  <si>
    <t>m2</t>
  </si>
  <si>
    <t>CS ÚRS 2025 02</t>
  </si>
  <si>
    <t>Lešení pomocné pracovní pro objekty pozemních staveb pro zatížení do 150 kg/m2, o výšce lešeňové podlahy do 1,9 m</t>
  </si>
  <si>
    <t>Online PSC</t>
  </si>
  <si>
    <t>https://podminky.urs.cz/item/CS_URS_2025_02/949101111</t>
  </si>
  <si>
    <t>VV</t>
  </si>
  <si>
    <t>50" lešení pomocné elektro montáže</t>
  </si>
  <si>
    <t>Součet</t>
  </si>
  <si>
    <t>PSV</t>
  </si>
  <si>
    <t>Práce a dodávky PSV</t>
  </si>
  <si>
    <t>741</t>
  </si>
  <si>
    <t>Elektroinstalace - silnoproud</t>
  </si>
  <si>
    <t>741110002</t>
  </si>
  <si>
    <t>Montáž trubka plastová tuhá D přes 23 do 35 mm uložená pevně</t>
  </si>
  <si>
    <t>m</t>
  </si>
  <si>
    <t>16</t>
  </si>
  <si>
    <t>6</t>
  </si>
  <si>
    <t>Montáž trubek elektroinstalačních s nasunutím nebo našroubováním do krabic plastových tuhých, uložených pevně, vnější O přes 23 do 35 mm</t>
  </si>
  <si>
    <t>https://podminky.urs.cz/item/CS_URS_2025_02/741110002</t>
  </si>
  <si>
    <t>M</t>
  </si>
  <si>
    <t>34571093</t>
  </si>
  <si>
    <t>trubka elektroinstalační tuhá z PVC D 22,1/25 mm, délka 3m</t>
  </si>
  <si>
    <t>32</t>
  </si>
  <si>
    <t>8</t>
  </si>
  <si>
    <t>5</t>
  </si>
  <si>
    <t>741112111</t>
  </si>
  <si>
    <t>Montáž rozvodka nástěnná plastová čtyřhranná vodič D do 4 mm2</t>
  </si>
  <si>
    <t>kus</t>
  </si>
  <si>
    <t>Montáž krabic elektroinstalačních bez napojení na trubky a lišty, demontáže a montáže víčka a přístroje rozvodek se zapojením vodičů na svorkovnici nástěnných plastových čtyřhranných pro vodiče O do 4 mm2</t>
  </si>
  <si>
    <t>https://podminky.urs.cz/item/CS_URS_2025_02/741112111</t>
  </si>
  <si>
    <t>34571480R</t>
  </si>
  <si>
    <t>Krabice přepojovací do 5x 2,5 s víčkem a svorkami, povrchová montáž na hořlavý povrch</t>
  </si>
  <si>
    <t>7</t>
  </si>
  <si>
    <t>741120501</t>
  </si>
  <si>
    <t>Montáž kabelů flexibilních Cu lehkých a středních do 7 žil uložených volně (např. CGSG)</t>
  </si>
  <si>
    <t>14</t>
  </si>
  <si>
    <t>Montáž kabelů flexibilních měděných bez ukončení uložených volně lehkých a středních (např. CGSG), počtu žil do 7</t>
  </si>
  <si>
    <t>https://podminky.urs.cz/item/CS_URS_2025_02/741120501</t>
  </si>
  <si>
    <t>34143308</t>
  </si>
  <si>
    <t>kabel ovládací flexibilní jádro Cu lanované izolace PVC plášť PVC 300/500V (CMSM) 5x2,50mm2</t>
  </si>
  <si>
    <t>20*1,15 "Přepočtené koeficientem množství</t>
  </si>
  <si>
    <t>741122015</t>
  </si>
  <si>
    <t>Montáž kabel Cu bez ukončení uložený pod omítku plný kulatý 3x1,5 mm2 (např. CYKY, CYKFY)</t>
  </si>
  <si>
    <t>18</t>
  </si>
  <si>
    <t>Montáž kabelů měděných bez ukončení uložených pod omítku plných kulatých (např. CYKY, CYKFY), počtu a průřezu žil 3x1,5 mm2</t>
  </si>
  <si>
    <t>https://podminky.urs.cz/item/CS_URS_2025_02/741122015</t>
  </si>
  <si>
    <t>34111030</t>
  </si>
  <si>
    <t>kabel instalační jádro Cu plné izolace PVC plášť PVC 450/750V (CYKY) 3x1,5mm2</t>
  </si>
  <si>
    <t>20</t>
  </si>
  <si>
    <t>400*1,15 "Přepočtené koeficientem množství</t>
  </si>
  <si>
    <t>11</t>
  </si>
  <si>
    <t>741122016</t>
  </si>
  <si>
    <t>Montáž kabel Cu bez ukončení uložený pod omítku plný kulatý 3x2,5 až 6 mm2 (např. CYKY, CYKFY)</t>
  </si>
  <si>
    <t>22</t>
  </si>
  <si>
    <t>Montáž kabelů měděných bez ukončení uložených pod omítku plných kulatých (např. CYKY, CYKFY), počtu a průřezu žil 3x2,5 až 6 mm2</t>
  </si>
  <si>
    <t>https://podminky.urs.cz/item/CS_URS_2025_02/741122016</t>
  </si>
  <si>
    <t>34111036</t>
  </si>
  <si>
    <t>kabel instalační jádro Cu plné izolace PVC plášť PVC 450/750V (CYKY) 3x2,5mm2</t>
  </si>
  <si>
    <t>24</t>
  </si>
  <si>
    <t>50*1,15 "Přepočtené koeficientem množství</t>
  </si>
  <si>
    <t>13</t>
  </si>
  <si>
    <t>741122031</t>
  </si>
  <si>
    <t>Montáž kabel Cu bez ukončení uložený pod omítku plný kulatý 5x1,5 až 2,5 mm2 (např. CYKY, CYKFY)</t>
  </si>
  <si>
    <t>26</t>
  </si>
  <si>
    <t>Montáž kabelů měděných bez ukončení uložených pod omítku plných kulatých (např. CYKY, CYKFY), počtu a průřezu žil 5x1,5 až 2,5 mm2</t>
  </si>
  <si>
    <t>https://podminky.urs.cz/item/CS_URS_2025_02/741122031</t>
  </si>
  <si>
    <t>34111094</t>
  </si>
  <si>
    <t>kabel instalační jádro Cu plné izolace PVC plášť PVC 450/750V (CYKY) 5x2,5mm2</t>
  </si>
  <si>
    <t>28</t>
  </si>
  <si>
    <t>15</t>
  </si>
  <si>
    <t>741122032</t>
  </si>
  <si>
    <t>Montáž kabel Cu bez ukončení uložený pod omítku plný kulatý 5x4 až 6 mm2 (např. CYKY, CYKFY)</t>
  </si>
  <si>
    <t>30</t>
  </si>
  <si>
    <t>Montáž kabelů měděných bez ukončení uložených pod omítku plných kulatých (např. CYKY, CYKFY), počtu a průřezu žil 5x4 až 6 mm2</t>
  </si>
  <si>
    <t>https://podminky.urs.cz/item/CS_URS_2025_02/741122032</t>
  </si>
  <si>
    <t>34111100</t>
  </si>
  <si>
    <t>kabel instalační jádro Cu plné izolace PVC plášť PVC 450/750V (CYKY) 5x6mm2</t>
  </si>
  <si>
    <t>200*1,15 "Přepočtené koeficientem množství</t>
  </si>
  <si>
    <t>17</t>
  </si>
  <si>
    <t>741122135</t>
  </si>
  <si>
    <t>Montáž kabel Cu plný kulatý žíla 4x35 mm2 zatažený v trubkách (např. CYKY, CYKFY)</t>
  </si>
  <si>
    <t>34</t>
  </si>
  <si>
    <t>Montáž kabelů měděných bez ukončení uložených v trubkách zatažených plných kulatých nebo bezhalogenových (např. CYKY, CYKFY) počtu a průřezu žil 4x35 mm2</t>
  </si>
  <si>
    <t>https://podminky.urs.cz/item/CS_URS_2025_02/741122135</t>
  </si>
  <si>
    <t>34111620</t>
  </si>
  <si>
    <t>kabel silový jádro Cu izolace PVC plášť PVC 0,6/1kV (1-CYKY) 4x35mm2</t>
  </si>
  <si>
    <t>36</t>
  </si>
  <si>
    <t>10*1,15 "Přepočtené koeficientem množství</t>
  </si>
  <si>
    <t>19</t>
  </si>
  <si>
    <t>741124703</t>
  </si>
  <si>
    <t>Montáž kabel Cu stíněný ovládací žíly 2 až 19x1 mm2 uložený volně (např. JYTY)</t>
  </si>
  <si>
    <t>38</t>
  </si>
  <si>
    <t>Montáž kabelů měděných ovládacích bez ukončení uložených volně stíněných ovládacích s plným jádrem (např. JYTY) počtu a průměru žil 2 až 19x1 mm2</t>
  </si>
  <si>
    <t>https://podminky.urs.cz/item/CS_URS_2025_02/741124703</t>
  </si>
  <si>
    <t>34113148</t>
  </si>
  <si>
    <t>kabel ovládací průmyslový stíněný laminovanou Al fólií s příložným Cu drátem jádro Cu plné izolace PVC plášť PVC 250V (JYTY) 2x1,00mm2</t>
  </si>
  <si>
    <t>40</t>
  </si>
  <si>
    <t>460*1,15 "Přepočtené koeficientem množství</t>
  </si>
  <si>
    <t>7411249RR</t>
  </si>
  <si>
    <t>Demontáž a odpojení stávajících rozvodů</t>
  </si>
  <si>
    <t>42</t>
  </si>
  <si>
    <t>Ostatní práce při demontáži vodičů a kabelů vytažení vodičů nebo kabelů včetně odpojení z kabelového kanálu nebo tvárnicové trasy</t>
  </si>
  <si>
    <t>1*6 "Přepočtené koeficientem množství</t>
  </si>
  <si>
    <t>741130021</t>
  </si>
  <si>
    <t>Ukončení vodič izolovaný do 2,5 mm2 na svorkovnici</t>
  </si>
  <si>
    <t>44</t>
  </si>
  <si>
    <t>Ukončení vodičů izolovaných s označením a zapojením na svorkovnici s otevřením a uzavřením krytu, průřezu žíly do 2,5 mm2</t>
  </si>
  <si>
    <t>https://podminky.urs.cz/item/CS_URS_2025_02/741130021</t>
  </si>
  <si>
    <t>23</t>
  </si>
  <si>
    <t>34561001R</t>
  </si>
  <si>
    <t>Svorka spojovací do 5x2,5</t>
  </si>
  <si>
    <t>46</t>
  </si>
  <si>
    <t>svorkovnice lámací 12x1-4mm2</t>
  </si>
  <si>
    <t>741136321R</t>
  </si>
  <si>
    <t>Napojení zařízení do 230V</t>
  </si>
  <si>
    <t>48</t>
  </si>
  <si>
    <t>Napojení souboru žil do skříně průřezu jedné žíly do 16 mm2</t>
  </si>
  <si>
    <t>25</t>
  </si>
  <si>
    <t>741136322R</t>
  </si>
  <si>
    <t>Napojení zařízení do 400V</t>
  </si>
  <si>
    <t>50</t>
  </si>
  <si>
    <t>Napojení souboru žil do skříně průřezu jedné žíly přes 16 mm2</t>
  </si>
  <si>
    <t>741210001</t>
  </si>
  <si>
    <t>Montáž rozvodnice oceloplechová nebo plastová běžná do 20 kg</t>
  </si>
  <si>
    <t>52</t>
  </si>
  <si>
    <t>Montáž rozvodnic oceloplechových nebo plastových bez zapojení vodičů běžných, hmotnosti do 20 kg</t>
  </si>
  <si>
    <t>https://podminky.urs.cz/item/CS_URS_2025_02/741210001</t>
  </si>
  <si>
    <t>27</t>
  </si>
  <si>
    <t>RMAT0003</t>
  </si>
  <si>
    <t>Rozvodnice RCH dle PD</t>
  </si>
  <si>
    <t>54</t>
  </si>
  <si>
    <t>741231012R</t>
  </si>
  <si>
    <t>Montáž přípojnice do rozvaděčů - ochranná</t>
  </si>
  <si>
    <t>56</t>
  </si>
  <si>
    <t>29</t>
  </si>
  <si>
    <t>RMAT0004</t>
  </si>
  <si>
    <t>Přípojnice ochranná</t>
  </si>
  <si>
    <t>58</t>
  </si>
  <si>
    <t>741310032</t>
  </si>
  <si>
    <t>Montáž spínač nástěnný 2-dvoupólový prostředí venkovní/mokré se zapojením vodičů</t>
  </si>
  <si>
    <t>60</t>
  </si>
  <si>
    <t>Montáž spínačů jedno nebo dvoupólových nástěnných se zapojením vodičů, pro prostředí venkovní nebo mokré spínačů, řazení 2-dvoupólových</t>
  </si>
  <si>
    <t>https://podminky.urs.cz/item/CS_URS_2025_02/741310032</t>
  </si>
  <si>
    <t>31</t>
  </si>
  <si>
    <t>RMAT0001</t>
  </si>
  <si>
    <t>Vypínač průmyslový, povrchová montáž, 400V/40A, IP65</t>
  </si>
  <si>
    <t>62</t>
  </si>
  <si>
    <t>RMAT0002</t>
  </si>
  <si>
    <t>Vypínač průmyslový, povrchová montáž, 240V/20A, IP65</t>
  </si>
  <si>
    <t>64</t>
  </si>
  <si>
    <t>33</t>
  </si>
  <si>
    <t>741310533</t>
  </si>
  <si>
    <t>Montáž spínač tří/čtyřpólový v krytu vačkový s pojistkou 100 A, 1 až 6 svorek se zapojením vodičů</t>
  </si>
  <si>
    <t>66</t>
  </si>
  <si>
    <t>Montáž spínačů tří nebo čtyřpólových v krytu se zapojením vodičů vačkových s pojistkami 100 A, počet svorek 1 až 6</t>
  </si>
  <si>
    <t>https://podminky.urs.cz/item/CS_URS_2025_02/741310533</t>
  </si>
  <si>
    <t>35822195R</t>
  </si>
  <si>
    <t>jistič 3-pólový 80 A/PN00</t>
  </si>
  <si>
    <t>68</t>
  </si>
  <si>
    <t>35</t>
  </si>
  <si>
    <t>741313051</t>
  </si>
  <si>
    <t>Montáž zásuvek nástěnných šroubové připojení 3P+PE se zapojením vodičů</t>
  </si>
  <si>
    <t>70</t>
  </si>
  <si>
    <t>Montáž zásuvek domovních se zapojením vodičů šroubové připojení nástěnných do 25 A, provedení 3P + PE</t>
  </si>
  <si>
    <t>https://podminky.urs.cz/item/CS_URS_2025_02/741313051</t>
  </si>
  <si>
    <t>35811476</t>
  </si>
  <si>
    <t>zásuvka nástěnná 16A - 4pól, řazení 3P+PE IP44, šroubové svorky</t>
  </si>
  <si>
    <t>72</t>
  </si>
  <si>
    <t>37</t>
  </si>
  <si>
    <t>741810002</t>
  </si>
  <si>
    <t>Celková prohlídka elektrického rozvodu a zařízení přes 100 000 do 500 000,- Kč</t>
  </si>
  <si>
    <t>74</t>
  </si>
  <si>
    <t>Zkoušky a prohlídky elektrických rozvodů a zařízení celková prohlídka a vyhotovení revizní zprávy pro objem montážních prací přes 100 do 500 tis. Kč</t>
  </si>
  <si>
    <t>https://podminky.urs.cz/item/CS_URS_2025_02/741810002</t>
  </si>
  <si>
    <t>741920241R</t>
  </si>
  <si>
    <t>Protipožární ucpávka vč. certifikátu, EI30, dodávka a montáž</t>
  </si>
  <si>
    <t>76</t>
  </si>
  <si>
    <t>Protipožární ucpávky samostatných kabelů prostup stěnou, tloušťky do 100 mm diskem požární odolnost EI 60, průměr kabelu do 21 mm</t>
  </si>
  <si>
    <t>39</t>
  </si>
  <si>
    <t>7419RR</t>
  </si>
  <si>
    <t>Drobný pomocný, spojovací a montážní materiál, pomocná konstrukce pro vypínač u klima, dodávka a montáž</t>
  </si>
  <si>
    <t>78</t>
  </si>
  <si>
    <t>998741102</t>
  </si>
  <si>
    <t>Přesun hmot tonážní pro silnoproud v objektech v přes 6 do 12 m</t>
  </si>
  <si>
    <t>t</t>
  </si>
  <si>
    <t>80</t>
  </si>
  <si>
    <t>Přesun hmot pro silnoproud stanovený z hmotnosti přesunovaného materiálu vodorovná dopravní vzdálenost do 50 m základní v objektech výšky přes 6 do 12 m</t>
  </si>
  <si>
    <t>https://podminky.urs.cz/item/CS_URS_2025_02/998741102</t>
  </si>
  <si>
    <t>742</t>
  </si>
  <si>
    <t>Elektroinstalace - slaboproud</t>
  </si>
  <si>
    <t>41</t>
  </si>
  <si>
    <t>742110102</t>
  </si>
  <si>
    <t>Montáž kabelového žlabu pro slaboproud šířky do 150 mm</t>
  </si>
  <si>
    <t>82</t>
  </si>
  <si>
    <t>Montáž kabelového žlabu šířky do 150 mm</t>
  </si>
  <si>
    <t>https://podminky.urs.cz/item/CS_URS_2025_02/742110102</t>
  </si>
  <si>
    <t>34575427</t>
  </si>
  <si>
    <t>žlab kabelový drátěný GZ v do 60mm š do 150mm</t>
  </si>
  <si>
    <t>84</t>
  </si>
  <si>
    <t>20" včetně případných tvarovek konzole na zeď</t>
  </si>
  <si>
    <t>43</t>
  </si>
  <si>
    <t>86</t>
  </si>
  <si>
    <t>34575610</t>
  </si>
  <si>
    <t>žlab kabelový plechový SZ plný v do 60mm š přes 75 do 150mm</t>
  </si>
  <si>
    <t>88</t>
  </si>
  <si>
    <t>20" plechový žlab plný vč. víka 50x100-125, včetně konzole na zeď, strop</t>
  </si>
  <si>
    <t>45</t>
  </si>
  <si>
    <t>742110161</t>
  </si>
  <si>
    <t>Montáž spony pro uchycení kabelů pro slaboproud</t>
  </si>
  <si>
    <t>90</t>
  </si>
  <si>
    <t>Montáž kabelového žlabu spony pro uchycení kabelů</t>
  </si>
  <si>
    <t>https://podminky.urs.cz/item/CS_URS_2025_02/742110161</t>
  </si>
  <si>
    <t>34571761R</t>
  </si>
  <si>
    <t>příchytka plastová kabelová, strop</t>
  </si>
  <si>
    <t>tis kus</t>
  </si>
  <si>
    <t>92</t>
  </si>
  <si>
    <t>příchytka kovová jednostranná 17,8x10mm</t>
  </si>
  <si>
    <t>47</t>
  </si>
  <si>
    <t>998742102</t>
  </si>
  <si>
    <t>Přesun hmot tonážní pro slaboproud v objektech v do 12 m</t>
  </si>
  <si>
    <t>94</t>
  </si>
  <si>
    <t>Přesun hmot pro slaboproud stanovený z hmotnosti přesunovaného materiálu vodorovná dopravní vzdálenost do 50 m základní v objektech výšky přes 6 do 12 m</t>
  </si>
  <si>
    <t>https://podminky.urs.cz/item/CS_URS_2025_02/998742102</t>
  </si>
  <si>
    <t>Práce a dodávky M</t>
  </si>
  <si>
    <t>21-M</t>
  </si>
  <si>
    <t>Elektromontáže</t>
  </si>
  <si>
    <t>210220321</t>
  </si>
  <si>
    <t>Montáž svorek hromosvodných na potrubí typ Bernard se zhotovením pásku</t>
  </si>
  <si>
    <t>96</t>
  </si>
  <si>
    <t>Montáž hromosvodného vedení svorek na potrubí se zhotovením pásku</t>
  </si>
  <si>
    <t>https://podminky.urs.cz/item/CS_URS_2025_02/210220321</t>
  </si>
  <si>
    <t>49</t>
  </si>
  <si>
    <t>RMAT0006</t>
  </si>
  <si>
    <t>Svorka zemnící Bernard</t>
  </si>
  <si>
    <t>256</t>
  </si>
  <si>
    <t>98</t>
  </si>
  <si>
    <t>210800411</t>
  </si>
  <si>
    <t>Montáž vodiče Cu izolovaného plného nebo laněného s PVC pláštěm do 1 kV žíla 0,15 až 16 mm2 zataženého (např. CY, CHAH-V) bez ukončení</t>
  </si>
  <si>
    <t>Montáž izolovaných vodičů měděných do 1 kV bez ukončení uložených v trubkách nebo lištách zatažených plných nebo laněných s PVC pláštěm, bezhalogenových, ohniodolných (např. CY, CHAH-V) průřezu žíly 0,5 až 16 mm2</t>
  </si>
  <si>
    <t>https://podminky.urs.cz/item/CS_URS_2025_02/210800411</t>
  </si>
  <si>
    <t>50+220</t>
  </si>
  <si>
    <t>51</t>
  </si>
  <si>
    <t>34141027</t>
  </si>
  <si>
    <t>vodič propojovací flexibilní jádro Cu lanované izolace PVC 450/750V (H07V-K) 1x6mm2</t>
  </si>
  <si>
    <t>102</t>
  </si>
  <si>
    <t>34141029</t>
  </si>
  <si>
    <t>vodič propojovací flexibilní jádro Cu lanované izolace PVC 450/750V (H07V-K) 1x16mm2</t>
  </si>
  <si>
    <t>104</t>
  </si>
  <si>
    <t>002 - Chlazení</t>
  </si>
  <si>
    <t xml:space="preserve">    998 - Přesun hmot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</si>
  <si>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</si>
  <si>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</si>
  <si>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</si>
  <si>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727 - Zdravotechnika - protipožární ochrana</t>
  </si>
  <si>
    <t xml:space="preserve">    751 - Vzduchotechnika</t>
  </si>
  <si>
    <t xml:space="preserve">    767 - Konstrukce zámečnické</t>
  </si>
  <si>
    <t xml:space="preserve">    784 - Dokončovací práce - malby a tapety</t>
  </si>
  <si>
    <t xml:space="preserve">    23-M - Montáže potrubí</t>
  </si>
  <si>
    <t>VRN - Vedlejší rozpočtové náklady</t>
  </si>
  <si>
    <t xml:space="preserve">    VRN1 - Průzkumné, zeměměřičské a projektové práce</t>
  </si>
  <si>
    <t xml:space="preserve">    VRN7 - Provozní vlivy</t>
  </si>
  <si>
    <t xml:space="preserve">    VRN8 - Další náklady na pracovníky</t>
  </si>
  <si>
    <t xml:space="preserve">    VRN9 - Ostatní náklady</t>
  </si>
  <si>
    <t>941111112</t>
  </si>
  <si>
    <t>Montáž lešení řadového trubkového lehkého s podlahami zatížení do 200 kg/m2 š od 0,6 do 0,9 m v přes 10 do 25 m</t>
  </si>
  <si>
    <t>Lešení řadové trubkové lehké pracovní s podlahami s provozním zatížením tř. 3 do 200 kg/m2 šířky tř. W06 od 0,6 do 0,9 m výšky přes 10 do 25 m montáž</t>
  </si>
  <si>
    <t>https://podminky.urs.cz/item/CS_URS_2025_02/941111112</t>
  </si>
  <si>
    <t>941111212</t>
  </si>
  <si>
    <t>Příplatek k lešení řadovému trubkovému lehkému s podlahami do 200 kg/m2 š od 0,6 do 0,9 m v přes 10 do 25 m za každý den použití</t>
  </si>
  <si>
    <t>Lešení řadové trubkové lehké pracovní s podlahami s provozním zatížením tř. 3 do 200 kg/m2 šířky tř. W06 od 0,6 do 0,9 m výšky přes 10 do 25 m příplatek k ceně za každý den použití</t>
  </si>
  <si>
    <t>https://podminky.urs.cz/item/CS_URS_2025_02/941111212</t>
  </si>
  <si>
    <t>100*20</t>
  </si>
  <si>
    <t>941111812</t>
  </si>
  <si>
    <t>Demontáž lešení řadového trubkového lehkého s podlahami zatížení do 200 kg/m2 š od 0,6 do 0,9 m v přes 10 do 25 m</t>
  </si>
  <si>
    <t>Lešení řadové trubkové lehké pracovní s podlahami s provozním zatížením tř. 3 do 200 kg/m2 šířky tř. W06 od 0,6 do 0,9 m výšky přes 10 do 25 m demontáž</t>
  </si>
  <si>
    <t>https://podminky.urs.cz/item/CS_URS_2025_02/941111812</t>
  </si>
  <si>
    <t>600" pomocné lešení pro montáž</t>
  </si>
  <si>
    <t>977131119</t>
  </si>
  <si>
    <t>Vrty příklepovými vrtáky D přes 28 do 32 mm do cihelného zdiva nebo prostého betonu</t>
  </si>
  <si>
    <t>Vrty příklepovými vrtáky do cihelného zdiva nebo prostého betonu průměru přes 28 do 32 mm</t>
  </si>
  <si>
    <t>https://podminky.urs.cz/item/CS_URS_2025_02/977131119</t>
  </si>
  <si>
    <t xml:space="preserve">100*0,3" </t>
  </si>
  <si>
    <t>977151113</t>
  </si>
  <si>
    <t>Jádrové vrty diamantovými korunkami do stavebních materiálů D přes 40 do 50 mm</t>
  </si>
  <si>
    <t>Jádrové vrty diamantovými korunkami do stavebních materiálů (železobetonu, betonu, cihel, obkladů, dlažeb, kamene) průměru přes 40 do 50 mm</t>
  </si>
  <si>
    <t>https://podminky.urs.cz/item/CS_URS_2025_02/977151113</t>
  </si>
  <si>
    <t>25*0,3</t>
  </si>
  <si>
    <t>9780R</t>
  </si>
  <si>
    <t>Zednické přípomoce - zapravení otvorů do čista ve stěnách mezi kancelářemi, po demont.původních jednotek, rozměr otvoru pro zapravení 800x500mm tl. 100mm, SDK stěna, vyzdívka, štuk</t>
  </si>
  <si>
    <t>kpl</t>
  </si>
  <si>
    <t>Otlučení vápenných nebo vápenocementových omítek vnitřních ploch stropů, v rozsahu do 5 %</t>
  </si>
  <si>
    <t>998</t>
  </si>
  <si>
    <t>Přesun hmot</t>
  </si>
  <si>
    <t>998011009</t>
  </si>
  <si>
    <t>Přesun hmot pro budovy zděné s omezením mechanizace pro budovy v přes 6 do 12 m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</si>
  <si>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</si>
  <si>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https://podminky.urs.cz/item/CS_URS_2025_02/998011009</t>
  </si>
  <si>
    <t>713</t>
  </si>
  <si>
    <t>Izolace tepelné</t>
  </si>
  <si>
    <t>713311221</t>
  </si>
  <si>
    <t>Montáž izolace tepelné těles plocha tvarová 1x pásy s Al fólií</t>
  </si>
  <si>
    <t>Montáž izolace tepelné těles pásy nebo rohožemi s povrchovou úpravou hliníkovou fólií (izolační materiál ve specifikaci) připevněnými ocelovým drátem, páskou nebo samolepícím přesahem ploch tvarových jednovrstvá</t>
  </si>
  <si>
    <t>https://podminky.urs.cz/item/CS_URS_2025_02/713311221</t>
  </si>
  <si>
    <t>63151672</t>
  </si>
  <si>
    <t>rohož izolační z minerální vlny lamelová s Al fólií 50-60kg/m3 tl 60mm</t>
  </si>
  <si>
    <t>80*1,05 "Přepočtené koeficientem množství</t>
  </si>
  <si>
    <t>713311222</t>
  </si>
  <si>
    <t>Montáž izolace tepelné těles plocha tvarová 2x pásy s Al fólií</t>
  </si>
  <si>
    <t>Montáž izolace tepelné těles pásy nebo rohožemi s povrchovou úpravou hliníkovou fólií (izolační materiál ve specifikaci) připevněnými ocelovým drátem, páskou nebo samolepícím přesahem ploch tvarových dvouvrstvá</t>
  </si>
  <si>
    <t>https://podminky.urs.cz/item/CS_URS_2025_02/713311222</t>
  </si>
  <si>
    <t>6" protipožární izolace VZT potrubí klientská zóna</t>
  </si>
  <si>
    <t>63151674</t>
  </si>
  <si>
    <t>rohož izolační z minerální vlny lamelová s Al fólií 50-60kg/m3 tl 100mm</t>
  </si>
  <si>
    <t xml:space="preserve">6" požární izolace /odolonost potrubí typu B - odolnost 30minut, </t>
  </si>
  <si>
    <t>typ izolace a její upevnění na VZT potrubí musí mít platná atest zkušebního ústavu</t>
  </si>
  <si>
    <t>6*1,1 "Přepočtené koeficientem množství</t>
  </si>
  <si>
    <t>998713112</t>
  </si>
  <si>
    <t>Přesun hmot tonážní pro izolace tepelné s omezením mechanizace v objektech v přes 6 do 12 m</t>
  </si>
  <si>
    <t>Přesun hmot pro izolace tepelné stanovený z hmotnosti přesunovaného materiálu vodorovná dopravní vzdálenost do 50 m s omezením mechanizace v objektech výšky přes 6 m do 12 m</t>
  </si>
  <si>
    <t>https://podminky.urs.cz/item/CS_URS_2025_02/998713112</t>
  </si>
  <si>
    <t>721</t>
  </si>
  <si>
    <t>Zdravotechnika - vnitřní kanalizace</t>
  </si>
  <si>
    <t>721173722</t>
  </si>
  <si>
    <t>Potrubí kanalizační z PE připojovací DN 40</t>
  </si>
  <si>
    <t>Potrubí z trub polyetylenových svařované připojovací DN 40</t>
  </si>
  <si>
    <t>https://podminky.urs.cz/item/CS_URS_2025_02/721173722</t>
  </si>
  <si>
    <t>20" 1np</t>
  </si>
  <si>
    <t>20" 2np</t>
  </si>
  <si>
    <t>20" 3np</t>
  </si>
  <si>
    <t>20" 4np</t>
  </si>
  <si>
    <t>998721112</t>
  </si>
  <si>
    <t>Přesun hmot tonážní pro vnitřní kanalizaci s omezením mechanizace v objektech v přes 6 do 12 m</t>
  </si>
  <si>
    <t>Přesun hmot pro vnitřní kanalizaci stanovený z hmotnosti přesunovaného materiálu vodorovná dopravní vzdálenost do 50 m s omezením mechanizace v objektech výšky přes 6 do 12 m</t>
  </si>
  <si>
    <t>https://podminky.urs.cz/item/CS_URS_2025_02/998721112</t>
  </si>
  <si>
    <t>722</t>
  </si>
  <si>
    <t>Zdravotechnika - vnitřní vodovod</t>
  </si>
  <si>
    <t>722170944R</t>
  </si>
  <si>
    <t>Nátrubek s kohoutem DN25 na dno stoupacích potrubí VZT</t>
  </si>
  <si>
    <t>Oprava vodovodního potrubí z plastových trub spojky pro trubky nátrubkové G 1</t>
  </si>
  <si>
    <t>1" nátrubek s kohoutem dodávka a montáž</t>
  </si>
  <si>
    <t>722251111</t>
  </si>
  <si>
    <t>Hadice pryžové D 16/23</t>
  </si>
  <si>
    <t>Požární příslušenství a armatury hadice pryžové O 16/23</t>
  </si>
  <si>
    <t>https://podminky.urs.cz/item/CS_URS_2025_02/722251111</t>
  </si>
  <si>
    <t>5" hadice k nátrubku dodávka a montáž</t>
  </si>
  <si>
    <t>998722112</t>
  </si>
  <si>
    <t>Přesun hmot tonážní pro vnitřní vodovod s omezením mechanizace v objektech v přes 6 do 12 m</t>
  </si>
  <si>
    <t>Přesun hmot pro vnitřní vodovod stanovený z hmotnosti přesunovaného materiálu vodorovná dopravní vzdálenost do 50 m s omezením mechanizace v objektech výšky přes 6 do 12 m</t>
  </si>
  <si>
    <t>https://podminky.urs.cz/item/CS_URS_2025_02/998722112</t>
  </si>
  <si>
    <t>727</t>
  </si>
  <si>
    <t>Zdravotechnika - protipožární ochrana</t>
  </si>
  <si>
    <t>727212204</t>
  </si>
  <si>
    <t>Trubní ucpávka plastového potrubí bez izolace D 40 mm stěnou tl 150 mm požární odolnost EI 60</t>
  </si>
  <si>
    <t>Protipožární trubní ucpávky plastového potrubí prostup stěnou tloušťky 150 mm požární odolnost EI 60 D 40</t>
  </si>
  <si>
    <t>https://podminky.urs.cz/item/CS_URS_2025_02/727212204</t>
  </si>
  <si>
    <t>15" pro prostupy izolací</t>
  </si>
  <si>
    <t>998727112</t>
  </si>
  <si>
    <t>Přesun hmot tonážní pro protipožární ochranu s omezením mechanizace v objektech v přes 6 do 12 m</t>
  </si>
  <si>
    <t>Přesun hmot pro protipožární ochranu stanovený z hmotnosti přesunovaného materiálu vodorovná dopravní vzdálenost do 50 m s omezením mechanizace v objektech výšky přes 6 do 12 m</t>
  </si>
  <si>
    <t>https://podminky.urs.cz/item/CS_URS_2025_02/998727112</t>
  </si>
  <si>
    <t>742121001</t>
  </si>
  <si>
    <t>Montáž kabelů sdělovacích pro vnitřní rozvody do 15 žil</t>
  </si>
  <si>
    <t>Montáž kabelů sdělovacích pro vnitřní rozvody počtu žil do 15</t>
  </si>
  <si>
    <t>https://podminky.urs.cz/item/CS_URS_2025_02/742121001</t>
  </si>
  <si>
    <t>150" 1np</t>
  </si>
  <si>
    <t>200" 2np</t>
  </si>
  <si>
    <t>300" 3np</t>
  </si>
  <si>
    <t>300" 4np</t>
  </si>
  <si>
    <t>50" klientská zóna</t>
  </si>
  <si>
    <t>34121122R</t>
  </si>
  <si>
    <t>kabel sdělovací jádro Cu plné izolace - (prověřit typ dle konkrétního typu jednotek a ovladačů(</t>
  </si>
  <si>
    <t>kabel sdělovací jádro Cu plné izolace PVC plášť PVC 100V (SYKY) 5x2x0,5mm2</t>
  </si>
  <si>
    <t>1000*1,05 "Přepočtené koeficientem množství</t>
  </si>
  <si>
    <t>998742112</t>
  </si>
  <si>
    <t>Přesun hmot tonážní pro slaboproud s omezením mechanizace v objektech v do 12 m</t>
  </si>
  <si>
    <t>Přesun hmot pro slaboproud stanovený z hmotnosti přesunovaného materiálu vodorovná dopravní vzdálenost do 50 m s omezením mechanizace v objektech výšky přes 6 do 12 m</t>
  </si>
  <si>
    <t>https://podminky.urs.cz/item/CS_URS_2025_02/998742112</t>
  </si>
  <si>
    <t>751</t>
  </si>
  <si>
    <t>Vzduchotechnika</t>
  </si>
  <si>
    <t>751344122</t>
  </si>
  <si>
    <t>Montáž tlumiče hluku pro čtyřhranné potrubí přes 0,150 do 0,300 m2</t>
  </si>
  <si>
    <t>Montáž tlumičů hluku pro čtyřhranné potrubí, průřezu přes 0,150 do 0,300 m2</t>
  </si>
  <si>
    <t>https://podminky.urs.cz/item/CS_URS_2025_02/751344122</t>
  </si>
  <si>
    <t>2" klientská zóna</t>
  </si>
  <si>
    <t>1" klientská zóna</t>
  </si>
  <si>
    <t>42976033</t>
  </si>
  <si>
    <t>tlumič hluku čtyřhranný Pz 600x350x1000mm</t>
  </si>
  <si>
    <t>přesná specifikace tlumič hluku v plášti 500x400" L=500mm buňkový, sání, přívod</t>
  </si>
  <si>
    <t>42976034</t>
  </si>
  <si>
    <t>tlumič hluku čtyřhranný Pz 700x400x1000mm</t>
  </si>
  <si>
    <t>přesná specifikace: tlumič hluku v plášťi 400x400, L=1000mm, buňkový odvod, výfuk</t>
  </si>
  <si>
    <t>přesná specifikace: tlumič hluku v plášťi 500x400, L=1000mm, buňkový, přívod</t>
  </si>
  <si>
    <t>751398105</t>
  </si>
  <si>
    <t>Montáž uzavírací klapky do kruhového potrubí bez příruby D přes 400 mm</t>
  </si>
  <si>
    <t>Montáž ostatních zařízení uzavírací klapky do kruhového potrubí bez příruby, průměru přes 400 mm</t>
  </si>
  <si>
    <t>https://podminky.urs.cz/item/CS_URS_2025_02/751398105</t>
  </si>
  <si>
    <t>42971016</t>
  </si>
  <si>
    <t>klapka kruhová uzavírací Pz D 560mm</t>
  </si>
  <si>
    <t xml:space="preserve">Přesná specifikace Uzavírací klapka s protiběž. Listy RK-500x315.S - těsná                                             včetně ovládání servopohonem </t>
  </si>
  <si>
    <t xml:space="preserve">(10Nm; 24V; s pružinou)  ; /výfuk/  - nebo výrobek srovnatelného standardu </t>
  </si>
  <si>
    <t>rám-ocel. pozink. profily, Listy- hliník, ozub.kola - PVC</t>
  </si>
  <si>
    <t>751398110</t>
  </si>
  <si>
    <t>Montáž boxu stěnového kovového</t>
  </si>
  <si>
    <t>Montáž ostatních zařízení boxu stěnového kovového</t>
  </si>
  <si>
    <t>https://podminky.urs.cz/item/CS_URS_2025_02/751398110</t>
  </si>
  <si>
    <t>1" protipožární klapka</t>
  </si>
  <si>
    <t>RMAT0019</t>
  </si>
  <si>
    <t xml:space="preserve">Protipožární klapka Systemair - DOMĚŘIT (250x200) ; ovládá termické+pružina;  včetně montážních příložek, včetně protipožárních ucpávek do stěny/stropu</t>
  </si>
  <si>
    <t>751398158</t>
  </si>
  <si>
    <t>Montáž nepožárního prostupu stěnou trubkou kruhovou plastovou D 200 mm</t>
  </si>
  <si>
    <t>Montáž ostatních zařízení nepožárního prostupu stěnou trubkou kruhovou plastovou, průměru 200 mm</t>
  </si>
  <si>
    <t>https://podminky.urs.cz/item/CS_URS_2025_02/751398158</t>
  </si>
  <si>
    <t>3" 1np</t>
  </si>
  <si>
    <t>3" 2np</t>
  </si>
  <si>
    <t>3" 3np</t>
  </si>
  <si>
    <t>3" 4np</t>
  </si>
  <si>
    <t>RMAT0013</t>
  </si>
  <si>
    <t xml:space="preserve">chránička cca prům. 200 mm ; složená z přímého průchodu  cca 1m+oblouku 90°+45°, včetně izolace proti zatečení</t>
  </si>
  <si>
    <t>751511022</t>
  </si>
  <si>
    <t>Montáž potrubí plechového skupiny I čtyřhranného s přírubou tloušťky plechu 0,8 mm přes 0,13 do 0,28 m2</t>
  </si>
  <si>
    <t>Montáž potrubí plechového skupiny I čtyřhranného s přírubou tloušťky plechu 0,8 mm, průřezu přes 0,13 do 0,28 m2</t>
  </si>
  <si>
    <t>https://podminky.urs.cz/item/CS_URS_2025_02/751511022</t>
  </si>
  <si>
    <t>80" klientská zóna</t>
  </si>
  <si>
    <t>42982108R</t>
  </si>
  <si>
    <t>trouba čtyřhranná Pz průřez do 0,28m2 včetně konzol a příslušenství</t>
  </si>
  <si>
    <t>trouba čtyřhranná Pz průřez do 0,28m2</t>
  </si>
  <si>
    <t>včetně spojovacího materiálu a materiálu na závěsy</t>
  </si>
  <si>
    <t>80*1,2 "Přepočtené koeficientem množství</t>
  </si>
  <si>
    <t>751612811R</t>
  </si>
  <si>
    <t xml:space="preserve">STROJOVNA CHL.-PODLAŽÍ 1.PP (01.14) =   Demontáže dožilého výrobníku st. vody TRANE (r. výroby 1993) ,  určené pro původní chlazení vybraných  kanceláří v objektu č.p.1001.  Demontáž, odvoz, likvidace, vypuštění médií (voda, chladivo).</t>
  </si>
  <si>
    <t>Také viz. popis v T.Z. : Je uvažováno s demontáží kompletní výroby vody, jednotky na podlaze ve strojovně chl., rozměr cca 1,8x2x1,8m . Odhad hmotnosti 2500kg. Součástí stroje jsou kompresory, chladivo, čerpadla, izolace, elekronika.</t>
  </si>
  <si>
    <t>751612811R0</t>
  </si>
  <si>
    <t xml:space="preserve">STROJOVNA CHL.-PODLAŽÍ 1.PP (01.14) =   Demontáže dožilého zásobníku st. vody  (r. instalace 1993-94) ,  určené pro původní chlazení vybraných  kanceláří v objektu č.p.1001.  Demontáž, odvoz, likvidace, vypuštění médií (voda).</t>
  </si>
  <si>
    <t>Také viz. popis v T.Z. : Je uvažováno s demontáží zásobníku na podlaze ve strojovně chl., rozměr cca 1,4x 2,4m ( objem cca 2m3) . Odhad hmotnosti 500kg. Součástí jsou armatury,teploměry, izolace, potrubí, náplň.</t>
  </si>
  <si>
    <t>751612811R1</t>
  </si>
  <si>
    <t xml:space="preserve">STROJOVNA CHL.-PODLAŽÍ 1.PP (01.14) =   Demontáže stávajícího propojovacího potrubí st. vody  (r. instalace 1993-94) , pouze ve strojovně 1.pp,  určené pro původní chlazení vybraných  kanceláří v objektu č.p.1001.  Demontáž, odvoz, likvidace, vypuštění mé</t>
  </si>
  <si>
    <t>Také viz. popis v T.Z. : Je uvažováno s demontáží stáv. propojovacího potrubí ve strojovně chlaz. (pod stropem i nad podlahou), rozměr do cca 60mm+IZ. Odhad hmotnosti 600kg. Součástí jsou čerpadla, armatury, teploměry, izolace, náplň.</t>
  </si>
  <si>
    <t>751612811R2</t>
  </si>
  <si>
    <t xml:space="preserve">STROJOVNA VZT.-PODLAŽÍ 1.PP   (01.14)  =   Demontáže vzt. jednotky, zařízení WOLF (r. instalace 1993-94) , pro původní větrání klientské haly .  Demontáž, odvoz, likvidace.  POZOR:  VZT. potrubí sání a přívodu a ÚT+IZ. zůstává na místě!</t>
  </si>
  <si>
    <t>STROJOVNA VZT.-PODLAŽÍ 1.PP (01.14) = Demontáže vzt. jednotky, zařízení WOLF (r. instalace 1993-94) , pro původní větrání klientské haly . Demontáž, odvoz, likvidace. POZOR: VZT. potrubí sání a přívodu a ÚT+IZ. zůstává na místě! Také viz. popis v T.Z. : Je uvažováno s demontáží podstropní kanálové vzt. jednotky, sestavy přívodu vzduchu, sloužící pro klientskou halu (průtok cca 2.100m3/h). Odhad hmotnosti vzt jednotky 200kg.</t>
  </si>
  <si>
    <t>751612811R3</t>
  </si>
  <si>
    <t xml:space="preserve">STROJOVNA VZT.-PODLAŽÍ 1.PP   (01.14)  =   Demontáže vzt. jednotky, ventilátoru odvodu vzd., zařízení WOLF (r. instalace 1993-94) , pro původní větrání klientské haly .  Demontáž, odvoz, likvidace.  POZOR:  VZT. potrubí výfuku zůstává na místě!</t>
  </si>
  <si>
    <t>Také viz. popis v T.Z. : Je uvažováno s demontáží kanálového ventilátoru, odvodu vzduchu, sloužící pro klientskou halu (průtok cca 1.800m3/h). Odhad hmotnosti vzt jednotky 150kg.</t>
  </si>
  <si>
    <t>751614130</t>
  </si>
  <si>
    <t>Montáž regulace, ovladače, dotykového ovladače, mechanického ovladače vzduchotechnické jednotky na omítku</t>
  </si>
  <si>
    <t>Montáž monitorovacího, řídícího a ovládacího zařízení regulace, ovladače, dotykového ovladače, mechanického ovladače VZT jednotky na omítku</t>
  </si>
  <si>
    <t>https://podminky.urs.cz/item/CS_URS_2025_02/751614130</t>
  </si>
  <si>
    <t>2"1np</t>
  </si>
  <si>
    <t>12" 2np</t>
  </si>
  <si>
    <t>12" 3np</t>
  </si>
  <si>
    <t>7" 4np</t>
  </si>
  <si>
    <t>RMAT0008</t>
  </si>
  <si>
    <t>Ovladače - dálkové INFRA - pro vnitřní jednotky chlazení, typ například: ..… ovladač pro každý výparník, vnitřní jednotku chlazení - dle schema chlazení, pro konkrétní místnost</t>
  </si>
  <si>
    <t>751614131</t>
  </si>
  <si>
    <t>Montáž regulace ovladače, dotykového ovladače, mechanického ovladače vzduchotechnické jednotky pod omítku</t>
  </si>
  <si>
    <t>Montáž monitorovacího, řídícího a ovládacího zařízení regulace, ovladače, dotykového ovladače, mechanického ovladače VZT jednotky pod omítku</t>
  </si>
  <si>
    <t>https://podminky.urs.cz/item/CS_URS_2025_02/751614131</t>
  </si>
  <si>
    <t>6" 1np</t>
  </si>
  <si>
    <t>1"2np</t>
  </si>
  <si>
    <t>1" 3np</t>
  </si>
  <si>
    <t>2" 4np</t>
  </si>
  <si>
    <t>RMAT0007</t>
  </si>
  <si>
    <t xml:space="preserve">Ovladače - kabelové dálkové  - pro vnitřní jednotky chlazení  ( kanceláře ), typ například:  ….........  - nebo výrobek srovnatelného standardu</t>
  </si>
  <si>
    <t>751711111</t>
  </si>
  <si>
    <t>Montáž klimatizační jednotky vnitřní nástěnné o výkonu do 3,5 kW</t>
  </si>
  <si>
    <t>Montáž klimatizační jednotky vnitřní nástěnné o výkonu (pro objem místnosti) do 3,5 kW (do 35 m3)</t>
  </si>
  <si>
    <t>https://podminky.urs.cz/item/CS_URS_2025_02/751711111</t>
  </si>
  <si>
    <t>2" 1np</t>
  </si>
  <si>
    <t xml:space="preserve">Vnitřní  NÁSTĚNNÁ jednotka chlazení, Qch= 2,2 kW; typ například: …... ;  ( nab. č.   …....  )  - nebo výrobek srovnatelného standardu ;  (čerpado kondenzátu-přísl.), včetně příslušenství</t>
  </si>
  <si>
    <t xml:space="preserve">Vnitřní  NÁSTĚNNÁ jednotka chlazení, Qch= 2,2 kW; typ například: …... ;  ( nab. č.   …....  )  - nebo výrobek srovnatelného standardu ;  (čerpado kondenzátu-přísl.)</t>
  </si>
  <si>
    <t>751711112</t>
  </si>
  <si>
    <t>Montáž klimatizační jednotky vnitřní nástěnné o výkonu přes 3,5 do 5 kW</t>
  </si>
  <si>
    <t>Montáž klimatizační jednotky vnitřní nástěnné o výkonu (pro objem místnosti) přes 3,5 do 5 kW (přes 35 do 50 m3)</t>
  </si>
  <si>
    <t>https://podminky.urs.cz/item/CS_URS_2025_02/751711112</t>
  </si>
  <si>
    <t>1" 3NP</t>
  </si>
  <si>
    <t>1" 4Np</t>
  </si>
  <si>
    <t>RMAT0014</t>
  </si>
  <si>
    <t xml:space="preserve">Vnitřní  NÁSTĚNNÁ jednotka chlazení, Qch= 4,5 kW; typ například: …... ;  ( nab. č.   …....  )  - nebo výrobek srovnatelného standardu ;  (čerpado kondenzátu-přísl.)</t>
  </si>
  <si>
    <t>751711114</t>
  </si>
  <si>
    <t>Montáž klimatizační jednotky vnitřní nástěnné o výkonu přes 6,5 do 9 kW</t>
  </si>
  <si>
    <t>Montáž klimatizační jednotky vnitřní nástěnné o výkonu (pro objem místnosti) přes 6,5 do 9 kW (přes 65 do 90 m3)</t>
  </si>
  <si>
    <t>https://podminky.urs.cz/item/CS_URS_2025_02/751711114</t>
  </si>
  <si>
    <t>1" 4np</t>
  </si>
  <si>
    <t>RMAT0015</t>
  </si>
  <si>
    <t xml:space="preserve">Vnitřní  NÁSTĚNNÁ jednotka chlazení, Qch= 7,1 kW; typ například: …... ;  ( nab. č.   …....  )  - nebo výrobek srovnatelného standardu ;  (čerpado kondenzátu-přísl.), včetně příslušenství</t>
  </si>
  <si>
    <t>751711121</t>
  </si>
  <si>
    <t>Montáž klimatizační jednotky vnitřní kazetové jednocestné o výkonu do 6,5 kW</t>
  </si>
  <si>
    <t>Montáž klimatizační jednotky vnitřní kazetové jednocestné o výkonu (pro objem místnosti) do 6,5 kW (do 65 m3)</t>
  </si>
  <si>
    <t>https://podminky.urs.cz/item/CS_URS_2025_02/751711121</t>
  </si>
  <si>
    <t>3" 1NP</t>
  </si>
  <si>
    <t xml:space="preserve">Vnitřní  KAZETOVÁ jednotka chlazení - (600x600);                              Qch = 2,8 kW; R410A;  s dekoračním panelem; včetně KABELOVÉHO dálkového ovladače;   typ například: AUXB-009 HLAH  -   (nab. č. ....; Impromat-Klima);  (s čerpadlem kondenzátu)</t>
  </si>
  <si>
    <t>RMAT0005</t>
  </si>
  <si>
    <t xml:space="preserve">Vnitřní  KAZETOVÁ jednotka chlazení - (600x600);                              Qch = 5,6 kW; R410A;  s dekoračním panelem; včetně KABELOVÉHO dálkového ovladače;   typ například: AUXB-009 HLAH  -   (nab. č. ....; Impromat-Klima);  (s čerpadlem kondenzátu)</t>
  </si>
  <si>
    <t>53</t>
  </si>
  <si>
    <t>751711151</t>
  </si>
  <si>
    <t>Montáž klimatizační jednotky vnitřní podstropní o výkonu do 6,5 kW</t>
  </si>
  <si>
    <t>106</t>
  </si>
  <si>
    <t>Montáž klimatizační jednotky vnitřní podstropní o výkonu (pro objem místnosti) do 6,5 kW (do 65 m3)</t>
  </si>
  <si>
    <t>https://podminky.urs.cz/item/CS_URS_2025_02/751711151</t>
  </si>
  <si>
    <t>1" 2np</t>
  </si>
  <si>
    <t>RMAT0016</t>
  </si>
  <si>
    <t xml:space="preserve">Vnitřní  PODSTROPNÍ jednotka chlazení, Qch= 5,6 kW; typ například: …...... ;  ( nab. č.   …....  )  - nebo výrobek srovnatelného standardu ;  (čerpado kondenzátu-přísl.), včetně příslušenství</t>
  </si>
  <si>
    <t>108</t>
  </si>
  <si>
    <t>55</t>
  </si>
  <si>
    <t>751711161</t>
  </si>
  <si>
    <t>Montáž klimatizační jednotky vnitřní parapetní o výkonu do 9 kW</t>
  </si>
  <si>
    <t>110</t>
  </si>
  <si>
    <t>Montáž klimatizační jednotky vnitřní parapetní o výkonu (pro objem místnosti) do 9 kW (do 90 m3)</t>
  </si>
  <si>
    <t>https://podminky.urs.cz/item/CS_URS_2025_02/751711161</t>
  </si>
  <si>
    <t>RMAT0017</t>
  </si>
  <si>
    <t xml:space="preserve">Vzduchotechnická jednotka 1800x2300x580mm (VxŠxH), ve VNITŘNÍM PARAPETNÍM provedení  ; ..... vel. 2500 + MaR, řídící jednotka, délka kabeláže k ovladači min.200m., včetně regulátoru, ovladače.    Včetně: chladiče-výparníku R32, teplovodního ohřívače, rámu</t>
  </si>
  <si>
    <t>112</t>
  </si>
  <si>
    <t xml:space="preserve">Vzduchotechnická jednotka 1800x2300x580mm (VxŠxH), ve VNITŘNÍM PARAPETNÍM provedení  ; ..... vel. 2500 + MaR, řídící jednotka, délka kabeláže k ovladači min.200m., včetně regulátoru, ovladače.    Včetně: chladiče-výparníku R32, teplovodního ohřívače, rámu Kompaktní jednotka (vnitřní).                                                                                                             složená z:  přívodní část: filtr G4, protiproudý rekuperátor s obtokem (85-88%),  ohřívač - voda 60/40°C; Qt=4kW,  chladič-reverz. výparník R32;  Qch=5,5KW; ventilátor 2.1000 m3/h, 300Pa, EC motor,                                                                                            odsávací část: filtr G4, ventilátor 1.80m3/h, 300Pa, EC motor</t>
  </si>
  <si>
    <t xml:space="preserve">Vzduchotechnická jednotka 1800x2300x580mm (VxŠxH), ve VNITŘNÍM PARAPETNÍM provedení  ; ..... vel. 2500 + MaR, řídící jednotka, délka kabeláže k ovla</t>
  </si>
  <si>
    <t>Včetně: chladiče-výparníku R32, teplovodního ohřívače, rámu, noh, rekuperátoru s obtokem, filtrů, ventilátorů, připojovacích manžet, uzavírací klapk</t>
  </si>
  <si>
    <t xml:space="preserve">servopohon na sání a výtlaku, čidel, čidel do potrubí vzt., čidla venkovní., sifonů, včetně  příslušenství-(vel. 2500)</t>
  </si>
  <si>
    <t>57</t>
  </si>
  <si>
    <t>751711161R</t>
  </si>
  <si>
    <t>Osazení jednotky prvky regulace, čidly, zprovoznění</t>
  </si>
  <si>
    <t>114</t>
  </si>
  <si>
    <t>751711161RR</t>
  </si>
  <si>
    <t>Zaregulování + zprovoznění systému větrání, VZT jednotky aregulačních klapek či boxů přívodu a odvodu vzduchu</t>
  </si>
  <si>
    <t>116</t>
  </si>
  <si>
    <t>59</t>
  </si>
  <si>
    <t>751721121</t>
  </si>
  <si>
    <t>Montáž klimatizační jednotky venkovní s trojfázovým napájením do 7 vnitřních jednotek</t>
  </si>
  <si>
    <t>118</t>
  </si>
  <si>
    <t>Montáž klimatizační jednotky venkovní trojfázové napájení do 7 vnitřních jednotek</t>
  </si>
  <si>
    <t>https://podminky.urs.cz/item/CS_URS_2025_02/751721121</t>
  </si>
  <si>
    <t>1" chlazení kanceláří 1np</t>
  </si>
  <si>
    <t>1" chlazení kanceláří 2np</t>
  </si>
  <si>
    <t>1" chlazení kanceláří 3np</t>
  </si>
  <si>
    <t>1" chlazení kanceláří 4np</t>
  </si>
  <si>
    <t xml:space="preserve">Venkovní kondenzační jednotka; chlazená vzduchem, invertor, systém tzv. "VRF", typ například: ...... ;     Qch= 28 kW (max. instalovaný100%=  29,6 kW); včetně: propojovacího "refnetu";  (nab. č.   …....   )   - nebo výrobek srovnatelného standardu</t>
  </si>
  <si>
    <t>120</t>
  </si>
  <si>
    <t>1"1np</t>
  </si>
  <si>
    <t>61</t>
  </si>
  <si>
    <t>RMAT0001a</t>
  </si>
  <si>
    <t xml:space="preserve">Venkovní kondenzační jednotka; chlazená vzduchem, invertor, systém tzv. "VRF", typ například: ...... ;     Qch= 28 kW (max. instalovaný100%=  30,9 kW); včetně: propojovacího "refnetu";  (nab. č.   …....   )   - nebo výrobek srovnatelného standardu</t>
  </si>
  <si>
    <t>122</t>
  </si>
  <si>
    <t>1"3np</t>
  </si>
  <si>
    <t>RMAT0001b</t>
  </si>
  <si>
    <t xml:space="preserve">Venkovní kondenzační jednotka; chlazená vzduchem, invertor, systém tzv. "VRF", typ například: ...... ;     Qch= 28 kW (max. instalovaný100%=  27 kW); včetně: propojovacího "refnetu";  (nab. č.   …....   )   - nebo výrobek srovnatelného standardu</t>
  </si>
  <si>
    <t>124</t>
  </si>
  <si>
    <t>1"4np</t>
  </si>
  <si>
    <t>63</t>
  </si>
  <si>
    <t>128</t>
  </si>
  <si>
    <t>1" vzt pro klientskou zónu</t>
  </si>
  <si>
    <t>RMAT0018</t>
  </si>
  <si>
    <t xml:space="preserve">Venkovní kondenzační jednotka CHLAZENÍ,  Výkon chlazení Qchc= 5,5 kW, chlazená vzduchem,  provedení invertor, referenční výrobek  .....  (nab.č  .....    ) - nebo výrobek srovnatelného standardu;  včetně: expanzního ventilu, řídící skříňky, ovladače, přís</t>
  </si>
  <si>
    <t>130</t>
  </si>
  <si>
    <t>65</t>
  </si>
  <si>
    <t>751791112</t>
  </si>
  <si>
    <t>Montáž napojovacího měděného potrubí předizolovaného 10 (3/8" x 0,8)</t>
  </si>
  <si>
    <t>132</t>
  </si>
  <si>
    <t>Montáž napojovacího potrubí měděného předizolovaného, D mm (" x tl. stěny) 10 (3/8" x 0,8)</t>
  </si>
  <si>
    <t>https://podminky.urs.cz/item/CS_URS_2025_02/751791112</t>
  </si>
  <si>
    <t>45" 1np</t>
  </si>
  <si>
    <t>90" 2np</t>
  </si>
  <si>
    <t>80" 3np</t>
  </si>
  <si>
    <t>80" 4np</t>
  </si>
  <si>
    <t>RMAT0011</t>
  </si>
  <si>
    <t xml:space="preserve">Cu kruhové potrubí pro chladírenské účely - svazek (prům. 6/16;  10/16 až 10/22 mm)</t>
  </si>
  <si>
    <t>134</t>
  </si>
  <si>
    <t>295*1,01 "Přepočtené koeficientem množství</t>
  </si>
  <si>
    <t>67</t>
  </si>
  <si>
    <t>751791113</t>
  </si>
  <si>
    <t>Montáž napojovacího měděného potrubí předizolovaného 12 (1/2" x 0,8)</t>
  </si>
  <si>
    <t>136</t>
  </si>
  <si>
    <t>Montáž napojovacího potrubí měděného předizolovaného, D mm (" x tl. stěny) 12 (1/2" x 0,8)</t>
  </si>
  <si>
    <t>https://podminky.urs.cz/item/CS_URS_2025_02/751791113</t>
  </si>
  <si>
    <t>70" 1np</t>
  </si>
  <si>
    <t>55" 2np</t>
  </si>
  <si>
    <t>45" 3np</t>
  </si>
  <si>
    <t>40" 4np</t>
  </si>
  <si>
    <t>25" klientská zóna</t>
  </si>
  <si>
    <t>RMAT0012</t>
  </si>
  <si>
    <t>Cu kruhové potrubí pro chladírenské účely - svazek (prům. 6/12 ; 6/10 mm)</t>
  </si>
  <si>
    <t>138</t>
  </si>
  <si>
    <t>235*1,03 "Přepočtené koeficientem množství</t>
  </si>
  <si>
    <t>69</t>
  </si>
  <si>
    <t>751791163</t>
  </si>
  <si>
    <t>Montáž spojky měděného potrubí 10 x 1</t>
  </si>
  <si>
    <t>140</t>
  </si>
  <si>
    <t>Montáž napojovacího potrubí měděného spojky potrubí, D x tl. stěny 10 x 1</t>
  </si>
  <si>
    <t>https://podminky.urs.cz/item/CS_URS_2025_02/751791163</t>
  </si>
  <si>
    <t>8" 1np průmer dle PD</t>
  </si>
  <si>
    <t>11" 2np průměr dle PD</t>
  </si>
  <si>
    <t>11" 3np průměr dle PD</t>
  </si>
  <si>
    <t>9" 4np průměr dle PD</t>
  </si>
  <si>
    <t>RMAT0010</t>
  </si>
  <si>
    <t xml:space="preserve">Rozbočky "T", odbočky "Y",  pro "Cu" kruhové potrubí chladiva dle bližší specifikace dodavatele např.: refnet ..  - nebo výrobek srovnatelného standardu, včetně spojovacího materiálu</t>
  </si>
  <si>
    <t>142</t>
  </si>
  <si>
    <t>71</t>
  </si>
  <si>
    <t>751792004</t>
  </si>
  <si>
    <t>Montáž konzol (2 ks) pro uložení klimatizační jednotky na stěnu</t>
  </si>
  <si>
    <t>144</t>
  </si>
  <si>
    <t>Montáž ostatních zařízení uložení pro klimatizační jednotky na stěnu konzol (2 ks)</t>
  </si>
  <si>
    <t>https://podminky.urs.cz/item/CS_URS_2025_02/751792004</t>
  </si>
  <si>
    <t>1" 1np</t>
  </si>
  <si>
    <t>42990006</t>
  </si>
  <si>
    <t>konzole pevná nástěnná pro klimatizační jednotku, délka podpěry 620mm, nosnost konzoly 80kg</t>
  </si>
  <si>
    <t>146</t>
  </si>
  <si>
    <t>73</t>
  </si>
  <si>
    <t>42990007</t>
  </si>
  <si>
    <t>kotevní sada pro upevnění konzol pro klimatizační jednotku</t>
  </si>
  <si>
    <t>sada</t>
  </si>
  <si>
    <t>148</t>
  </si>
  <si>
    <t>RMAT0009</t>
  </si>
  <si>
    <t>Ocelové konzole / rám + silentbloky, pro upevnění venkovní kondenzační jednotky chlazení VRV, vnější rozměr cca 1500x800x600mm</t>
  </si>
  <si>
    <t>150</t>
  </si>
  <si>
    <t>2*2 "Přepočtené koeficientem množství</t>
  </si>
  <si>
    <t>75</t>
  </si>
  <si>
    <t>751792006</t>
  </si>
  <si>
    <t>Montáž čerpadla pro odvod kondenzátu klimatizace</t>
  </si>
  <si>
    <t>152</t>
  </si>
  <si>
    <t>Montáž ostatních zařízení pro odvod kondenzátu klimatizace čerpadla</t>
  </si>
  <si>
    <t>https://podminky.urs.cz/item/CS_URS_2025_02/751792006</t>
  </si>
  <si>
    <t>13" 2np</t>
  </si>
  <si>
    <t>13" 3Np</t>
  </si>
  <si>
    <t>9" 4np</t>
  </si>
  <si>
    <t xml:space="preserve">Čerpadlo kondenzátu pro vnitřní jednotky chlazení poz. pro jednotlivé jednotky ; typ například:  …..    - nebo výrobek srovnatelného standardu</t>
  </si>
  <si>
    <t>154</t>
  </si>
  <si>
    <t xml:space="preserve">Čerpadlo kondenzátu pro vnitřní jednotky chlazení poz. CH1.2 ; typ například:  …..    - nebo výrobek srovnatelného standardu</t>
  </si>
  <si>
    <t>77</t>
  </si>
  <si>
    <t>751793001</t>
  </si>
  <si>
    <t>Doplnění chladiva do systému</t>
  </si>
  <si>
    <t>kg</t>
  </si>
  <si>
    <t>156</t>
  </si>
  <si>
    <t>https://podminky.urs.cz/item/CS_URS_2025_02/751793001</t>
  </si>
  <si>
    <t>10" 1np</t>
  </si>
  <si>
    <t>10" 2np</t>
  </si>
  <si>
    <t>10"3np</t>
  </si>
  <si>
    <t>10" 4np</t>
  </si>
  <si>
    <t>5" klientská zóna</t>
  </si>
  <si>
    <t>10892003</t>
  </si>
  <si>
    <t>chladivo R410A 10kg</t>
  </si>
  <si>
    <t>158</t>
  </si>
  <si>
    <t>79</t>
  </si>
  <si>
    <t>998751111</t>
  </si>
  <si>
    <t>Přesun hmot tonážní pro vzduchotechniku s omezením mechanizace v objektech v do 12 m</t>
  </si>
  <si>
    <t>160</t>
  </si>
  <si>
    <t>Přesun hmot pro vzduchotechniku stanovený z hmotnosti přesunovaného materiálu vodorovná dopravní vzdálenost do 100 m s omezením mechanizace v objektech výšky do 12 m</t>
  </si>
  <si>
    <t>https://podminky.urs.cz/item/CS_URS_2025_02/998751111</t>
  </si>
  <si>
    <t>767</t>
  </si>
  <si>
    <t>Konstrukce zámečnické</t>
  </si>
  <si>
    <t>767131111R</t>
  </si>
  <si>
    <t>Tabule pozinkovaného plechu (2x1m) tl. = 1mm pro opravy dodávka a montáž</t>
  </si>
  <si>
    <t>162</t>
  </si>
  <si>
    <t>Montáž stěn a příček z plechu spojených šroubováním</t>
  </si>
  <si>
    <t>81</t>
  </si>
  <si>
    <t>767646411</t>
  </si>
  <si>
    <t>Montáž revizních dveří a dvířek jednokřídlových s rámem plochy do 0,5 m2</t>
  </si>
  <si>
    <t>164</t>
  </si>
  <si>
    <t>Montáž revizních dveří a dvířek hliníkových, ocelových nebo plastových s rámem jednokřídlových, plochy do 0,5 m2</t>
  </si>
  <si>
    <t>https://podminky.urs.cz/item/CS_URS_2025_02/767646411</t>
  </si>
  <si>
    <t>0,4*0,4</t>
  </si>
  <si>
    <t>56245711</t>
  </si>
  <si>
    <t>dvířka revizní 400x400 bílá se zámkem</t>
  </si>
  <si>
    <t>166</t>
  </si>
  <si>
    <t>1" s magnetem pro uzavření</t>
  </si>
  <si>
    <t>83</t>
  </si>
  <si>
    <t>998767112</t>
  </si>
  <si>
    <t>Přesun hmot tonážní pro zámečnické konstrukce s omezením mechanizace v objektech v přes 6 do 12 m</t>
  </si>
  <si>
    <t>168</t>
  </si>
  <si>
    <t>Přesun hmot pro zámečnické konstrukce stanovený z hmotnosti přesunovaného materiálu vodorovná dopravní vzdálenost do 50 m s omezením mechanizace v objektech výšky přes 6 do 12 m</t>
  </si>
  <si>
    <t>https://podminky.urs.cz/item/CS_URS_2025_02/998767112</t>
  </si>
  <si>
    <t>784</t>
  </si>
  <si>
    <t>Dokončovací práce - malby a tapety</t>
  </si>
  <si>
    <t>784111001</t>
  </si>
  <si>
    <t>Oprášení (ometení ) podkladu v místnostech v do 3,80 m</t>
  </si>
  <si>
    <t>170</t>
  </si>
  <si>
    <t>Oprášení (ometení) podkladu v místnostech výšky do 3,80 m</t>
  </si>
  <si>
    <t>https://podminky.urs.cz/item/CS_URS_2025_02/784111001</t>
  </si>
  <si>
    <t>100" stanoveno odhadem</t>
  </si>
  <si>
    <t>85</t>
  </si>
  <si>
    <t>784191007</t>
  </si>
  <si>
    <t>Čištění vnitřních ploch podlah po provedení malířských prací</t>
  </si>
  <si>
    <t>172</t>
  </si>
  <si>
    <t>Čištění vnitřních ploch hrubý úklid po provedení malířských prací omytím podlah</t>
  </si>
  <si>
    <t>https://podminky.urs.cz/item/CS_URS_2025_02/784191007</t>
  </si>
  <si>
    <t>500</t>
  </si>
  <si>
    <t>784211011</t>
  </si>
  <si>
    <t>Jednonásobné bílé malby ze směsí za mokra velmi dobře oděruvzdorných v místnostech v do 3,80 m</t>
  </si>
  <si>
    <t>174</t>
  </si>
  <si>
    <t>Malby z malířských směsí oděruvzdorných za mokra jednonásobné, bílé za mokra oděruvzdorné velmi dobře v místnostech výšky do 3,80 m</t>
  </si>
  <si>
    <t>https://podminky.urs.cz/item/CS_URS_2025_02/784211011</t>
  </si>
  <si>
    <t>100*2" výmalba 2x odhad</t>
  </si>
  <si>
    <t>23-M</t>
  </si>
  <si>
    <t>Montáže potrubí</t>
  </si>
  <si>
    <t>87</t>
  </si>
  <si>
    <t>230230081R</t>
  </si>
  <si>
    <t>desinfekce, diagnostika potrubí stávajícího VZT</t>
  </si>
  <si>
    <t>176</t>
  </si>
  <si>
    <t>Čištění potrubí DN 500</t>
  </si>
  <si>
    <t>230230082</t>
  </si>
  <si>
    <t>Čištění potrubí PN 38 6416 DN 600</t>
  </si>
  <si>
    <t>178</t>
  </si>
  <si>
    <t>Čištění potrubí DN 600</t>
  </si>
  <si>
    <t>https://podminky.urs.cz/item/CS_URS_2025_02/230230082</t>
  </si>
  <si>
    <t>100" čištění stávajícího VZT potrubí</t>
  </si>
  <si>
    <t>Vedlejší rozpočtové náklady</t>
  </si>
  <si>
    <t>VRN1</t>
  </si>
  <si>
    <t>Průzkumné, zeměměřičské a projektové práce</t>
  </si>
  <si>
    <t>89</t>
  </si>
  <si>
    <t>013002000</t>
  </si>
  <si>
    <t>Projektové práce - vypracování provozního řádu VZT zařízení a zařízení chlazení</t>
  </si>
  <si>
    <t>180</t>
  </si>
  <si>
    <t>Projektové práce</t>
  </si>
  <si>
    <t>https://podminky.urs.cz/item/CS_URS_2025_02/013002000</t>
  </si>
  <si>
    <t>VRN7</t>
  </si>
  <si>
    <t>Provozní vlivy</t>
  </si>
  <si>
    <t>071002000</t>
  </si>
  <si>
    <t>Zaškolení obsluhy</t>
  </si>
  <si>
    <t>182</t>
  </si>
  <si>
    <t>Provoz investora, třetích osob</t>
  </si>
  <si>
    <t>https://podminky.urs.cz/item/CS_URS_2025_02/071002000</t>
  </si>
  <si>
    <t>VRN8</t>
  </si>
  <si>
    <t>Další náklady na pracovníky</t>
  </si>
  <si>
    <t>91</t>
  </si>
  <si>
    <t>081002000R</t>
  </si>
  <si>
    <t>Dopravné CHL. a VZT zařízení</t>
  </si>
  <si>
    <t>184</t>
  </si>
  <si>
    <t>Doprava zaměstnanců</t>
  </si>
  <si>
    <t>VRN9</t>
  </si>
  <si>
    <t>Ostatní náklady</t>
  </si>
  <si>
    <t>090001000</t>
  </si>
  <si>
    <t>Ostatní náklady - komplexní vyzkoušení - v délce trvání 4n.hod</t>
  </si>
  <si>
    <t>186</t>
  </si>
  <si>
    <t>https://podminky.urs.cz/item/CS_URS_2025_02/090001000</t>
  </si>
  <si>
    <t>93</t>
  </si>
  <si>
    <t>795941101R</t>
  </si>
  <si>
    <t>Zaregulování VZT a CHl</t>
  </si>
  <si>
    <t>188</t>
  </si>
  <si>
    <t>Montáž regulační jednotky pro přívod vzduchu automatické</t>
  </si>
  <si>
    <t>003 - Vytápění</t>
  </si>
  <si>
    <t xml:space="preserve">    997 - Doprava suti a vybouraných hmot</t>
  </si>
  <si>
    <t xml:space="preserve">    733 - Ústřední vytápění - rozvodné potrubí</t>
  </si>
  <si>
    <t xml:space="preserve">    734 - Ústřední vytápění - armatury</t>
  </si>
  <si>
    <t xml:space="preserve">    58-M - Revize vyhrazených technických zařízení</t>
  </si>
  <si>
    <t>HZS - Hodinové zúčtovací sazby</t>
  </si>
  <si>
    <t>50" pomocné lešení pro montáž</t>
  </si>
  <si>
    <t>20*0,3" stanoveno odhadem</t>
  </si>
  <si>
    <t>10*0,3" stanoveno odhadem</t>
  </si>
  <si>
    <t>Zednické přípomoce - zapravení otvorů do čista ve stěnách</t>
  </si>
  <si>
    <t>997</t>
  </si>
  <si>
    <t>Doprava suti a vybouraných hmot</t>
  </si>
  <si>
    <t>997013001R</t>
  </si>
  <si>
    <t>Vyklizením likvidace stávajícího materiálu pro út</t>
  </si>
  <si>
    <t>Vyklizení ulehlé suti na vzdálenost do 3 m od okraje vyklízeného prostoru nebo s naložením na dopravní prostředek z prostorů o půdorysné ploše do 15 m2 z výšky (hloubky) do 2 m</t>
  </si>
  <si>
    <t>727111002R</t>
  </si>
  <si>
    <t>Protipožární ucpávky tmel, pěna, eventuelné požární manžeta</t>
  </si>
  <si>
    <t>Trubní ucpávka akrylátový tmel CFS-ACR ocelového potrubí bez izolace DN 32 stěnou tl 100 mm požární odolnost EI 120</t>
  </si>
  <si>
    <t>733</t>
  </si>
  <si>
    <t>Ústřední vytápění - rozvodné potrubí</t>
  </si>
  <si>
    <t>733111114</t>
  </si>
  <si>
    <t>Potrubí ocelové závitové černé bezešvé běžné v kotelnách nebo strojovnách DN 20</t>
  </si>
  <si>
    <t>Potrubí z trubek ocelových závitových černých spojovaných svařováním bezešvých běžných nízkotlakých PN 16 do 115°C v kotelnách a strojovnách DN 20</t>
  </si>
  <si>
    <t>https://podminky.urs.cz/item/CS_URS_2025_02/733111114</t>
  </si>
  <si>
    <t>15" ocelová tyč závitová, metrický závit včetně matic</t>
  </si>
  <si>
    <t>733222304</t>
  </si>
  <si>
    <t>Potrubí měděné polotvrdé spojované lisováním D 22x1 mm</t>
  </si>
  <si>
    <t>Potrubí z trubek měděných polotvrdých spojovaných lisováním PN 16, T= +110°C O 22/1</t>
  </si>
  <si>
    <t>https://podminky.urs.cz/item/CS_URS_2025_02/733222304</t>
  </si>
  <si>
    <t xml:space="preserve">25" </t>
  </si>
  <si>
    <t>Potrubí z měděných trubek,včetně tvarovek pro odbočky, změny dimenze potrubí, kolen, nátrubků, přechodek, šroubení, odskoků, T - kusů apod</t>
  </si>
  <si>
    <t>733291101</t>
  </si>
  <si>
    <t>Zkouška těsnosti potrubí měděné D do 35x1,5</t>
  </si>
  <si>
    <t>Zkoušky těsnosti potrubí z trubek měděných O do 35/1,5</t>
  </si>
  <si>
    <t>https://podminky.urs.cz/item/CS_URS_2025_02/733291101</t>
  </si>
  <si>
    <t>733811222</t>
  </si>
  <si>
    <t>Ochrana potrubí ústředního vytápění termoizolačními trubicemi z PE tl přes 6 do 9 mm DN přes 22 do 45 mm</t>
  </si>
  <si>
    <t>Ochrana potrubí termoizolačními trubicemi z pěnového polyetylenu PE přilepenými v příčných a podélných spojích, tloušťky izolace přes 6 do 9 mm, vnitřního průměru izolace DN přes 22 do 45 mm</t>
  </si>
  <si>
    <t>https://podminky.urs.cz/item/CS_URS_2025_02/733811222</t>
  </si>
  <si>
    <t>25" izolace tepelná pro Cu potrubí</t>
  </si>
  <si>
    <t>998733112</t>
  </si>
  <si>
    <t>Přesun hmot tonážní pro rozvody potrubí s omezením mechanizace v objektech v přes 6 do 12 m</t>
  </si>
  <si>
    <t>Přesun hmot pro rozvody potrubí stanovený z hmotnosti přesunovaného materiálu vodorovná dopravní vzdálenost do 50 m s omezením mechanizace v objektech výšky přes 6 do 12 m</t>
  </si>
  <si>
    <t>https://podminky.urs.cz/item/CS_URS_2025_02/998733112</t>
  </si>
  <si>
    <t>734</t>
  </si>
  <si>
    <t>Ústřední vytápění - armatury</t>
  </si>
  <si>
    <t>734211127</t>
  </si>
  <si>
    <t>Ventil závitový odvzdušňovací G 1/2 PN 14 do 120°C automatický se zpětnou klapkou otopných těles</t>
  </si>
  <si>
    <t>Ventily odvzdušňovací závitové automatické se zpětnou klapkou PN 14 do 120°C G 1/2</t>
  </si>
  <si>
    <t>https://podminky.urs.cz/item/CS_URS_2025_02/734211127</t>
  </si>
  <si>
    <t>734220122</t>
  </si>
  <si>
    <t>Ventil závitový regulační přímý G 1/2 PN 25 do 120°C vyvažovací s vypouštěním</t>
  </si>
  <si>
    <t>Ventily regulační závitové vyvažovací přímé s vypouštěním PN 25 do 120°C G 1/2</t>
  </si>
  <si>
    <t>https://podminky.urs.cz/item/CS_URS_2025_02/734220122</t>
  </si>
  <si>
    <t>1" Smyčkový vyvažovací a ventil úsekový, spupačkový typu STAD, včetně měřících koncovek</t>
  </si>
  <si>
    <t>734291123</t>
  </si>
  <si>
    <t>Kohout plnící a vypouštěcí G 1/2 PN 10 do 90°C závitový</t>
  </si>
  <si>
    <t>Ostatní armatury kohouty plnicí a vypouštěcí PN 10 do 90°C G 1/2</t>
  </si>
  <si>
    <t>https://podminky.urs.cz/item/CS_URS_2025_02/734291123</t>
  </si>
  <si>
    <t>734291124</t>
  </si>
  <si>
    <t>Kohout plnící a vypouštěcí G 3/4 PN 10 do 90°C závitový</t>
  </si>
  <si>
    <t>Ostatní armatury kohouty plnicí a vypouštěcí PN 10 do 90°C G 3/4</t>
  </si>
  <si>
    <t>https://podminky.urs.cz/item/CS_URS_2025_02/734291124</t>
  </si>
  <si>
    <t>2" kulový kohou uzavírací DN20, Pn16</t>
  </si>
  <si>
    <t>734491103R</t>
  </si>
  <si>
    <t>Termomanometr 0 - 120 st. C, 0 - 600 kPa - dodávka a montáž</t>
  </si>
  <si>
    <t>Měřicí armatury s vypouštěním k vyvažovacím nebo stoupačkovým ventilům přímé PN 20 do 100°C G 5/4</t>
  </si>
  <si>
    <t>734494213</t>
  </si>
  <si>
    <t>Návarek s trubkovým závitem G 1/2</t>
  </si>
  <si>
    <t>Měřicí armatury návarky s trubkovým závitem G 1/2</t>
  </si>
  <si>
    <t>https://podminky.urs.cz/item/CS_URS_2025_02/734494213</t>
  </si>
  <si>
    <t>734499212</t>
  </si>
  <si>
    <t>Montáž návarku M 27x2</t>
  </si>
  <si>
    <t>Měřicí armatury montáž návarků M 27 x 2</t>
  </si>
  <si>
    <t>https://podminky.urs.cz/item/CS_URS_2025_02/734499212</t>
  </si>
  <si>
    <t>2" návarek a průměr dle PD</t>
  </si>
  <si>
    <t>14031017</t>
  </si>
  <si>
    <t>trubka ocelová podélně svařovaná hladká jakost 11 343 28x2mm</t>
  </si>
  <si>
    <t>998734112</t>
  </si>
  <si>
    <t>Přesun hmot tonážní pro armatury s omezením mechanizace v objektech v přes 6 do 12 m</t>
  </si>
  <si>
    <t>Přesun hmot pro armatury stanovený z hmotnosti přesunovaného materiálu vodorovná dopravní vzdálenost do 50 m s omezením mechanizace v objektech výšky přes 6 do 12 m</t>
  </si>
  <si>
    <t>https://podminky.urs.cz/item/CS_URS_2025_02/998734112</t>
  </si>
  <si>
    <t>767995113</t>
  </si>
  <si>
    <t>Montáž atypických zámečnických konstrukcí hmotnosti přes 10 do 20 kg</t>
  </si>
  <si>
    <t>Montáž ostatních atypických zámečnických konstrukcí hmotnosti přes 10 do 20 kg</t>
  </si>
  <si>
    <t>https://podminky.urs.cz/item/CS_URS_2025_02/767995113</t>
  </si>
  <si>
    <t>20" ocelový profil, pásovina 40x40x4, tyčovina, kotvící materiál</t>
  </si>
  <si>
    <t>atypická zámečnická konstrukce</t>
  </si>
  <si>
    <t>58-M</t>
  </si>
  <si>
    <t>Revize vyhrazených technických zařízení</t>
  </si>
  <si>
    <t>580507415R</t>
  </si>
  <si>
    <t>Revize, zaškolení obsluhy, vypracování provozního řádu, pojistné tabule a ostatní</t>
  </si>
  <si>
    <t>soubor</t>
  </si>
  <si>
    <t>Plynové kotle a pece s nuceným přívodem vzduchu uvedení do provozu kotle nebo pece s výkonem do 250 kW</t>
  </si>
  <si>
    <t>HZS</t>
  </si>
  <si>
    <t>Hodinové zúčtovací sazby</t>
  </si>
  <si>
    <t>HZS1301</t>
  </si>
  <si>
    <t>Hodinová zúčtovací sazba zedník</t>
  </si>
  <si>
    <t>262144</t>
  </si>
  <si>
    <t>Hodinové zúčtovací sazby profesí HSV provádění konstrukcí zedník</t>
  </si>
  <si>
    <t>https://podminky.urs.cz/item/CS_URS_2025_02/HZS1301</t>
  </si>
  <si>
    <t>10" demontáž stávajícího zařízení</t>
  </si>
  <si>
    <t>HZS2222</t>
  </si>
  <si>
    <t>Hodinová zúčtovací sazba topenář odborný</t>
  </si>
  <si>
    <t>Hodinové zúčtovací sazby profesí PSV provádění stavebních instalací topenář odborný</t>
  </si>
  <si>
    <t>https://podminky.urs.cz/item/CS_URS_2025_02/HZS2222</t>
  </si>
  <si>
    <t>10" hodinová zúčtovací sazba pro nepředvídatelné práce</t>
  </si>
  <si>
    <t>Ostatní náklady - Proplach, napuštění topného systému, topná a tlaková zkouška, vyregulování systému</t>
  </si>
  <si>
    <t>004 - Odvod kondenzátu od...</t>
  </si>
  <si>
    <t xml:space="preserve">    763 - Konstrukce suché výstavby</t>
  </si>
  <si>
    <t>58+48+48+45</t>
  </si>
  <si>
    <t xml:space="preserve">37*0,3" </t>
  </si>
  <si>
    <t>7*0,3</t>
  </si>
  <si>
    <t>721111111R</t>
  </si>
  <si>
    <t>PVC T kus 40/40/40 -dodávka a montáž</t>
  </si>
  <si>
    <t>Potrubí z kameninových trub přechod PVC - kamenina DN 125</t>
  </si>
  <si>
    <t>721111112R</t>
  </si>
  <si>
    <t>PVC T kus 40/25/40 -dodávka a montáž</t>
  </si>
  <si>
    <t>Potrubí z kameninových trub přechod PVC - kamenina DN 150</t>
  </si>
  <si>
    <t>https://podminky.urs.cz/item/CS_URS_2025_02/721111112R</t>
  </si>
  <si>
    <t>721173401R</t>
  </si>
  <si>
    <t>HT koncovka 40 mm pro připojení hadice 8-25 mm - přímá - dodávka a montáž</t>
  </si>
  <si>
    <t>ks</t>
  </si>
  <si>
    <t>Potrubí z trub PVC SN4 svodné (ležaté) DN 110</t>
  </si>
  <si>
    <t>5" trubky spojované lepení vč. upevňovacích prvků, dodávka a montáž</t>
  </si>
  <si>
    <t>721175302</t>
  </si>
  <si>
    <t>Potrubí kanalizační z PP připojovací odhlučněné třívrstvé DN 40 úzké hrdlo</t>
  </si>
  <si>
    <t>Plastové potrubí odhlučněné třívrstvé s úzkým hrdlem a integrovaným těsněním připojovací DN 40</t>
  </si>
  <si>
    <t>https://podminky.urs.cz/item/CS_URS_2025_02/721175302</t>
  </si>
  <si>
    <t>722176113</t>
  </si>
  <si>
    <t xml:space="preserve">Umělohmotné  trubky PVC DN 25 spojované lepením včetně upevňovacích prvků do stavební konstrukce  - montáž</t>
  </si>
  <si>
    <t>Montáž potrubí z plastových trub svařovaných polyfuzně D přes 20 do 25 mm</t>
  </si>
  <si>
    <t>https://podminky.urs.cz/item/CS_URS_2025_02/722176113</t>
  </si>
  <si>
    <t xml:space="preserve">130" Umělohmotné  trubky PVC DN 25 spojované lepením včetně upevňovacích prvků do stavební konstrukce  - montáž</t>
  </si>
  <si>
    <t>28615105R</t>
  </si>
  <si>
    <t>Umělohmotné kanalizační trubky PVC DN 25 spojované lepením včetně izolace proti rosení tl. 5 mm a upevňovacích prvků do stavební konstrukce</t>
  </si>
  <si>
    <t>trubka palstová PPR vodovodní PN 10 D 25mm</t>
  </si>
  <si>
    <t>130*1,03 "Přepočtené koeficientem množství</t>
  </si>
  <si>
    <t>72217611R</t>
  </si>
  <si>
    <t xml:space="preserve">5" Umělohmotné  trubky PVC DN 10 spojované lepením včetně upevňovacích prvků do stavební konstrukce  - montáž</t>
  </si>
  <si>
    <t>722176113R</t>
  </si>
  <si>
    <t>PVC hadice D25 s objímkou pro přichycení na HZ koncovku - montáž</t>
  </si>
  <si>
    <t>4*1,5</t>
  </si>
  <si>
    <t>28615109R</t>
  </si>
  <si>
    <t>pvc hadice průhledná</t>
  </si>
  <si>
    <t>trubka palstová PPR vodovodní PN 10 D 32mm</t>
  </si>
  <si>
    <t>6*1,03 "Přepočtené koeficientem množství</t>
  </si>
  <si>
    <t>722176114R</t>
  </si>
  <si>
    <t xml:space="preserve">Umělohmotné kanalizační trubky PVC DN 32 spojované lepením včetně upevňovacích prvků do stavební konstrukce  - dodávka a montáž</t>
  </si>
  <si>
    <t>Montáž potrubí z plastových trub svařovaných polyfuzně D přes 25 do 32 mm</t>
  </si>
  <si>
    <t>https://podminky.urs.cz/item/CS_URS_2025_02/722176114R</t>
  </si>
  <si>
    <t>722176115R</t>
  </si>
  <si>
    <t xml:space="preserve">Umělohmotné kanalizační trubky PVC DN 40 spojované lepením včetně izolace proti rosení tl. 5 mm a upevňovacích prvků do stavební konstrukce  - dodávka a montáž</t>
  </si>
  <si>
    <t>Montáž potrubí z plastových trub svařovaných polyfuzně D přes 32 do 40 mm</t>
  </si>
  <si>
    <t>751398174R</t>
  </si>
  <si>
    <t>Přečerpávač kondenzátu -dodávka a montáž</t>
  </si>
  <si>
    <t>Montáž ostatních zařízení kondenzačního kusu pro kruhová potrubí kovová, průměru přes 400 mm</t>
  </si>
  <si>
    <t>763</t>
  </si>
  <si>
    <t>Konstrukce suché výstavby</t>
  </si>
  <si>
    <t>763135611</t>
  </si>
  <si>
    <t>Montáž kazet SDK kazetového podhledu</t>
  </si>
  <si>
    <t>Montáž sádrokartonového podhledu opláštění z kazet</t>
  </si>
  <si>
    <t>https://podminky.urs.cz/item/CS_URS_2025_02/763135611</t>
  </si>
  <si>
    <t>763135881</t>
  </si>
  <si>
    <t>Demontáž kazet sádrokartonového podhledu</t>
  </si>
  <si>
    <t>Demontáž podhledu sádrokartonového vyjmutí kazet</t>
  </si>
  <si>
    <t>https://podminky.urs.cz/item/CS_URS_2025_02/763135881</t>
  </si>
  <si>
    <t>VRN - Vedlejší rozpočtové...</t>
  </si>
  <si>
    <t xml:space="preserve">    VRN3 - Zařízení staveniště</t>
  </si>
  <si>
    <t xml:space="preserve">    VRN4 - Inženýrská činnost</t>
  </si>
  <si>
    <t>010001000</t>
  </si>
  <si>
    <t>Dokumentace skutečného provedení</t>
  </si>
  <si>
    <t>https://podminky.urs.cz/item/CS_URS_2025_02/010001000</t>
  </si>
  <si>
    <t>VRN3</t>
  </si>
  <si>
    <t>Zařízení staveniště</t>
  </si>
  <si>
    <t>030001000</t>
  </si>
  <si>
    <t>https://podminky.urs.cz/item/CS_URS_2025_02/030001000</t>
  </si>
  <si>
    <t>VRN4</t>
  </si>
  <si>
    <t>Inženýrská činnost</t>
  </si>
  <si>
    <t>043002000</t>
  </si>
  <si>
    <t>Zkoušky a ostatní měření</t>
  </si>
  <si>
    <t>https://podminky.urs.cz/item/CS_URS_2025_02/043002000</t>
  </si>
  <si>
    <t>1" ochrana stávajícího nábytku, osob, konstrukcí před poškozením</t>
  </si>
  <si>
    <t>092203000</t>
  </si>
  <si>
    <t>Školení, zaškolení</t>
  </si>
  <si>
    <t>https://podminky.urs.cz/item/CS_URS_2025_02/092203000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</si>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</sst>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342900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506095</xdr:colOff>
      <xdr:row>41</xdr:row>
      <xdr:rowOff>0</xdr:rowOff>
    </xdr:from>
    <xdr:to>
      <xdr:col>41</xdr:col>
      <xdr:colOff>177165</xdr:colOff>
      <xdr:row>45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572770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44</xdr:row>
      <xdr:rowOff>0</xdr:rowOff>
    </xdr:from>
    <xdr:to>
      <xdr:col>9</xdr:col>
      <xdr:colOff>1216660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73</xdr:row>
      <xdr:rowOff>0</xdr:rowOff>
    </xdr:from>
    <xdr:to>
      <xdr:col>9</xdr:col>
      <xdr:colOff>1216660</xdr:colOff>
      <xdr:row>77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572770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44</xdr:row>
      <xdr:rowOff>0</xdr:rowOff>
    </xdr:from>
    <xdr:to>
      <xdr:col>9</xdr:col>
      <xdr:colOff>1216660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84</xdr:row>
      <xdr:rowOff>0</xdr:rowOff>
    </xdr:from>
    <xdr:to>
      <xdr:col>9</xdr:col>
      <xdr:colOff>1216660</xdr:colOff>
      <xdr:row>88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572770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44</xdr:row>
      <xdr:rowOff>0</xdr:rowOff>
    </xdr:from>
    <xdr:to>
      <xdr:col>9</xdr:col>
      <xdr:colOff>1216660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572770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44</xdr:row>
      <xdr:rowOff>0</xdr:rowOff>
    </xdr:from>
    <xdr:to>
      <xdr:col>9</xdr:col>
      <xdr:colOff>1216660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73</xdr:row>
      <xdr:rowOff>0</xdr:rowOff>
    </xdr:from>
    <xdr:to>
      <xdr:col>9</xdr:col>
      <xdr:colOff>1216660</xdr:colOff>
      <xdr:row>77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572770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44</xdr:row>
      <xdr:rowOff>0</xdr:rowOff>
    </xdr:from>
    <xdr:to>
      <xdr:col>9</xdr:col>
      <xdr:colOff>1216660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572770</xdr:colOff>
      <xdr:row>73</xdr:row>
      <xdr:rowOff>0</xdr:rowOff>
    </xdr:from>
    <xdr:to>
      <xdr:col>9</xdr:col>
      <xdr:colOff>1216660</xdr:colOff>
      <xdr:row>77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9101111" TargetMode="External" /><Relationship Id="rId2" Type="http://schemas.openxmlformats.org/officeDocument/2006/relationships/hyperlink" Target="https://podminky.urs.cz/item/CS_URS_2025_02/741110002" TargetMode="External" /><Relationship Id="rId3" Type="http://schemas.openxmlformats.org/officeDocument/2006/relationships/hyperlink" Target="https://podminky.urs.cz/item/CS_URS_2025_02/741112111" TargetMode="External" /><Relationship Id="rId4" Type="http://schemas.openxmlformats.org/officeDocument/2006/relationships/hyperlink" Target="https://podminky.urs.cz/item/CS_URS_2025_02/741120501" TargetMode="External" /><Relationship Id="rId5" Type="http://schemas.openxmlformats.org/officeDocument/2006/relationships/hyperlink" Target="https://podminky.urs.cz/item/CS_URS_2025_02/741122015" TargetMode="External" /><Relationship Id="rId6" Type="http://schemas.openxmlformats.org/officeDocument/2006/relationships/hyperlink" Target="https://podminky.urs.cz/item/CS_URS_2025_02/741122016" TargetMode="External" /><Relationship Id="rId7" Type="http://schemas.openxmlformats.org/officeDocument/2006/relationships/hyperlink" Target="https://podminky.urs.cz/item/CS_URS_2025_02/741122031" TargetMode="External" /><Relationship Id="rId8" Type="http://schemas.openxmlformats.org/officeDocument/2006/relationships/hyperlink" Target="https://podminky.urs.cz/item/CS_URS_2025_02/741122032" TargetMode="External" /><Relationship Id="rId9" Type="http://schemas.openxmlformats.org/officeDocument/2006/relationships/hyperlink" Target="https://podminky.urs.cz/item/CS_URS_2025_02/741122135" TargetMode="External" /><Relationship Id="rId10" Type="http://schemas.openxmlformats.org/officeDocument/2006/relationships/hyperlink" Target="https://podminky.urs.cz/item/CS_URS_2025_02/741124703" TargetMode="External" /><Relationship Id="rId11" Type="http://schemas.openxmlformats.org/officeDocument/2006/relationships/hyperlink" Target="https://podminky.urs.cz/item/CS_URS_2025_02/741130021" TargetMode="External" /><Relationship Id="rId12" Type="http://schemas.openxmlformats.org/officeDocument/2006/relationships/hyperlink" Target="https://podminky.urs.cz/item/CS_URS_2025_02/741210001" TargetMode="External" /><Relationship Id="rId13" Type="http://schemas.openxmlformats.org/officeDocument/2006/relationships/hyperlink" Target="https://podminky.urs.cz/item/CS_URS_2025_02/741310032" TargetMode="External" /><Relationship Id="rId14" Type="http://schemas.openxmlformats.org/officeDocument/2006/relationships/hyperlink" Target="https://podminky.urs.cz/item/CS_URS_2025_02/741310533" TargetMode="External" /><Relationship Id="rId15" Type="http://schemas.openxmlformats.org/officeDocument/2006/relationships/hyperlink" Target="https://podminky.urs.cz/item/CS_URS_2025_02/741313051" TargetMode="External" /><Relationship Id="rId16" Type="http://schemas.openxmlformats.org/officeDocument/2006/relationships/hyperlink" Target="https://podminky.urs.cz/item/CS_URS_2025_02/741810002" TargetMode="External" /><Relationship Id="rId17" Type="http://schemas.openxmlformats.org/officeDocument/2006/relationships/hyperlink" Target="https://podminky.urs.cz/item/CS_URS_2025_02/998741102" TargetMode="External" /><Relationship Id="rId18" Type="http://schemas.openxmlformats.org/officeDocument/2006/relationships/hyperlink" Target="https://podminky.urs.cz/item/CS_URS_2025_02/742110102" TargetMode="External" /><Relationship Id="rId19" Type="http://schemas.openxmlformats.org/officeDocument/2006/relationships/hyperlink" Target="https://podminky.urs.cz/item/CS_URS_2025_02/742110102" TargetMode="External" /><Relationship Id="rId20" Type="http://schemas.openxmlformats.org/officeDocument/2006/relationships/hyperlink" Target="https://podminky.urs.cz/item/CS_URS_2025_02/742110161" TargetMode="External" /><Relationship Id="rId21" Type="http://schemas.openxmlformats.org/officeDocument/2006/relationships/hyperlink" Target="https://podminky.urs.cz/item/CS_URS_2025_02/998742102" TargetMode="External" /><Relationship Id="rId22" Type="http://schemas.openxmlformats.org/officeDocument/2006/relationships/hyperlink" Target="https://podminky.urs.cz/item/CS_URS_2025_02/210220321" TargetMode="External" /><Relationship Id="rId23" Type="http://schemas.openxmlformats.org/officeDocument/2006/relationships/hyperlink" Target="https://podminky.urs.cz/item/CS_URS_2025_02/210800411" TargetMode="External" /><Relationship Id="rId2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1111112" TargetMode="External" /><Relationship Id="rId2" Type="http://schemas.openxmlformats.org/officeDocument/2006/relationships/hyperlink" Target="https://podminky.urs.cz/item/CS_URS_2025_02/941111212" TargetMode="External" /><Relationship Id="rId3" Type="http://schemas.openxmlformats.org/officeDocument/2006/relationships/hyperlink" Target="https://podminky.urs.cz/item/CS_URS_2025_02/941111812" TargetMode="External" /><Relationship Id="rId4" Type="http://schemas.openxmlformats.org/officeDocument/2006/relationships/hyperlink" Target="https://podminky.urs.cz/item/CS_URS_2025_02/949101111" TargetMode="External" /><Relationship Id="rId5" Type="http://schemas.openxmlformats.org/officeDocument/2006/relationships/hyperlink" Target="https://podminky.urs.cz/item/CS_URS_2025_02/977131119" TargetMode="External" /><Relationship Id="rId6" Type="http://schemas.openxmlformats.org/officeDocument/2006/relationships/hyperlink" Target="https://podminky.urs.cz/item/CS_URS_2025_02/977151113" TargetMode="External" /><Relationship Id="rId7" Type="http://schemas.openxmlformats.org/officeDocument/2006/relationships/hyperlink" Target="https://podminky.urs.cz/item/CS_URS_2025_02/998011009" TargetMode="External" /><Relationship Id="rId8" Type="http://schemas.openxmlformats.org/officeDocument/2006/relationships/hyperlink" Target="https://podminky.urs.cz/item/CS_URS_2025_02/713311221" TargetMode="External" /><Relationship Id="rId9" Type="http://schemas.openxmlformats.org/officeDocument/2006/relationships/hyperlink" Target="https://podminky.urs.cz/item/CS_URS_2025_02/713311222" TargetMode="External" /><Relationship Id="rId10" Type="http://schemas.openxmlformats.org/officeDocument/2006/relationships/hyperlink" Target="https://podminky.urs.cz/item/CS_URS_2025_02/998713112" TargetMode="External" /><Relationship Id="rId11" Type="http://schemas.openxmlformats.org/officeDocument/2006/relationships/hyperlink" Target="https://podminky.urs.cz/item/CS_URS_2025_02/721173722" TargetMode="External" /><Relationship Id="rId12" Type="http://schemas.openxmlformats.org/officeDocument/2006/relationships/hyperlink" Target="https://podminky.urs.cz/item/CS_URS_2025_02/998721112" TargetMode="External" /><Relationship Id="rId13" Type="http://schemas.openxmlformats.org/officeDocument/2006/relationships/hyperlink" Target="https://podminky.urs.cz/item/CS_URS_2025_02/722251111" TargetMode="External" /><Relationship Id="rId14" Type="http://schemas.openxmlformats.org/officeDocument/2006/relationships/hyperlink" Target="https://podminky.urs.cz/item/CS_URS_2025_02/998722112" TargetMode="External" /><Relationship Id="rId15" Type="http://schemas.openxmlformats.org/officeDocument/2006/relationships/hyperlink" Target="https://podminky.urs.cz/item/CS_URS_2025_02/727212204" TargetMode="External" /><Relationship Id="rId16" Type="http://schemas.openxmlformats.org/officeDocument/2006/relationships/hyperlink" Target="https://podminky.urs.cz/item/CS_URS_2025_02/998727112" TargetMode="External" /><Relationship Id="rId17" Type="http://schemas.openxmlformats.org/officeDocument/2006/relationships/hyperlink" Target="https://podminky.urs.cz/item/CS_URS_2025_02/742121001" TargetMode="External" /><Relationship Id="rId18" Type="http://schemas.openxmlformats.org/officeDocument/2006/relationships/hyperlink" Target="https://podminky.urs.cz/item/CS_URS_2025_02/998742112" TargetMode="External" /><Relationship Id="rId19" Type="http://schemas.openxmlformats.org/officeDocument/2006/relationships/hyperlink" Target="https://podminky.urs.cz/item/CS_URS_2025_02/751344122" TargetMode="External" /><Relationship Id="rId20" Type="http://schemas.openxmlformats.org/officeDocument/2006/relationships/hyperlink" Target="https://podminky.urs.cz/item/CS_URS_2025_02/751398105" TargetMode="External" /><Relationship Id="rId21" Type="http://schemas.openxmlformats.org/officeDocument/2006/relationships/hyperlink" Target="https://podminky.urs.cz/item/CS_URS_2025_02/751398110" TargetMode="External" /><Relationship Id="rId22" Type="http://schemas.openxmlformats.org/officeDocument/2006/relationships/hyperlink" Target="https://podminky.urs.cz/item/CS_URS_2025_02/751398158" TargetMode="External" /><Relationship Id="rId23" Type="http://schemas.openxmlformats.org/officeDocument/2006/relationships/hyperlink" Target="https://podminky.urs.cz/item/CS_URS_2025_02/751511022" TargetMode="External" /><Relationship Id="rId24" Type="http://schemas.openxmlformats.org/officeDocument/2006/relationships/hyperlink" Target="https://podminky.urs.cz/item/CS_URS_2025_02/751614130" TargetMode="External" /><Relationship Id="rId25" Type="http://schemas.openxmlformats.org/officeDocument/2006/relationships/hyperlink" Target="https://podminky.urs.cz/item/CS_URS_2025_02/751614131" TargetMode="External" /><Relationship Id="rId26" Type="http://schemas.openxmlformats.org/officeDocument/2006/relationships/hyperlink" Target="https://podminky.urs.cz/item/CS_URS_2025_02/751711111" TargetMode="External" /><Relationship Id="rId27" Type="http://schemas.openxmlformats.org/officeDocument/2006/relationships/hyperlink" Target="https://podminky.urs.cz/item/CS_URS_2025_02/751711112" TargetMode="External" /><Relationship Id="rId28" Type="http://schemas.openxmlformats.org/officeDocument/2006/relationships/hyperlink" Target="https://podminky.urs.cz/item/CS_URS_2025_02/751711114" TargetMode="External" /><Relationship Id="rId29" Type="http://schemas.openxmlformats.org/officeDocument/2006/relationships/hyperlink" Target="https://podminky.urs.cz/item/CS_URS_2025_02/751711121" TargetMode="External" /><Relationship Id="rId30" Type="http://schemas.openxmlformats.org/officeDocument/2006/relationships/hyperlink" Target="https://podminky.urs.cz/item/CS_URS_2025_02/751711151" TargetMode="External" /><Relationship Id="rId31" Type="http://schemas.openxmlformats.org/officeDocument/2006/relationships/hyperlink" Target="https://podminky.urs.cz/item/CS_URS_2025_02/751711161" TargetMode="External" /><Relationship Id="rId32" Type="http://schemas.openxmlformats.org/officeDocument/2006/relationships/hyperlink" Target="https://podminky.urs.cz/item/CS_URS_2025_02/751721121" TargetMode="External" /><Relationship Id="rId33" Type="http://schemas.openxmlformats.org/officeDocument/2006/relationships/hyperlink" Target="https://podminky.urs.cz/item/CS_URS_2025_02/751721121" TargetMode="External" /><Relationship Id="rId34" Type="http://schemas.openxmlformats.org/officeDocument/2006/relationships/hyperlink" Target="https://podminky.urs.cz/item/CS_URS_2025_02/751791112" TargetMode="External" /><Relationship Id="rId35" Type="http://schemas.openxmlformats.org/officeDocument/2006/relationships/hyperlink" Target="https://podminky.urs.cz/item/CS_URS_2025_02/751791113" TargetMode="External" /><Relationship Id="rId36" Type="http://schemas.openxmlformats.org/officeDocument/2006/relationships/hyperlink" Target="https://podminky.urs.cz/item/CS_URS_2025_02/751791163" TargetMode="External" /><Relationship Id="rId37" Type="http://schemas.openxmlformats.org/officeDocument/2006/relationships/hyperlink" Target="https://podminky.urs.cz/item/CS_URS_2025_02/751792004" TargetMode="External" /><Relationship Id="rId38" Type="http://schemas.openxmlformats.org/officeDocument/2006/relationships/hyperlink" Target="https://podminky.urs.cz/item/CS_URS_2025_02/751792006" TargetMode="External" /><Relationship Id="rId39" Type="http://schemas.openxmlformats.org/officeDocument/2006/relationships/hyperlink" Target="https://podminky.urs.cz/item/CS_URS_2025_02/751793001" TargetMode="External" /><Relationship Id="rId40" Type="http://schemas.openxmlformats.org/officeDocument/2006/relationships/hyperlink" Target="https://podminky.urs.cz/item/CS_URS_2025_02/998751111" TargetMode="External" /><Relationship Id="rId41" Type="http://schemas.openxmlformats.org/officeDocument/2006/relationships/hyperlink" Target="https://podminky.urs.cz/item/CS_URS_2025_02/767646411" TargetMode="External" /><Relationship Id="rId42" Type="http://schemas.openxmlformats.org/officeDocument/2006/relationships/hyperlink" Target="https://podminky.urs.cz/item/CS_URS_2025_02/998767112" TargetMode="External" /><Relationship Id="rId43" Type="http://schemas.openxmlformats.org/officeDocument/2006/relationships/hyperlink" Target="https://podminky.urs.cz/item/CS_URS_2025_02/784111001" TargetMode="External" /><Relationship Id="rId44" Type="http://schemas.openxmlformats.org/officeDocument/2006/relationships/hyperlink" Target="https://podminky.urs.cz/item/CS_URS_2025_02/784191007" TargetMode="External" /><Relationship Id="rId45" Type="http://schemas.openxmlformats.org/officeDocument/2006/relationships/hyperlink" Target="https://podminky.urs.cz/item/CS_URS_2025_02/784211011" TargetMode="External" /><Relationship Id="rId46" Type="http://schemas.openxmlformats.org/officeDocument/2006/relationships/hyperlink" Target="https://podminky.urs.cz/item/CS_URS_2025_02/230230082" TargetMode="External" /><Relationship Id="rId47" Type="http://schemas.openxmlformats.org/officeDocument/2006/relationships/hyperlink" Target="https://podminky.urs.cz/item/CS_URS_2025_02/013002000" TargetMode="External" /><Relationship Id="rId48" Type="http://schemas.openxmlformats.org/officeDocument/2006/relationships/hyperlink" Target="https://podminky.urs.cz/item/CS_URS_2025_02/071002000" TargetMode="External" /><Relationship Id="rId49" Type="http://schemas.openxmlformats.org/officeDocument/2006/relationships/hyperlink" Target="https://podminky.urs.cz/item/CS_URS_2025_02/090001000" TargetMode="External" /><Relationship Id="rId5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9101111" TargetMode="External" /><Relationship Id="rId2" Type="http://schemas.openxmlformats.org/officeDocument/2006/relationships/hyperlink" Target="https://podminky.urs.cz/item/CS_URS_2025_02/977131119" TargetMode="External" /><Relationship Id="rId3" Type="http://schemas.openxmlformats.org/officeDocument/2006/relationships/hyperlink" Target="https://podminky.urs.cz/item/CS_URS_2025_02/977151113" TargetMode="External" /><Relationship Id="rId4" Type="http://schemas.openxmlformats.org/officeDocument/2006/relationships/hyperlink" Target="https://podminky.urs.cz/item/CS_URS_2025_02/998011009" TargetMode="External" /><Relationship Id="rId5" Type="http://schemas.openxmlformats.org/officeDocument/2006/relationships/hyperlink" Target="https://podminky.urs.cz/item/CS_URS_2025_02/998727112" TargetMode="External" /><Relationship Id="rId6" Type="http://schemas.openxmlformats.org/officeDocument/2006/relationships/hyperlink" Target="https://podminky.urs.cz/item/CS_URS_2025_02/733111114" TargetMode="External" /><Relationship Id="rId7" Type="http://schemas.openxmlformats.org/officeDocument/2006/relationships/hyperlink" Target="https://podminky.urs.cz/item/CS_URS_2025_02/733222304" TargetMode="External" /><Relationship Id="rId8" Type="http://schemas.openxmlformats.org/officeDocument/2006/relationships/hyperlink" Target="https://podminky.urs.cz/item/CS_URS_2025_02/733291101" TargetMode="External" /><Relationship Id="rId9" Type="http://schemas.openxmlformats.org/officeDocument/2006/relationships/hyperlink" Target="https://podminky.urs.cz/item/CS_URS_2025_02/733811222" TargetMode="External" /><Relationship Id="rId10" Type="http://schemas.openxmlformats.org/officeDocument/2006/relationships/hyperlink" Target="https://podminky.urs.cz/item/CS_URS_2025_02/998733112" TargetMode="External" /><Relationship Id="rId11" Type="http://schemas.openxmlformats.org/officeDocument/2006/relationships/hyperlink" Target="https://podminky.urs.cz/item/CS_URS_2025_02/734211127" TargetMode="External" /><Relationship Id="rId12" Type="http://schemas.openxmlformats.org/officeDocument/2006/relationships/hyperlink" Target="https://podminky.urs.cz/item/CS_URS_2025_02/734220122" TargetMode="External" /><Relationship Id="rId13" Type="http://schemas.openxmlformats.org/officeDocument/2006/relationships/hyperlink" Target="https://podminky.urs.cz/item/CS_URS_2025_02/734291123" TargetMode="External" /><Relationship Id="rId14" Type="http://schemas.openxmlformats.org/officeDocument/2006/relationships/hyperlink" Target="https://podminky.urs.cz/item/CS_URS_2025_02/734291124" TargetMode="External" /><Relationship Id="rId15" Type="http://schemas.openxmlformats.org/officeDocument/2006/relationships/hyperlink" Target="https://podminky.urs.cz/item/CS_URS_2025_02/734494213" TargetMode="External" /><Relationship Id="rId16" Type="http://schemas.openxmlformats.org/officeDocument/2006/relationships/hyperlink" Target="https://podminky.urs.cz/item/CS_URS_2025_02/734499212" TargetMode="External" /><Relationship Id="rId17" Type="http://schemas.openxmlformats.org/officeDocument/2006/relationships/hyperlink" Target="https://podminky.urs.cz/item/CS_URS_2025_02/998734112" TargetMode="External" /><Relationship Id="rId18" Type="http://schemas.openxmlformats.org/officeDocument/2006/relationships/hyperlink" Target="https://podminky.urs.cz/item/CS_URS_2025_02/767995113" TargetMode="External" /><Relationship Id="rId19" Type="http://schemas.openxmlformats.org/officeDocument/2006/relationships/hyperlink" Target="https://podminky.urs.cz/item/CS_URS_2025_02/998767112" TargetMode="External" /><Relationship Id="rId20" Type="http://schemas.openxmlformats.org/officeDocument/2006/relationships/hyperlink" Target="https://podminky.urs.cz/item/CS_URS_2025_02/784111001" TargetMode="External" /><Relationship Id="rId21" Type="http://schemas.openxmlformats.org/officeDocument/2006/relationships/hyperlink" Target="https://podminky.urs.cz/item/CS_URS_2025_02/784211011" TargetMode="External" /><Relationship Id="rId22" Type="http://schemas.openxmlformats.org/officeDocument/2006/relationships/hyperlink" Target="https://podminky.urs.cz/item/CS_URS_2025_02/HZS1301" TargetMode="External" /><Relationship Id="rId23" Type="http://schemas.openxmlformats.org/officeDocument/2006/relationships/hyperlink" Target="https://podminky.urs.cz/item/CS_URS_2025_02/HZS2222" TargetMode="External" /><Relationship Id="rId24" Type="http://schemas.openxmlformats.org/officeDocument/2006/relationships/hyperlink" Target="https://podminky.urs.cz/item/CS_URS_2025_02/090001000" TargetMode="External" /><Relationship Id="rId2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9101111" TargetMode="External" /><Relationship Id="rId2" Type="http://schemas.openxmlformats.org/officeDocument/2006/relationships/hyperlink" Target="https://podminky.urs.cz/item/CS_URS_2025_02/977131119" TargetMode="External" /><Relationship Id="rId3" Type="http://schemas.openxmlformats.org/officeDocument/2006/relationships/hyperlink" Target="https://podminky.urs.cz/item/CS_URS_2025_02/977151113" TargetMode="External" /><Relationship Id="rId4" Type="http://schemas.openxmlformats.org/officeDocument/2006/relationships/hyperlink" Target="https://podminky.urs.cz/item/CS_URS_2025_02/998011009" TargetMode="External" /><Relationship Id="rId5" Type="http://schemas.openxmlformats.org/officeDocument/2006/relationships/hyperlink" Target="https://podminky.urs.cz/item/CS_URS_2025_02/721111112R" TargetMode="External" /><Relationship Id="rId6" Type="http://schemas.openxmlformats.org/officeDocument/2006/relationships/hyperlink" Target="https://podminky.urs.cz/item/CS_URS_2025_02/721175302" TargetMode="External" /><Relationship Id="rId7" Type="http://schemas.openxmlformats.org/officeDocument/2006/relationships/hyperlink" Target="https://podminky.urs.cz/item/CS_URS_2025_02/998721112" TargetMode="External" /><Relationship Id="rId8" Type="http://schemas.openxmlformats.org/officeDocument/2006/relationships/hyperlink" Target="https://podminky.urs.cz/item/CS_URS_2025_02/722176113" TargetMode="External" /><Relationship Id="rId9" Type="http://schemas.openxmlformats.org/officeDocument/2006/relationships/hyperlink" Target="https://podminky.urs.cz/item/CS_URS_2025_02/722176114R" TargetMode="External" /><Relationship Id="rId10" Type="http://schemas.openxmlformats.org/officeDocument/2006/relationships/hyperlink" Target="https://podminky.urs.cz/item/CS_URS_2025_02/998722112" TargetMode="External" /><Relationship Id="rId11" Type="http://schemas.openxmlformats.org/officeDocument/2006/relationships/hyperlink" Target="https://podminky.urs.cz/item/CS_URS_2025_02/763135611" TargetMode="External" /><Relationship Id="rId12" Type="http://schemas.openxmlformats.org/officeDocument/2006/relationships/hyperlink" Target="https://podminky.urs.cz/item/CS_URS_2025_02/763135881" TargetMode="External" /><Relationship Id="rId1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0001000" TargetMode="External" /><Relationship Id="rId2" Type="http://schemas.openxmlformats.org/officeDocument/2006/relationships/hyperlink" Target="https://podminky.urs.cz/item/CS_URS_2025_02/030001000" TargetMode="External" /><Relationship Id="rId3" Type="http://schemas.openxmlformats.org/officeDocument/2006/relationships/hyperlink" Target="https://podminky.urs.cz/item/CS_URS_2025_02/043002000" TargetMode="External" /><Relationship Id="rId4" Type="http://schemas.openxmlformats.org/officeDocument/2006/relationships/hyperlink" Target="https://podminky.urs.cz/item/CS_URS_2025_02/071002000" TargetMode="External" /><Relationship Id="rId5" Type="http://schemas.openxmlformats.org/officeDocument/2006/relationships/hyperlink" Target="https://podminky.urs.cz/item/CS_URS_2025_02/092203000" TargetMode="External" /><Relationship Id="rId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18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E7" s="33"/>
      <c r="BS7" s="19" t="s">
        <v>22</v>
      </c>
    </row>
    <row r="8" s="1" customFormat="1" ht="12" customHeight="1">
      <c r="B8" s="23"/>
      <c r="C8" s="24"/>
      <c r="D8" s="34" t="s">
        <v>23</v>
      </c>
      <c r="E8" s="24"/>
      <c r="F8" s="24"/>
      <c r="G8" s="24"/>
      <c r="H8" s="24"/>
      <c r="I8" s="24"/>
      <c r="J8" s="24"/>
      <c r="K8" s="29" t="s">
        <v>24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25</v>
      </c>
      <c r="AL8" s="24"/>
      <c r="AM8" s="24"/>
      <c r="AN8" s="35" t="s">
        <v>26</v>
      </c>
      <c r="AO8" s="24"/>
      <c r="AP8" s="24"/>
      <c r="AQ8" s="24"/>
      <c r="AR8" s="22"/>
      <c r="BE8" s="33"/>
      <c r="BS8" s="19" t="s">
        <v>27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28</v>
      </c>
    </row>
    <row r="10" s="1" customFormat="1" ht="12" customHeight="1">
      <c r="B10" s="23"/>
      <c r="C10" s="24"/>
      <c r="D10" s="34" t="s">
        <v>29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30</v>
      </c>
      <c r="AL10" s="24"/>
      <c r="AM10" s="24"/>
      <c r="AN10" s="29" t="s">
        <v>20</v>
      </c>
      <c r="AO10" s="24"/>
      <c r="AP10" s="24"/>
      <c r="AQ10" s="24"/>
      <c r="AR10" s="22"/>
      <c r="BE10" s="33"/>
      <c r="BS10" s="19" t="s">
        <v>18</v>
      </c>
    </row>
    <row r="11" s="1" customFormat="1" ht="18.48" customHeight="1">
      <c r="B11" s="23"/>
      <c r="C11" s="24"/>
      <c r="D11" s="24"/>
      <c r="E11" s="29" t="s">
        <v>24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31</v>
      </c>
      <c r="AL11" s="24"/>
      <c r="AM11" s="24"/>
      <c r="AN11" s="29" t="s">
        <v>20</v>
      </c>
      <c r="AO11" s="24"/>
      <c r="AP11" s="24"/>
      <c r="AQ11" s="24"/>
      <c r="AR11" s="22"/>
      <c r="BE11" s="33"/>
      <c r="BS11" s="19" t="s">
        <v>18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18</v>
      </c>
    </row>
    <row r="13" s="1" customFormat="1" ht="12" customHeight="1">
      <c r="B13" s="23"/>
      <c r="C13" s="24"/>
      <c r="D13" s="34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30</v>
      </c>
      <c r="AL13" s="24"/>
      <c r="AM13" s="24"/>
      <c r="AN13" s="36" t="s">
        <v>33</v>
      </c>
      <c r="AO13" s="24"/>
      <c r="AP13" s="24"/>
      <c r="AQ13" s="24"/>
      <c r="AR13" s="22"/>
      <c r="BE13" s="33"/>
      <c r="BS13" s="19" t="s">
        <v>18</v>
      </c>
    </row>
    <row r="14">
      <c r="B14" s="23"/>
      <c r="C14" s="24"/>
      <c r="D14" s="24"/>
      <c r="E14" s="36" t="s">
        <v>33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31</v>
      </c>
      <c r="AL14" s="24"/>
      <c r="AM14" s="24"/>
      <c r="AN14" s="36" t="s">
        <v>33</v>
      </c>
      <c r="AO14" s="24"/>
      <c r="AP14" s="24"/>
      <c r="AQ14" s="24"/>
      <c r="AR14" s="22"/>
      <c r="BE14" s="33"/>
      <c r="BS14" s="19" t="s">
        <v>18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30</v>
      </c>
      <c r="AL16" s="24"/>
      <c r="AM16" s="24"/>
      <c r="AN16" s="29" t="s">
        <v>20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31</v>
      </c>
      <c r="AL17" s="24"/>
      <c r="AM17" s="24"/>
      <c r="AN17" s="29" t="s">
        <v>20</v>
      </c>
      <c r="AO17" s="24"/>
      <c r="AP17" s="24"/>
      <c r="AQ17" s="24"/>
      <c r="AR17" s="22"/>
      <c r="BE17" s="33"/>
      <c r="BS17" s="19" t="s">
        <v>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30</v>
      </c>
      <c r="AL19" s="24"/>
      <c r="AM19" s="24"/>
      <c r="AN19" s="29" t="s">
        <v>20</v>
      </c>
      <c r="AO19" s="24"/>
      <c r="AP19" s="24"/>
      <c r="AQ19" s="24"/>
      <c r="AR19" s="22"/>
      <c r="BE19" s="33"/>
      <c r="BS19" s="19" t="s">
        <v>18</v>
      </c>
    </row>
    <row r="20" s="1" customFormat="1" ht="18.48" customHeight="1">
      <c r="B20" s="23"/>
      <c r="C20" s="24"/>
      <c r="D20" s="24"/>
      <c r="E20" s="29" t="s">
        <v>24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31</v>
      </c>
      <c r="AL20" s="24"/>
      <c r="AM20" s="24"/>
      <c r="AN20" s="29" t="s">
        <v>20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ROUNDUP(AG54,2)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ROUNDUP(AZ54,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ROUNDUP(AV54,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ROUNDUP(BA54,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ROUNDUP(AW54,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ROUNDUP(BB54,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ROUNDUP(BC54,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ROUNDUP(BD54,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032026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Ochlazování kanceláří MěÚ b (1.-4.NP) VZT pro klientskou halu (1.NP)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23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25</v>
      </c>
      <c r="AJ47" s="42"/>
      <c r="AK47" s="42"/>
      <c r="AL47" s="42"/>
      <c r="AM47" s="74" t="str">
        <f>IF(AN8= "","",AN8)</f>
        <v>7. 4. 2026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29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34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32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ROUNDUP(SUM(AG55:AG59),2)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20</v>
      </c>
      <c r="AR54" s="106"/>
      <c r="AS54" s="107">
        <f>ROUNDUP(SUM(AS55:AS59),2)</f>
        <v>0</v>
      </c>
      <c r="AT54" s="108">
        <f>ROUNDUP(SUM(AV54:AW54),1)</f>
        <v>0</v>
      </c>
      <c r="AU54" s="109">
        <f>ROUNDUP(SUM(AU55:AU59),5)</f>
        <v>0</v>
      </c>
      <c r="AV54" s="108">
        <f>ROUNDUP(AZ54*L29,1)</f>
        <v>0</v>
      </c>
      <c r="AW54" s="108">
        <f>ROUNDUP(BA54*L30,1)</f>
        <v>0</v>
      </c>
      <c r="AX54" s="108">
        <f>ROUNDUP(BB54*L29,1)</f>
        <v>0</v>
      </c>
      <c r="AY54" s="108">
        <f>ROUNDUP(BC54*L30,1)</f>
        <v>0</v>
      </c>
      <c r="AZ54" s="108">
        <f>ROUNDUP(SUM(AZ55:AZ59),2)</f>
        <v>0</v>
      </c>
      <c r="BA54" s="108">
        <f>ROUNDUP(SUM(BA55:BA59),2)</f>
        <v>0</v>
      </c>
      <c r="BB54" s="108">
        <f>ROUNDUP(SUM(BB55:BB59),2)</f>
        <v>0</v>
      </c>
      <c r="BC54" s="108">
        <f>ROUNDUP(SUM(BC55:BC59),2)</f>
        <v>0</v>
      </c>
      <c r="BD54" s="110">
        <f>ROUNDUP(SUM(BD55:BD59),2)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20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'001 - Elektroinstalace'!J30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ROUNDUP(SUM(AV55:AW55),1)</f>
        <v>0</v>
      </c>
      <c r="AU55" s="123">
        <f>'001 - Elektroinstalace'!P87</f>
        <v>0</v>
      </c>
      <c r="AV55" s="122">
        <f>'001 - Elektroinstalace'!J33</f>
        <v>0</v>
      </c>
      <c r="AW55" s="122">
        <f>'001 - Elektroinstalace'!J34</f>
        <v>0</v>
      </c>
      <c r="AX55" s="122">
        <f>'001 - Elektroinstalace'!J35</f>
        <v>0</v>
      </c>
      <c r="AY55" s="122">
        <f>'001 - Elektroinstalace'!J36</f>
        <v>0</v>
      </c>
      <c r="AZ55" s="122">
        <f>'001 - Elektroinstalace'!F33</f>
        <v>0</v>
      </c>
      <c r="BA55" s="122">
        <f>'001 - Elektroinstalace'!F34</f>
        <v>0</v>
      </c>
      <c r="BB55" s="122">
        <f>'001 - Elektroinstalace'!F35</f>
        <v>0</v>
      </c>
      <c r="BC55" s="122">
        <f>'001 - Elektroinstalace'!F36</f>
        <v>0</v>
      </c>
      <c r="BD55" s="124">
        <f>'001 - Elektroinstalace'!F37</f>
        <v>0</v>
      </c>
      <c r="BE55" s="7"/>
      <c r="BT55" s="125" t="s">
        <v>22</v>
      </c>
      <c r="BV55" s="125" t="s">
        <v>75</v>
      </c>
      <c r="BW55" s="125" t="s">
        <v>81</v>
      </c>
      <c r="BX55" s="125" t="s">
        <v>5</v>
      </c>
      <c r="CL55" s="125" t="s">
        <v>20</v>
      </c>
      <c r="CM55" s="125" t="s">
        <v>82</v>
      </c>
    </row>
    <row r="56" s="7" customFormat="1" ht="16.5" customHeight="1">
      <c r="A56" s="113" t="s">
        <v>77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'002 - Chlazení'!J30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1">
        <v>0</v>
      </c>
      <c r="AT56" s="122">
        <f>ROUNDUP(SUM(AV56:AW56),1)</f>
        <v>0</v>
      </c>
      <c r="AU56" s="123">
        <f>'002 - Chlazení'!P98</f>
        <v>0</v>
      </c>
      <c r="AV56" s="122">
        <f>'002 - Chlazení'!J33</f>
        <v>0</v>
      </c>
      <c r="AW56" s="122">
        <f>'002 - Chlazení'!J34</f>
        <v>0</v>
      </c>
      <c r="AX56" s="122">
        <f>'002 - Chlazení'!J35</f>
        <v>0</v>
      </c>
      <c r="AY56" s="122">
        <f>'002 - Chlazení'!J36</f>
        <v>0</v>
      </c>
      <c r="AZ56" s="122">
        <f>'002 - Chlazení'!F33</f>
        <v>0</v>
      </c>
      <c r="BA56" s="122">
        <f>'002 - Chlazení'!F34</f>
        <v>0</v>
      </c>
      <c r="BB56" s="122">
        <f>'002 - Chlazení'!F35</f>
        <v>0</v>
      </c>
      <c r="BC56" s="122">
        <f>'002 - Chlazení'!F36</f>
        <v>0</v>
      </c>
      <c r="BD56" s="124">
        <f>'002 - Chlazení'!F37</f>
        <v>0</v>
      </c>
      <c r="BE56" s="7"/>
      <c r="BT56" s="125" t="s">
        <v>22</v>
      </c>
      <c r="BV56" s="125" t="s">
        <v>75</v>
      </c>
      <c r="BW56" s="125" t="s">
        <v>85</v>
      </c>
      <c r="BX56" s="125" t="s">
        <v>5</v>
      </c>
      <c r="CL56" s="125" t="s">
        <v>20</v>
      </c>
      <c r="CM56" s="125" t="s">
        <v>82</v>
      </c>
    </row>
    <row r="57" s="7" customFormat="1" ht="16.5" customHeight="1">
      <c r="A57" s="113" t="s">
        <v>77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'003 - Vytápění'!J30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80</v>
      </c>
      <c r="AR57" s="120"/>
      <c r="AS57" s="121">
        <v>0</v>
      </c>
      <c r="AT57" s="122">
        <f>ROUNDUP(SUM(AV57:AW57),1)</f>
        <v>0</v>
      </c>
      <c r="AU57" s="123">
        <f>'003 - Vytápění'!P95</f>
        <v>0</v>
      </c>
      <c r="AV57" s="122">
        <f>'003 - Vytápění'!J33</f>
        <v>0</v>
      </c>
      <c r="AW57" s="122">
        <f>'003 - Vytápění'!J34</f>
        <v>0</v>
      </c>
      <c r="AX57" s="122">
        <f>'003 - Vytápění'!J35</f>
        <v>0</v>
      </c>
      <c r="AY57" s="122">
        <f>'003 - Vytápění'!J36</f>
        <v>0</v>
      </c>
      <c r="AZ57" s="122">
        <f>'003 - Vytápění'!F33</f>
        <v>0</v>
      </c>
      <c r="BA57" s="122">
        <f>'003 - Vytápění'!F34</f>
        <v>0</v>
      </c>
      <c r="BB57" s="122">
        <f>'003 - Vytápění'!F35</f>
        <v>0</v>
      </c>
      <c r="BC57" s="122">
        <f>'003 - Vytápění'!F36</f>
        <v>0</v>
      </c>
      <c r="BD57" s="124">
        <f>'003 - Vytápění'!F37</f>
        <v>0</v>
      </c>
      <c r="BE57" s="7"/>
      <c r="BT57" s="125" t="s">
        <v>22</v>
      </c>
      <c r="BV57" s="125" t="s">
        <v>75</v>
      </c>
      <c r="BW57" s="125" t="s">
        <v>88</v>
      </c>
      <c r="BX57" s="125" t="s">
        <v>5</v>
      </c>
      <c r="CL57" s="125" t="s">
        <v>20</v>
      </c>
      <c r="CM57" s="125" t="s">
        <v>82</v>
      </c>
    </row>
    <row r="58" s="7" customFormat="1" ht="16.5" customHeight="1">
      <c r="A58" s="113" t="s">
        <v>77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'004 - Odvod kondenzátu od...'!J30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80</v>
      </c>
      <c r="AR58" s="120"/>
      <c r="AS58" s="121">
        <v>0</v>
      </c>
      <c r="AT58" s="122">
        <f>ROUNDUP(SUM(AV58:AW58),1)</f>
        <v>0</v>
      </c>
      <c r="AU58" s="123">
        <f>'004 - Odvod kondenzátu od...'!P87</f>
        <v>0</v>
      </c>
      <c r="AV58" s="122">
        <f>'004 - Odvod kondenzátu od...'!J33</f>
        <v>0</v>
      </c>
      <c r="AW58" s="122">
        <f>'004 - Odvod kondenzátu od...'!J34</f>
        <v>0</v>
      </c>
      <c r="AX58" s="122">
        <f>'004 - Odvod kondenzátu od...'!J35</f>
        <v>0</v>
      </c>
      <c r="AY58" s="122">
        <f>'004 - Odvod kondenzátu od...'!J36</f>
        <v>0</v>
      </c>
      <c r="AZ58" s="122">
        <f>'004 - Odvod kondenzátu od...'!F33</f>
        <v>0</v>
      </c>
      <c r="BA58" s="122">
        <f>'004 - Odvod kondenzátu od...'!F34</f>
        <v>0</v>
      </c>
      <c r="BB58" s="122">
        <f>'004 - Odvod kondenzátu od...'!F35</f>
        <v>0</v>
      </c>
      <c r="BC58" s="122">
        <f>'004 - Odvod kondenzátu od...'!F36</f>
        <v>0</v>
      </c>
      <c r="BD58" s="124">
        <f>'004 - Odvod kondenzátu od...'!F37</f>
        <v>0</v>
      </c>
      <c r="BE58" s="7"/>
      <c r="BT58" s="125" t="s">
        <v>22</v>
      </c>
      <c r="BV58" s="125" t="s">
        <v>75</v>
      </c>
      <c r="BW58" s="125" t="s">
        <v>91</v>
      </c>
      <c r="BX58" s="125" t="s">
        <v>5</v>
      </c>
      <c r="CL58" s="125" t="s">
        <v>20</v>
      </c>
      <c r="CM58" s="125" t="s">
        <v>82</v>
      </c>
    </row>
    <row r="59" s="7" customFormat="1" ht="16.5" customHeight="1">
      <c r="A59" s="113" t="s">
        <v>77</v>
      </c>
      <c r="B59" s="114"/>
      <c r="C59" s="115"/>
      <c r="D59" s="116" t="s">
        <v>92</v>
      </c>
      <c r="E59" s="116"/>
      <c r="F59" s="116"/>
      <c r="G59" s="116"/>
      <c r="H59" s="116"/>
      <c r="I59" s="117"/>
      <c r="J59" s="116" t="s">
        <v>93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'VRN - Vedlejší rozpočtové...'!J30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80</v>
      </c>
      <c r="AR59" s="120"/>
      <c r="AS59" s="126">
        <v>0</v>
      </c>
      <c r="AT59" s="127">
        <f>ROUNDUP(SUM(AV59:AW59),1)</f>
        <v>0</v>
      </c>
      <c r="AU59" s="128">
        <f>'VRN - Vedlejší rozpočtové...'!P87</f>
        <v>0</v>
      </c>
      <c r="AV59" s="127">
        <f>'VRN - Vedlejší rozpočtové...'!J33</f>
        <v>0</v>
      </c>
      <c r="AW59" s="127">
        <f>'VRN - Vedlejší rozpočtové...'!J34</f>
        <v>0</v>
      </c>
      <c r="AX59" s="127">
        <f>'VRN - Vedlejší rozpočtové...'!J35</f>
        <v>0</v>
      </c>
      <c r="AY59" s="127">
        <f>'VRN - Vedlejší rozpočtové...'!J36</f>
        <v>0</v>
      </c>
      <c r="AZ59" s="127">
        <f>'VRN - Vedlejší rozpočtové...'!F33</f>
        <v>0</v>
      </c>
      <c r="BA59" s="127">
        <f>'VRN - Vedlejší rozpočtové...'!F34</f>
        <v>0</v>
      </c>
      <c r="BB59" s="127">
        <f>'VRN - Vedlejší rozpočtové...'!F35</f>
        <v>0</v>
      </c>
      <c r="BC59" s="127">
        <f>'VRN - Vedlejší rozpočtové...'!F36</f>
        <v>0</v>
      </c>
      <c r="BD59" s="129">
        <f>'VRN - Vedlejší rozpočtové...'!F37</f>
        <v>0</v>
      </c>
      <c r="BE59" s="7"/>
      <c r="BT59" s="125" t="s">
        <v>22</v>
      </c>
      <c r="BV59" s="125" t="s">
        <v>75</v>
      </c>
      <c r="BW59" s="125" t="s">
        <v>94</v>
      </c>
      <c r="BX59" s="125" t="s">
        <v>5</v>
      </c>
      <c r="CL59" s="125" t="s">
        <v>20</v>
      </c>
      <c r="CM59" s="125" t="s">
        <v>82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vIXcPhsyLBqZrq7PBF3FuRZAmd/q6JvGNrDZ2gGZcA4/W39OWvBEl3/YPbr07nBMt0hDZPXhHG+oKSG+UCR9xg==" hashValue="gAQ4aY2pEdJVzvQjowvDGZlobBFZvIZ5+/VesL5//oWNELDiC3sckv+MIgdkms3+qdfZESAJNRb+XJxoz5p4EA==" algorithmName="SHA-512" password="CC35"/>
  <mergeCells count="58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Elektroinstalace'!C2" display="/"/>
    <hyperlink ref="A56" location="'002 - Chlazení'!C2" display="/"/>
    <hyperlink ref="A57" location="'003 - Vytápění'!C2" display="/"/>
    <hyperlink ref="A58" location="'004 - Odvod kondenzátu od...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Ochlazování kanceláří MěÚ b (1.-4.NP) VZT pro klientskou halu (1.NP)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19</v>
      </c>
      <c r="E11" s="40"/>
      <c r="F11" s="138" t="s">
        <v>20</v>
      </c>
      <c r="G11" s="40"/>
      <c r="H11" s="40"/>
      <c r="I11" s="134" t="s">
        <v>21</v>
      </c>
      <c r="J11" s="138" t="s">
        <v>20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23</v>
      </c>
      <c r="E12" s="40"/>
      <c r="F12" s="138" t="s">
        <v>24</v>
      </c>
      <c r="G12" s="40"/>
      <c r="H12" s="40"/>
      <c r="I12" s="134" t="s">
        <v>25</v>
      </c>
      <c r="J12" s="139" t="str">
        <f>'Rekapitulace stavby'!AN8</f>
        <v>7. 4. 2026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29</v>
      </c>
      <c r="E14" s="40"/>
      <c r="F14" s="40"/>
      <c r="G14" s="40"/>
      <c r="H14" s="40"/>
      <c r="I14" s="134" t="s">
        <v>30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31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30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31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30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31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30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31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ROUNDUP(J87,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ROUNDUP((SUM(BE87:BE250)),  2)</f>
        <v>0</v>
      </c>
      <c r="G33" s="40"/>
      <c r="H33" s="40"/>
      <c r="I33" s="150">
        <v>0.20999999999999999</v>
      </c>
      <c r="J33" s="149">
        <f>ROUNDUP(((SUM(BE87:BE250))*I33),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ROUNDUP((SUM(BF87:BF250)),  2)</f>
        <v>0</v>
      </c>
      <c r="G34" s="40"/>
      <c r="H34" s="40"/>
      <c r="I34" s="150">
        <v>0.12</v>
      </c>
      <c r="J34" s="149">
        <f>ROUNDUP(((SUM(BF87:BF250))*I34),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ROUNDUP((SUM(BG87:BG250)),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ROUNDUP((SUM(BH87:BH250)),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ROUNDUP((SUM(BI87:BI250)),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Ochlazování kanceláří MěÚ b (1.-4.NP) VZT pro klientskou halu (1.NP)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001 -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2"/>
      <c r="E52" s="42"/>
      <c r="F52" s="29" t="str">
        <f>F12</f>
        <v xml:space="preserve"> </v>
      </c>
      <c r="G52" s="42"/>
      <c r="H52" s="42"/>
      <c r="I52" s="34" t="s">
        <v>25</v>
      </c>
      <c r="J52" s="74" t="str">
        <f>IF(J12="","",J12)</f>
        <v>7. 4. 2026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29</v>
      </c>
      <c r="D54" s="42"/>
      <c r="E54" s="42"/>
      <c r="F54" s="29" t="str">
        <f>E15</f>
        <v xml:space="preserve"> 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103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105</v>
      </c>
      <c r="E63" s="170"/>
      <c r="F63" s="170"/>
      <c r="G63" s="170"/>
      <c r="H63" s="170"/>
      <c r="I63" s="170"/>
      <c r="J63" s="171">
        <f>J98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106</v>
      </c>
      <c r="E64" s="176"/>
      <c r="F64" s="176"/>
      <c r="G64" s="176"/>
      <c r="H64" s="176"/>
      <c r="I64" s="176"/>
      <c r="J64" s="177">
        <f>J99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</v>
      </c>
      <c r="E65" s="176"/>
      <c r="F65" s="176"/>
      <c r="G65" s="176"/>
      <c r="H65" s="176"/>
      <c r="I65" s="176"/>
      <c r="J65" s="177">
        <f>J210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108</v>
      </c>
      <c r="E66" s="170"/>
      <c r="F66" s="170"/>
      <c r="G66" s="170"/>
      <c r="H66" s="170"/>
      <c r="I66" s="170"/>
      <c r="J66" s="171">
        <f>J233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109</v>
      </c>
      <c r="E67" s="176"/>
      <c r="F67" s="176"/>
      <c r="G67" s="176"/>
      <c r="H67" s="176"/>
      <c r="I67" s="176"/>
      <c r="J67" s="177">
        <f>J234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110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Ochlazování kanceláří MěÚ b (1.-4.NP) VZT pro klientskou halu (1.NP)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001 - Elektroinstalace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23</v>
      </c>
      <c r="D81" s="42"/>
      <c r="E81" s="42"/>
      <c r="F81" s="29" t="str">
        <f>F12</f>
        <v xml:space="preserve"> </v>
      </c>
      <c r="G81" s="42"/>
      <c r="H81" s="42"/>
      <c r="I81" s="34" t="s">
        <v>25</v>
      </c>
      <c r="J81" s="74" t="str">
        <f>IF(J12="","",J12)</f>
        <v>7. 4. 2026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E15</f>
        <v xml:space="preserve"> </v>
      </c>
      <c r="G83" s="42"/>
      <c r="H83" s="42"/>
      <c r="I83" s="34" t="s">
        <v>34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32</v>
      </c>
      <c r="D84" s="42"/>
      <c r="E84" s="42"/>
      <c r="F84" s="29" t="str">
        <f>IF(E18="","",E18)</f>
        <v>Vyplň údaj</v>
      </c>
      <c r="G84" s="42"/>
      <c r="H84" s="42"/>
      <c r="I84" s="34" t="s">
        <v>35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111</v>
      </c>
      <c r="D86" s="182" t="s">
        <v>58</v>
      </c>
      <c r="E86" s="182" t="s">
        <v>54</v>
      </c>
      <c r="F86" s="182" t="s">
        <v>55</v>
      </c>
      <c r="G86" s="182" t="s">
        <v>112</v>
      </c>
      <c r="H86" s="182" t="s">
        <v>113</v>
      </c>
      <c r="I86" s="182" t="s">
        <v>114</v>
      </c>
      <c r="J86" s="182" t="s">
        <v>100</v>
      </c>
      <c r="K86" s="183" t="s">
        <v>115</v>
      </c>
      <c r="L86" s="184"/>
      <c r="M86" s="94" t="s">
        <v>20</v>
      </c>
      <c r="N86" s="95" t="s">
        <v>43</v>
      </c>
      <c r="O86" s="95" t="s">
        <v>116</v>
      </c>
      <c r="P86" s="95" t="s">
        <v>117</v>
      </c>
      <c r="Q86" s="95" t="s">
        <v>118</v>
      </c>
      <c r="R86" s="95" t="s">
        <v>119</v>
      </c>
      <c r="S86" s="95" t="s">
        <v>120</v>
      </c>
      <c r="T86" s="96" t="s">
        <v>121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122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P88+P98+P233</f>
        <v>0</v>
      </c>
      <c r="Q87" s="98"/>
      <c r="R87" s="187">
        <f>R88+R98+R233</f>
        <v>0</v>
      </c>
      <c r="S87" s="98"/>
      <c r="T87" s="188">
        <f>T88+T98+T233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101</v>
      </c>
      <c r="BK87" s="189">
        <f>BK88+BK98+BK233</f>
        <v>0</v>
      </c>
    </row>
    <row r="88" s="12" customFormat="1" ht="25.92" customHeight="1">
      <c r="A88" s="12"/>
      <c r="B88" s="190"/>
      <c r="C88" s="191"/>
      <c r="D88" s="192" t="s">
        <v>72</v>
      </c>
      <c r="E88" s="193" t="s">
        <v>123</v>
      </c>
      <c r="F88" s="193" t="s">
        <v>124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P89+P92</f>
        <v>0</v>
      </c>
      <c r="Q88" s="198"/>
      <c r="R88" s="199">
        <f>R89+R92</f>
        <v>0</v>
      </c>
      <c r="S88" s="198"/>
      <c r="T88" s="200">
        <f>T89+T92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22</v>
      </c>
      <c r="AT88" s="202" t="s">
        <v>72</v>
      </c>
      <c r="AU88" s="202" t="s">
        <v>73</v>
      </c>
      <c r="AY88" s="201" t="s">
        <v>125</v>
      </c>
      <c r="BK88" s="203">
        <f>BK89+BK92</f>
        <v>0</v>
      </c>
    </row>
    <row r="89" s="12" customFormat="1" ht="22.8" customHeight="1">
      <c r="A89" s="12"/>
      <c r="B89" s="190"/>
      <c r="C89" s="191"/>
      <c r="D89" s="192" t="s">
        <v>72</v>
      </c>
      <c r="E89" s="204" t="s">
        <v>126</v>
      </c>
      <c r="F89" s="204" t="s">
        <v>127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SUM(P90:P91)</f>
        <v>0</v>
      </c>
      <c r="Q89" s="198"/>
      <c r="R89" s="199">
        <f>SUM(R90:R91)</f>
        <v>0</v>
      </c>
      <c r="S89" s="198"/>
      <c r="T89" s="200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22</v>
      </c>
      <c r="AT89" s="202" t="s">
        <v>72</v>
      </c>
      <c r="AU89" s="202" t="s">
        <v>22</v>
      </c>
      <c r="AY89" s="201" t="s">
        <v>125</v>
      </c>
      <c r="BK89" s="203">
        <f>SUM(BK90:BK91)</f>
        <v>0</v>
      </c>
    </row>
    <row r="90" s="2" customFormat="1" ht="16.5" customHeight="1">
      <c r="A90" s="40"/>
      <c r="B90" s="41"/>
      <c r="C90" s="206" t="s">
        <v>22</v>
      </c>
      <c r="D90" s="206" t="s">
        <v>128</v>
      </c>
      <c r="E90" s="207" t="s">
        <v>129</v>
      </c>
      <c r="F90" s="208" t="s">
        <v>130</v>
      </c>
      <c r="G90" s="209" t="s">
        <v>131</v>
      </c>
      <c r="H90" s="210">
        <v>40</v>
      </c>
      <c r="I90" s="211"/>
      <c r="J90" s="212">
        <f>ROUND(I90*H90,2)</f>
        <v>0</v>
      </c>
      <c r="K90" s="208" t="s">
        <v>20</v>
      </c>
      <c r="L90" s="46"/>
      <c r="M90" s="213" t="s">
        <v>20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132</v>
      </c>
      <c r="AT90" s="217" t="s">
        <v>128</v>
      </c>
      <c r="AU90" s="217" t="s">
        <v>82</v>
      </c>
      <c r="AY90" s="19" t="s">
        <v>125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22</v>
      </c>
      <c r="BK90" s="218">
        <f>ROUND(I90*H90,2)</f>
        <v>0</v>
      </c>
      <c r="BL90" s="19" t="s">
        <v>132</v>
      </c>
      <c r="BM90" s="217" t="s">
        <v>82</v>
      </c>
    </row>
    <row r="91" s="2" customFormat="1">
      <c r="A91" s="40"/>
      <c r="B91" s="41"/>
      <c r="C91" s="42"/>
      <c r="D91" s="219" t="s">
        <v>133</v>
      </c>
      <c r="E91" s="42"/>
      <c r="F91" s="220" t="s">
        <v>134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133</v>
      </c>
      <c r="AU91" s="19" t="s">
        <v>82</v>
      </c>
    </row>
    <row r="92" s="12" customFormat="1" ht="22.8" customHeight="1">
      <c r="A92" s="12"/>
      <c r="B92" s="190"/>
      <c r="C92" s="191"/>
      <c r="D92" s="192" t="s">
        <v>72</v>
      </c>
      <c r="E92" s="204" t="s">
        <v>135</v>
      </c>
      <c r="F92" s="204" t="s">
        <v>136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SUM(P93:P97)</f>
        <v>0</v>
      </c>
      <c r="Q92" s="198"/>
      <c r="R92" s="199">
        <f>SUM(R93:R97)</f>
        <v>0</v>
      </c>
      <c r="S92" s="198"/>
      <c r="T92" s="200">
        <f>SUM(T93:T97)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22</v>
      </c>
      <c r="AT92" s="202" t="s">
        <v>72</v>
      </c>
      <c r="AU92" s="202" t="s">
        <v>22</v>
      </c>
      <c r="AY92" s="201" t="s">
        <v>125</v>
      </c>
      <c r="BK92" s="203">
        <f>SUM(BK93:BK97)</f>
        <v>0</v>
      </c>
    </row>
    <row r="93" s="2" customFormat="1" ht="21.75" customHeight="1">
      <c r="A93" s="40"/>
      <c r="B93" s="41"/>
      <c r="C93" s="206" t="s">
        <v>82</v>
      </c>
      <c r="D93" s="206" t="s">
        <v>128</v>
      </c>
      <c r="E93" s="207" t="s">
        <v>137</v>
      </c>
      <c r="F93" s="208" t="s">
        <v>138</v>
      </c>
      <c r="G93" s="209" t="s">
        <v>139</v>
      </c>
      <c r="H93" s="210">
        <v>50</v>
      </c>
      <c r="I93" s="211"/>
      <c r="J93" s="212">
        <f>ROUND(I93*H93,2)</f>
        <v>0</v>
      </c>
      <c r="K93" s="208" t="s">
        <v>140</v>
      </c>
      <c r="L93" s="46"/>
      <c r="M93" s="213" t="s">
        <v>20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132</v>
      </c>
      <c r="AT93" s="217" t="s">
        <v>128</v>
      </c>
      <c r="AU93" s="217" t="s">
        <v>82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22</v>
      </c>
      <c r="BK93" s="218">
        <f>ROUND(I93*H93,2)</f>
        <v>0</v>
      </c>
      <c r="BL93" s="19" t="s">
        <v>132</v>
      </c>
      <c r="BM93" s="217" t="s">
        <v>132</v>
      </c>
    </row>
    <row r="94" s="2" customFormat="1">
      <c r="A94" s="40"/>
      <c r="B94" s="41"/>
      <c r="C94" s="42"/>
      <c r="D94" s="219" t="s">
        <v>133</v>
      </c>
      <c r="E94" s="42"/>
      <c r="F94" s="220" t="s">
        <v>141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133</v>
      </c>
      <c r="AU94" s="19" t="s">
        <v>82</v>
      </c>
    </row>
    <row r="95" s="2" customFormat="1">
      <c r="A95" s="40"/>
      <c r="B95" s="41"/>
      <c r="C95" s="42"/>
      <c r="D95" s="224" t="s">
        <v>142</v>
      </c>
      <c r="E95" s="42"/>
      <c r="F95" s="225" t="s">
        <v>143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142</v>
      </c>
      <c r="AU95" s="19" t="s">
        <v>82</v>
      </c>
    </row>
    <row r="96" s="13" customFormat="1">
      <c r="A96" s="13"/>
      <c r="B96" s="226"/>
      <c r="C96" s="227"/>
      <c r="D96" s="219" t="s">
        <v>144</v>
      </c>
      <c r="E96" s="228" t="s">
        <v>20</v>
      </c>
      <c r="F96" s="229" t="s">
        <v>145</v>
      </c>
      <c r="G96" s="227"/>
      <c r="H96" s="230">
        <v>50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144</v>
      </c>
      <c r="AU96" s="236" t="s">
        <v>82</v>
      </c>
      <c r="AV96" s="13" t="s">
        <v>82</v>
      </c>
      <c r="AW96" s="13" t="s">
        <v>36</v>
      </c>
      <c r="AX96" s="13" t="s">
        <v>73</v>
      </c>
      <c r="AY96" s="236" t="s">
        <v>125</v>
      </c>
    </row>
    <row r="97" s="14" customFormat="1">
      <c r="A97" s="14"/>
      <c r="B97" s="237"/>
      <c r="C97" s="238"/>
      <c r="D97" s="219" t="s">
        <v>144</v>
      </c>
      <c r="E97" s="239" t="s">
        <v>20</v>
      </c>
      <c r="F97" s="240" t="s">
        <v>146</v>
      </c>
      <c r="G97" s="238"/>
      <c r="H97" s="241">
        <v>50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144</v>
      </c>
      <c r="AU97" s="247" t="s">
        <v>82</v>
      </c>
      <c r="AV97" s="14" t="s">
        <v>132</v>
      </c>
      <c r="AW97" s="14" t="s">
        <v>36</v>
      </c>
      <c r="AX97" s="14" t="s">
        <v>22</v>
      </c>
      <c r="AY97" s="247" t="s">
        <v>125</v>
      </c>
    </row>
    <row r="98" s="12" customFormat="1" ht="25.92" customHeight="1">
      <c r="A98" s="12"/>
      <c r="B98" s="190"/>
      <c r="C98" s="191"/>
      <c r="D98" s="192" t="s">
        <v>72</v>
      </c>
      <c r="E98" s="193" t="s">
        <v>147</v>
      </c>
      <c r="F98" s="193" t="s">
        <v>148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P99+P210</f>
        <v>0</v>
      </c>
      <c r="Q98" s="198"/>
      <c r="R98" s="199">
        <f>R99+R210</f>
        <v>0</v>
      </c>
      <c r="S98" s="198"/>
      <c r="T98" s="200">
        <f>T99+T210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82</v>
      </c>
      <c r="AT98" s="202" t="s">
        <v>72</v>
      </c>
      <c r="AU98" s="202" t="s">
        <v>73</v>
      </c>
      <c r="AY98" s="201" t="s">
        <v>125</v>
      </c>
      <c r="BK98" s="203">
        <f>BK99+BK210</f>
        <v>0</v>
      </c>
    </row>
    <row r="99" s="12" customFormat="1" ht="22.8" customHeight="1">
      <c r="A99" s="12"/>
      <c r="B99" s="190"/>
      <c r="C99" s="191"/>
      <c r="D99" s="192" t="s">
        <v>72</v>
      </c>
      <c r="E99" s="204" t="s">
        <v>149</v>
      </c>
      <c r="F99" s="204" t="s">
        <v>150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SUM(P100:P209)</f>
        <v>0</v>
      </c>
      <c r="Q99" s="198"/>
      <c r="R99" s="199">
        <f>SUM(R100:R209)</f>
        <v>0</v>
      </c>
      <c r="S99" s="198"/>
      <c r="T99" s="200">
        <f>SUM(T100:T209)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82</v>
      </c>
      <c r="AT99" s="202" t="s">
        <v>72</v>
      </c>
      <c r="AU99" s="202" t="s">
        <v>22</v>
      </c>
      <c r="AY99" s="201" t="s">
        <v>125</v>
      </c>
      <c r="BK99" s="203">
        <f>SUM(BK100:BK209)</f>
        <v>0</v>
      </c>
    </row>
    <row r="100" s="2" customFormat="1" ht="16.5" customHeight="1">
      <c r="A100" s="40"/>
      <c r="B100" s="41"/>
      <c r="C100" s="206" t="s">
        <v>126</v>
      </c>
      <c r="D100" s="206" t="s">
        <v>128</v>
      </c>
      <c r="E100" s="207" t="s">
        <v>151</v>
      </c>
      <c r="F100" s="208" t="s">
        <v>152</v>
      </c>
      <c r="G100" s="209" t="s">
        <v>153</v>
      </c>
      <c r="H100" s="210">
        <v>20</v>
      </c>
      <c r="I100" s="211"/>
      <c r="J100" s="212">
        <f>ROUND(I100*H100,2)</f>
        <v>0</v>
      </c>
      <c r="K100" s="208" t="s">
        <v>140</v>
      </c>
      <c r="L100" s="46"/>
      <c r="M100" s="213" t="s">
        <v>20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154</v>
      </c>
      <c r="AT100" s="217" t="s">
        <v>128</v>
      </c>
      <c r="AU100" s="217" t="s">
        <v>82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22</v>
      </c>
      <c r="BK100" s="218">
        <f>ROUND(I100*H100,2)</f>
        <v>0</v>
      </c>
      <c r="BL100" s="19" t="s">
        <v>154</v>
      </c>
      <c r="BM100" s="217" t="s">
        <v>155</v>
      </c>
    </row>
    <row r="101" s="2" customFormat="1">
      <c r="A101" s="40"/>
      <c r="B101" s="41"/>
      <c r="C101" s="42"/>
      <c r="D101" s="219" t="s">
        <v>133</v>
      </c>
      <c r="E101" s="42"/>
      <c r="F101" s="220" t="s">
        <v>156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133</v>
      </c>
      <c r="AU101" s="19" t="s">
        <v>82</v>
      </c>
    </row>
    <row r="102" s="2" customFormat="1">
      <c r="A102" s="40"/>
      <c r="B102" s="41"/>
      <c r="C102" s="42"/>
      <c r="D102" s="224" t="s">
        <v>142</v>
      </c>
      <c r="E102" s="42"/>
      <c r="F102" s="225" t="s">
        <v>157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82</v>
      </c>
    </row>
    <row r="103" s="2" customFormat="1" ht="16.5" customHeight="1">
      <c r="A103" s="40"/>
      <c r="B103" s="41"/>
      <c r="C103" s="248" t="s">
        <v>132</v>
      </c>
      <c r="D103" s="248" t="s">
        <v>158</v>
      </c>
      <c r="E103" s="249" t="s">
        <v>159</v>
      </c>
      <c r="F103" s="250" t="s">
        <v>160</v>
      </c>
      <c r="G103" s="251" t="s">
        <v>153</v>
      </c>
      <c r="H103" s="252">
        <v>20</v>
      </c>
      <c r="I103" s="253"/>
      <c r="J103" s="254">
        <f>ROUND(I103*H103,2)</f>
        <v>0</v>
      </c>
      <c r="K103" s="250" t="s">
        <v>140</v>
      </c>
      <c r="L103" s="255"/>
      <c r="M103" s="256" t="s">
        <v>20</v>
      </c>
      <c r="N103" s="257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161</v>
      </c>
      <c r="AT103" s="217" t="s">
        <v>158</v>
      </c>
      <c r="AU103" s="217" t="s">
        <v>82</v>
      </c>
      <c r="AY103" s="19" t="s">
        <v>125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22</v>
      </c>
      <c r="BK103" s="218">
        <f>ROUND(I103*H103,2)</f>
        <v>0</v>
      </c>
      <c r="BL103" s="19" t="s">
        <v>154</v>
      </c>
      <c r="BM103" s="217" t="s">
        <v>162</v>
      </c>
    </row>
    <row r="104" s="2" customFormat="1">
      <c r="A104" s="40"/>
      <c r="B104" s="41"/>
      <c r="C104" s="42"/>
      <c r="D104" s="219" t="s">
        <v>133</v>
      </c>
      <c r="E104" s="42"/>
      <c r="F104" s="220" t="s">
        <v>160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133</v>
      </c>
      <c r="AU104" s="19" t="s">
        <v>82</v>
      </c>
    </row>
    <row r="105" s="2" customFormat="1" ht="16.5" customHeight="1">
      <c r="A105" s="40"/>
      <c r="B105" s="41"/>
      <c r="C105" s="206" t="s">
        <v>163</v>
      </c>
      <c r="D105" s="206" t="s">
        <v>128</v>
      </c>
      <c r="E105" s="207" t="s">
        <v>164</v>
      </c>
      <c r="F105" s="208" t="s">
        <v>165</v>
      </c>
      <c r="G105" s="209" t="s">
        <v>166</v>
      </c>
      <c r="H105" s="210">
        <v>30</v>
      </c>
      <c r="I105" s="211"/>
      <c r="J105" s="212">
        <f>ROUND(I105*H105,2)</f>
        <v>0</v>
      </c>
      <c r="K105" s="208" t="s">
        <v>140</v>
      </c>
      <c r="L105" s="46"/>
      <c r="M105" s="213" t="s">
        <v>20</v>
      </c>
      <c r="N105" s="214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154</v>
      </c>
      <c r="AT105" s="217" t="s">
        <v>128</v>
      </c>
      <c r="AU105" s="217" t="s">
        <v>82</v>
      </c>
      <c r="AY105" s="19" t="s">
        <v>125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22</v>
      </c>
      <c r="BK105" s="218">
        <f>ROUND(I105*H105,2)</f>
        <v>0</v>
      </c>
      <c r="BL105" s="19" t="s">
        <v>154</v>
      </c>
      <c r="BM105" s="217" t="s">
        <v>27</v>
      </c>
    </row>
    <row r="106" s="2" customFormat="1">
      <c r="A106" s="40"/>
      <c r="B106" s="41"/>
      <c r="C106" s="42"/>
      <c r="D106" s="219" t="s">
        <v>133</v>
      </c>
      <c r="E106" s="42"/>
      <c r="F106" s="220" t="s">
        <v>167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133</v>
      </c>
      <c r="AU106" s="19" t="s">
        <v>82</v>
      </c>
    </row>
    <row r="107" s="2" customFormat="1">
      <c r="A107" s="40"/>
      <c r="B107" s="41"/>
      <c r="C107" s="42"/>
      <c r="D107" s="224" t="s">
        <v>142</v>
      </c>
      <c r="E107" s="42"/>
      <c r="F107" s="225" t="s">
        <v>168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142</v>
      </c>
      <c r="AU107" s="19" t="s">
        <v>82</v>
      </c>
    </row>
    <row r="108" s="2" customFormat="1" ht="16.5" customHeight="1">
      <c r="A108" s="40"/>
      <c r="B108" s="41"/>
      <c r="C108" s="248" t="s">
        <v>155</v>
      </c>
      <c r="D108" s="248" t="s">
        <v>158</v>
      </c>
      <c r="E108" s="249" t="s">
        <v>169</v>
      </c>
      <c r="F108" s="250" t="s">
        <v>170</v>
      </c>
      <c r="G108" s="251" t="s">
        <v>166</v>
      </c>
      <c r="H108" s="252">
        <v>30</v>
      </c>
      <c r="I108" s="253"/>
      <c r="J108" s="254">
        <f>ROUND(I108*H108,2)</f>
        <v>0</v>
      </c>
      <c r="K108" s="250" t="s">
        <v>20</v>
      </c>
      <c r="L108" s="255"/>
      <c r="M108" s="256" t="s">
        <v>20</v>
      </c>
      <c r="N108" s="257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161</v>
      </c>
      <c r="AT108" s="217" t="s">
        <v>158</v>
      </c>
      <c r="AU108" s="217" t="s">
        <v>82</v>
      </c>
      <c r="AY108" s="19" t="s">
        <v>125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22</v>
      </c>
      <c r="BK108" s="218">
        <f>ROUND(I108*H108,2)</f>
        <v>0</v>
      </c>
      <c r="BL108" s="19" t="s">
        <v>154</v>
      </c>
      <c r="BM108" s="217" t="s">
        <v>8</v>
      </c>
    </row>
    <row r="109" s="2" customFormat="1">
      <c r="A109" s="40"/>
      <c r="B109" s="41"/>
      <c r="C109" s="42"/>
      <c r="D109" s="219" t="s">
        <v>133</v>
      </c>
      <c r="E109" s="42"/>
      <c r="F109" s="220" t="s">
        <v>170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133</v>
      </c>
      <c r="AU109" s="19" t="s">
        <v>82</v>
      </c>
    </row>
    <row r="110" s="2" customFormat="1" ht="16.5" customHeight="1">
      <c r="A110" s="40"/>
      <c r="B110" s="41"/>
      <c r="C110" s="206" t="s">
        <v>171</v>
      </c>
      <c r="D110" s="206" t="s">
        <v>128</v>
      </c>
      <c r="E110" s="207" t="s">
        <v>172</v>
      </c>
      <c r="F110" s="208" t="s">
        <v>173</v>
      </c>
      <c r="G110" s="209" t="s">
        <v>153</v>
      </c>
      <c r="H110" s="210">
        <v>20</v>
      </c>
      <c r="I110" s="211"/>
      <c r="J110" s="212">
        <f>ROUND(I110*H110,2)</f>
        <v>0</v>
      </c>
      <c r="K110" s="208" t="s">
        <v>140</v>
      </c>
      <c r="L110" s="46"/>
      <c r="M110" s="213" t="s">
        <v>20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154</v>
      </c>
      <c r="AT110" s="217" t="s">
        <v>128</v>
      </c>
      <c r="AU110" s="217" t="s">
        <v>82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22</v>
      </c>
      <c r="BK110" s="218">
        <f>ROUND(I110*H110,2)</f>
        <v>0</v>
      </c>
      <c r="BL110" s="19" t="s">
        <v>154</v>
      </c>
      <c r="BM110" s="217" t="s">
        <v>174</v>
      </c>
    </row>
    <row r="111" s="2" customFormat="1">
      <c r="A111" s="40"/>
      <c r="B111" s="41"/>
      <c r="C111" s="42"/>
      <c r="D111" s="219" t="s">
        <v>133</v>
      </c>
      <c r="E111" s="42"/>
      <c r="F111" s="220" t="s">
        <v>175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133</v>
      </c>
      <c r="AU111" s="19" t="s">
        <v>82</v>
      </c>
    </row>
    <row r="112" s="2" customFormat="1">
      <c r="A112" s="40"/>
      <c r="B112" s="41"/>
      <c r="C112" s="42"/>
      <c r="D112" s="224" t="s">
        <v>142</v>
      </c>
      <c r="E112" s="42"/>
      <c r="F112" s="225" t="s">
        <v>176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142</v>
      </c>
      <c r="AU112" s="19" t="s">
        <v>82</v>
      </c>
    </row>
    <row r="113" s="2" customFormat="1" ht="16.5" customHeight="1">
      <c r="A113" s="40"/>
      <c r="B113" s="41"/>
      <c r="C113" s="248" t="s">
        <v>162</v>
      </c>
      <c r="D113" s="248" t="s">
        <v>158</v>
      </c>
      <c r="E113" s="249" t="s">
        <v>177</v>
      </c>
      <c r="F113" s="250" t="s">
        <v>178</v>
      </c>
      <c r="G113" s="251" t="s">
        <v>153</v>
      </c>
      <c r="H113" s="252">
        <v>23</v>
      </c>
      <c r="I113" s="253"/>
      <c r="J113" s="254">
        <f>ROUND(I113*H113,2)</f>
        <v>0</v>
      </c>
      <c r="K113" s="250" t="s">
        <v>140</v>
      </c>
      <c r="L113" s="255"/>
      <c r="M113" s="256" t="s">
        <v>20</v>
      </c>
      <c r="N113" s="257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161</v>
      </c>
      <c r="AT113" s="217" t="s">
        <v>158</v>
      </c>
      <c r="AU113" s="217" t="s">
        <v>82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22</v>
      </c>
      <c r="BK113" s="218">
        <f>ROUND(I113*H113,2)</f>
        <v>0</v>
      </c>
      <c r="BL113" s="19" t="s">
        <v>154</v>
      </c>
      <c r="BM113" s="217" t="s">
        <v>154</v>
      </c>
    </row>
    <row r="114" s="2" customFormat="1">
      <c r="A114" s="40"/>
      <c r="B114" s="41"/>
      <c r="C114" s="42"/>
      <c r="D114" s="219" t="s">
        <v>133</v>
      </c>
      <c r="E114" s="42"/>
      <c r="F114" s="220" t="s">
        <v>178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133</v>
      </c>
      <c r="AU114" s="19" t="s">
        <v>82</v>
      </c>
    </row>
    <row r="115" s="13" customFormat="1">
      <c r="A115" s="13"/>
      <c r="B115" s="226"/>
      <c r="C115" s="227"/>
      <c r="D115" s="219" t="s">
        <v>144</v>
      </c>
      <c r="E115" s="228" t="s">
        <v>20</v>
      </c>
      <c r="F115" s="229" t="s">
        <v>179</v>
      </c>
      <c r="G115" s="227"/>
      <c r="H115" s="230">
        <v>23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144</v>
      </c>
      <c r="AU115" s="236" t="s">
        <v>82</v>
      </c>
      <c r="AV115" s="13" t="s">
        <v>82</v>
      </c>
      <c r="AW115" s="13" t="s">
        <v>36</v>
      </c>
      <c r="AX115" s="13" t="s">
        <v>73</v>
      </c>
      <c r="AY115" s="236" t="s">
        <v>125</v>
      </c>
    </row>
    <row r="116" s="14" customFormat="1">
      <c r="A116" s="14"/>
      <c r="B116" s="237"/>
      <c r="C116" s="238"/>
      <c r="D116" s="219" t="s">
        <v>144</v>
      </c>
      <c r="E116" s="239" t="s">
        <v>20</v>
      </c>
      <c r="F116" s="240" t="s">
        <v>146</v>
      </c>
      <c r="G116" s="238"/>
      <c r="H116" s="241">
        <v>23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144</v>
      </c>
      <c r="AU116" s="247" t="s">
        <v>82</v>
      </c>
      <c r="AV116" s="14" t="s">
        <v>132</v>
      </c>
      <c r="AW116" s="14" t="s">
        <v>36</v>
      </c>
      <c r="AX116" s="14" t="s">
        <v>22</v>
      </c>
      <c r="AY116" s="247" t="s">
        <v>125</v>
      </c>
    </row>
    <row r="117" s="2" customFormat="1" ht="16.5" customHeight="1">
      <c r="A117" s="40"/>
      <c r="B117" s="41"/>
      <c r="C117" s="206" t="s">
        <v>135</v>
      </c>
      <c r="D117" s="206" t="s">
        <v>128</v>
      </c>
      <c r="E117" s="207" t="s">
        <v>180</v>
      </c>
      <c r="F117" s="208" t="s">
        <v>181</v>
      </c>
      <c r="G117" s="209" t="s">
        <v>153</v>
      </c>
      <c r="H117" s="210">
        <v>400</v>
      </c>
      <c r="I117" s="211"/>
      <c r="J117" s="212">
        <f>ROUND(I117*H117,2)</f>
        <v>0</v>
      </c>
      <c r="K117" s="208" t="s">
        <v>140</v>
      </c>
      <c r="L117" s="46"/>
      <c r="M117" s="213" t="s">
        <v>20</v>
      </c>
      <c r="N117" s="214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154</v>
      </c>
      <c r="AT117" s="217" t="s">
        <v>128</v>
      </c>
      <c r="AU117" s="217" t="s">
        <v>82</v>
      </c>
      <c r="AY117" s="19" t="s">
        <v>125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22</v>
      </c>
      <c r="BK117" s="218">
        <f>ROUND(I117*H117,2)</f>
        <v>0</v>
      </c>
      <c r="BL117" s="19" t="s">
        <v>154</v>
      </c>
      <c r="BM117" s="217" t="s">
        <v>182</v>
      </c>
    </row>
    <row r="118" s="2" customFormat="1">
      <c r="A118" s="40"/>
      <c r="B118" s="41"/>
      <c r="C118" s="42"/>
      <c r="D118" s="219" t="s">
        <v>133</v>
      </c>
      <c r="E118" s="42"/>
      <c r="F118" s="220" t="s">
        <v>183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133</v>
      </c>
      <c r="AU118" s="19" t="s">
        <v>82</v>
      </c>
    </row>
    <row r="119" s="2" customFormat="1">
      <c r="A119" s="40"/>
      <c r="B119" s="41"/>
      <c r="C119" s="42"/>
      <c r="D119" s="224" t="s">
        <v>142</v>
      </c>
      <c r="E119" s="42"/>
      <c r="F119" s="225" t="s">
        <v>184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142</v>
      </c>
      <c r="AU119" s="19" t="s">
        <v>82</v>
      </c>
    </row>
    <row r="120" s="2" customFormat="1" ht="16.5" customHeight="1">
      <c r="A120" s="40"/>
      <c r="B120" s="41"/>
      <c r="C120" s="248" t="s">
        <v>27</v>
      </c>
      <c r="D120" s="248" t="s">
        <v>158</v>
      </c>
      <c r="E120" s="249" t="s">
        <v>185</v>
      </c>
      <c r="F120" s="250" t="s">
        <v>186</v>
      </c>
      <c r="G120" s="251" t="s">
        <v>153</v>
      </c>
      <c r="H120" s="252">
        <v>460</v>
      </c>
      <c r="I120" s="253"/>
      <c r="J120" s="254">
        <f>ROUND(I120*H120,2)</f>
        <v>0</v>
      </c>
      <c r="K120" s="250" t="s">
        <v>140</v>
      </c>
      <c r="L120" s="255"/>
      <c r="M120" s="256" t="s">
        <v>20</v>
      </c>
      <c r="N120" s="257" t="s">
        <v>44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161</v>
      </c>
      <c r="AT120" s="217" t="s">
        <v>158</v>
      </c>
      <c r="AU120" s="217" t="s">
        <v>82</v>
      </c>
      <c r="AY120" s="19" t="s">
        <v>125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22</v>
      </c>
      <c r="BK120" s="218">
        <f>ROUND(I120*H120,2)</f>
        <v>0</v>
      </c>
      <c r="BL120" s="19" t="s">
        <v>154</v>
      </c>
      <c r="BM120" s="217" t="s">
        <v>187</v>
      </c>
    </row>
    <row r="121" s="2" customFormat="1">
      <c r="A121" s="40"/>
      <c r="B121" s="41"/>
      <c r="C121" s="42"/>
      <c r="D121" s="219" t="s">
        <v>133</v>
      </c>
      <c r="E121" s="42"/>
      <c r="F121" s="220" t="s">
        <v>186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133</v>
      </c>
      <c r="AU121" s="19" t="s">
        <v>82</v>
      </c>
    </row>
    <row r="122" s="13" customFormat="1">
      <c r="A122" s="13"/>
      <c r="B122" s="226"/>
      <c r="C122" s="227"/>
      <c r="D122" s="219" t="s">
        <v>144</v>
      </c>
      <c r="E122" s="228" t="s">
        <v>20</v>
      </c>
      <c r="F122" s="229" t="s">
        <v>188</v>
      </c>
      <c r="G122" s="227"/>
      <c r="H122" s="230">
        <v>459.99999999999994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144</v>
      </c>
      <c r="AU122" s="236" t="s">
        <v>82</v>
      </c>
      <c r="AV122" s="13" t="s">
        <v>82</v>
      </c>
      <c r="AW122" s="13" t="s">
        <v>36</v>
      </c>
      <c r="AX122" s="13" t="s">
        <v>73</v>
      </c>
      <c r="AY122" s="236" t="s">
        <v>125</v>
      </c>
    </row>
    <row r="123" s="14" customFormat="1">
      <c r="A123" s="14"/>
      <c r="B123" s="237"/>
      <c r="C123" s="238"/>
      <c r="D123" s="219" t="s">
        <v>144</v>
      </c>
      <c r="E123" s="239" t="s">
        <v>20</v>
      </c>
      <c r="F123" s="240" t="s">
        <v>146</v>
      </c>
      <c r="G123" s="238"/>
      <c r="H123" s="241">
        <v>459.99999999999994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144</v>
      </c>
      <c r="AU123" s="247" t="s">
        <v>82</v>
      </c>
      <c r="AV123" s="14" t="s">
        <v>132</v>
      </c>
      <c r="AW123" s="14" t="s">
        <v>36</v>
      </c>
      <c r="AX123" s="14" t="s">
        <v>22</v>
      </c>
      <c r="AY123" s="247" t="s">
        <v>125</v>
      </c>
    </row>
    <row r="124" s="2" customFormat="1" ht="21.75" customHeight="1">
      <c r="A124" s="40"/>
      <c r="B124" s="41"/>
      <c r="C124" s="206" t="s">
        <v>189</v>
      </c>
      <c r="D124" s="206" t="s">
        <v>128</v>
      </c>
      <c r="E124" s="207" t="s">
        <v>190</v>
      </c>
      <c r="F124" s="208" t="s">
        <v>191</v>
      </c>
      <c r="G124" s="209" t="s">
        <v>153</v>
      </c>
      <c r="H124" s="210">
        <v>50</v>
      </c>
      <c r="I124" s="211"/>
      <c r="J124" s="212">
        <f>ROUND(I124*H124,2)</f>
        <v>0</v>
      </c>
      <c r="K124" s="208" t="s">
        <v>140</v>
      </c>
      <c r="L124" s="46"/>
      <c r="M124" s="213" t="s">
        <v>20</v>
      </c>
      <c r="N124" s="214" t="s">
        <v>44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154</v>
      </c>
      <c r="AT124" s="217" t="s">
        <v>128</v>
      </c>
      <c r="AU124" s="217" t="s">
        <v>82</v>
      </c>
      <c r="AY124" s="19" t="s">
        <v>125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22</v>
      </c>
      <c r="BK124" s="218">
        <f>ROUND(I124*H124,2)</f>
        <v>0</v>
      </c>
      <c r="BL124" s="19" t="s">
        <v>154</v>
      </c>
      <c r="BM124" s="217" t="s">
        <v>192</v>
      </c>
    </row>
    <row r="125" s="2" customFormat="1">
      <c r="A125" s="40"/>
      <c r="B125" s="41"/>
      <c r="C125" s="42"/>
      <c r="D125" s="219" t="s">
        <v>133</v>
      </c>
      <c r="E125" s="42"/>
      <c r="F125" s="220" t="s">
        <v>193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133</v>
      </c>
      <c r="AU125" s="19" t="s">
        <v>82</v>
      </c>
    </row>
    <row r="126" s="2" customFormat="1">
      <c r="A126" s="40"/>
      <c r="B126" s="41"/>
      <c r="C126" s="42"/>
      <c r="D126" s="224" t="s">
        <v>142</v>
      </c>
      <c r="E126" s="42"/>
      <c r="F126" s="225" t="s">
        <v>194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142</v>
      </c>
      <c r="AU126" s="19" t="s">
        <v>82</v>
      </c>
    </row>
    <row r="127" s="2" customFormat="1" ht="16.5" customHeight="1">
      <c r="A127" s="40"/>
      <c r="B127" s="41"/>
      <c r="C127" s="248" t="s">
        <v>8</v>
      </c>
      <c r="D127" s="248" t="s">
        <v>158</v>
      </c>
      <c r="E127" s="249" t="s">
        <v>195</v>
      </c>
      <c r="F127" s="250" t="s">
        <v>196</v>
      </c>
      <c r="G127" s="251" t="s">
        <v>153</v>
      </c>
      <c r="H127" s="252">
        <v>57.5</v>
      </c>
      <c r="I127" s="253"/>
      <c r="J127" s="254">
        <f>ROUND(I127*H127,2)</f>
        <v>0</v>
      </c>
      <c r="K127" s="250" t="s">
        <v>140</v>
      </c>
      <c r="L127" s="255"/>
      <c r="M127" s="256" t="s">
        <v>20</v>
      </c>
      <c r="N127" s="257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161</v>
      </c>
      <c r="AT127" s="217" t="s">
        <v>158</v>
      </c>
      <c r="AU127" s="217" t="s">
        <v>82</v>
      </c>
      <c r="AY127" s="19" t="s">
        <v>125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22</v>
      </c>
      <c r="BK127" s="218">
        <f>ROUND(I127*H127,2)</f>
        <v>0</v>
      </c>
      <c r="BL127" s="19" t="s">
        <v>154</v>
      </c>
      <c r="BM127" s="217" t="s">
        <v>197</v>
      </c>
    </row>
    <row r="128" s="2" customFormat="1">
      <c r="A128" s="40"/>
      <c r="B128" s="41"/>
      <c r="C128" s="42"/>
      <c r="D128" s="219" t="s">
        <v>133</v>
      </c>
      <c r="E128" s="42"/>
      <c r="F128" s="220" t="s">
        <v>196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133</v>
      </c>
      <c r="AU128" s="19" t="s">
        <v>82</v>
      </c>
    </row>
    <row r="129" s="13" customFormat="1">
      <c r="A129" s="13"/>
      <c r="B129" s="226"/>
      <c r="C129" s="227"/>
      <c r="D129" s="219" t="s">
        <v>144</v>
      </c>
      <c r="E129" s="228" t="s">
        <v>20</v>
      </c>
      <c r="F129" s="229" t="s">
        <v>198</v>
      </c>
      <c r="G129" s="227"/>
      <c r="H129" s="230">
        <v>57.499999999999993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144</v>
      </c>
      <c r="AU129" s="236" t="s">
        <v>82</v>
      </c>
      <c r="AV129" s="13" t="s">
        <v>82</v>
      </c>
      <c r="AW129" s="13" t="s">
        <v>36</v>
      </c>
      <c r="AX129" s="13" t="s">
        <v>73</v>
      </c>
      <c r="AY129" s="236" t="s">
        <v>125</v>
      </c>
    </row>
    <row r="130" s="14" customFormat="1">
      <c r="A130" s="14"/>
      <c r="B130" s="237"/>
      <c r="C130" s="238"/>
      <c r="D130" s="219" t="s">
        <v>144</v>
      </c>
      <c r="E130" s="239" t="s">
        <v>20</v>
      </c>
      <c r="F130" s="240" t="s">
        <v>146</v>
      </c>
      <c r="G130" s="238"/>
      <c r="H130" s="241">
        <v>57.499999999999993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144</v>
      </c>
      <c r="AU130" s="247" t="s">
        <v>82</v>
      </c>
      <c r="AV130" s="14" t="s">
        <v>132</v>
      </c>
      <c r="AW130" s="14" t="s">
        <v>36</v>
      </c>
      <c r="AX130" s="14" t="s">
        <v>22</v>
      </c>
      <c r="AY130" s="247" t="s">
        <v>125</v>
      </c>
    </row>
    <row r="131" s="2" customFormat="1" ht="21.75" customHeight="1">
      <c r="A131" s="40"/>
      <c r="B131" s="41"/>
      <c r="C131" s="206" t="s">
        <v>199</v>
      </c>
      <c r="D131" s="206" t="s">
        <v>128</v>
      </c>
      <c r="E131" s="207" t="s">
        <v>200</v>
      </c>
      <c r="F131" s="208" t="s">
        <v>201</v>
      </c>
      <c r="G131" s="209" t="s">
        <v>153</v>
      </c>
      <c r="H131" s="210">
        <v>20</v>
      </c>
      <c r="I131" s="211"/>
      <c r="J131" s="212">
        <f>ROUND(I131*H131,2)</f>
        <v>0</v>
      </c>
      <c r="K131" s="208" t="s">
        <v>140</v>
      </c>
      <c r="L131" s="46"/>
      <c r="M131" s="213" t="s">
        <v>20</v>
      </c>
      <c r="N131" s="214" t="s">
        <v>44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154</v>
      </c>
      <c r="AT131" s="217" t="s">
        <v>128</v>
      </c>
      <c r="AU131" s="217" t="s">
        <v>82</v>
      </c>
      <c r="AY131" s="19" t="s">
        <v>125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22</v>
      </c>
      <c r="BK131" s="218">
        <f>ROUND(I131*H131,2)</f>
        <v>0</v>
      </c>
      <c r="BL131" s="19" t="s">
        <v>154</v>
      </c>
      <c r="BM131" s="217" t="s">
        <v>202</v>
      </c>
    </row>
    <row r="132" s="2" customFormat="1">
      <c r="A132" s="40"/>
      <c r="B132" s="41"/>
      <c r="C132" s="42"/>
      <c r="D132" s="219" t="s">
        <v>133</v>
      </c>
      <c r="E132" s="42"/>
      <c r="F132" s="220" t="s">
        <v>203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133</v>
      </c>
      <c r="AU132" s="19" t="s">
        <v>82</v>
      </c>
    </row>
    <row r="133" s="2" customFormat="1">
      <c r="A133" s="40"/>
      <c r="B133" s="41"/>
      <c r="C133" s="42"/>
      <c r="D133" s="224" t="s">
        <v>142</v>
      </c>
      <c r="E133" s="42"/>
      <c r="F133" s="225" t="s">
        <v>204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142</v>
      </c>
      <c r="AU133" s="19" t="s">
        <v>82</v>
      </c>
    </row>
    <row r="134" s="2" customFormat="1" ht="16.5" customHeight="1">
      <c r="A134" s="40"/>
      <c r="B134" s="41"/>
      <c r="C134" s="248" t="s">
        <v>174</v>
      </c>
      <c r="D134" s="248" t="s">
        <v>158</v>
      </c>
      <c r="E134" s="249" t="s">
        <v>205</v>
      </c>
      <c r="F134" s="250" t="s">
        <v>206</v>
      </c>
      <c r="G134" s="251" t="s">
        <v>153</v>
      </c>
      <c r="H134" s="252">
        <v>23</v>
      </c>
      <c r="I134" s="253"/>
      <c r="J134" s="254">
        <f>ROUND(I134*H134,2)</f>
        <v>0</v>
      </c>
      <c r="K134" s="250" t="s">
        <v>140</v>
      </c>
      <c r="L134" s="255"/>
      <c r="M134" s="256" t="s">
        <v>20</v>
      </c>
      <c r="N134" s="257" t="s">
        <v>44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161</v>
      </c>
      <c r="AT134" s="217" t="s">
        <v>158</v>
      </c>
      <c r="AU134" s="217" t="s">
        <v>82</v>
      </c>
      <c r="AY134" s="19" t="s">
        <v>125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22</v>
      </c>
      <c r="BK134" s="218">
        <f>ROUND(I134*H134,2)</f>
        <v>0</v>
      </c>
      <c r="BL134" s="19" t="s">
        <v>154</v>
      </c>
      <c r="BM134" s="217" t="s">
        <v>207</v>
      </c>
    </row>
    <row r="135" s="2" customFormat="1">
      <c r="A135" s="40"/>
      <c r="B135" s="41"/>
      <c r="C135" s="42"/>
      <c r="D135" s="219" t="s">
        <v>133</v>
      </c>
      <c r="E135" s="42"/>
      <c r="F135" s="220" t="s">
        <v>206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133</v>
      </c>
      <c r="AU135" s="19" t="s">
        <v>82</v>
      </c>
    </row>
    <row r="136" s="13" customFormat="1">
      <c r="A136" s="13"/>
      <c r="B136" s="226"/>
      <c r="C136" s="227"/>
      <c r="D136" s="219" t="s">
        <v>144</v>
      </c>
      <c r="E136" s="228" t="s">
        <v>20</v>
      </c>
      <c r="F136" s="229" t="s">
        <v>179</v>
      </c>
      <c r="G136" s="227"/>
      <c r="H136" s="230">
        <v>23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144</v>
      </c>
      <c r="AU136" s="236" t="s">
        <v>82</v>
      </c>
      <c r="AV136" s="13" t="s">
        <v>82</v>
      </c>
      <c r="AW136" s="13" t="s">
        <v>36</v>
      </c>
      <c r="AX136" s="13" t="s">
        <v>73</v>
      </c>
      <c r="AY136" s="236" t="s">
        <v>125</v>
      </c>
    </row>
    <row r="137" s="14" customFormat="1">
      <c r="A137" s="14"/>
      <c r="B137" s="237"/>
      <c r="C137" s="238"/>
      <c r="D137" s="219" t="s">
        <v>144</v>
      </c>
      <c r="E137" s="239" t="s">
        <v>20</v>
      </c>
      <c r="F137" s="240" t="s">
        <v>146</v>
      </c>
      <c r="G137" s="238"/>
      <c r="H137" s="241">
        <v>23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144</v>
      </c>
      <c r="AU137" s="247" t="s">
        <v>82</v>
      </c>
      <c r="AV137" s="14" t="s">
        <v>132</v>
      </c>
      <c r="AW137" s="14" t="s">
        <v>36</v>
      </c>
      <c r="AX137" s="14" t="s">
        <v>22</v>
      </c>
      <c r="AY137" s="247" t="s">
        <v>125</v>
      </c>
    </row>
    <row r="138" s="2" customFormat="1" ht="21.75" customHeight="1">
      <c r="A138" s="40"/>
      <c r="B138" s="41"/>
      <c r="C138" s="206" t="s">
        <v>208</v>
      </c>
      <c r="D138" s="206" t="s">
        <v>128</v>
      </c>
      <c r="E138" s="207" t="s">
        <v>209</v>
      </c>
      <c r="F138" s="208" t="s">
        <v>210</v>
      </c>
      <c r="G138" s="209" t="s">
        <v>153</v>
      </c>
      <c r="H138" s="210">
        <v>200</v>
      </c>
      <c r="I138" s="211"/>
      <c r="J138" s="212">
        <f>ROUND(I138*H138,2)</f>
        <v>0</v>
      </c>
      <c r="K138" s="208" t="s">
        <v>140</v>
      </c>
      <c r="L138" s="46"/>
      <c r="M138" s="213" t="s">
        <v>20</v>
      </c>
      <c r="N138" s="214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154</v>
      </c>
      <c r="AT138" s="217" t="s">
        <v>128</v>
      </c>
      <c r="AU138" s="217" t="s">
        <v>82</v>
      </c>
      <c r="AY138" s="19" t="s">
        <v>125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22</v>
      </c>
      <c r="BK138" s="218">
        <f>ROUND(I138*H138,2)</f>
        <v>0</v>
      </c>
      <c r="BL138" s="19" t="s">
        <v>154</v>
      </c>
      <c r="BM138" s="217" t="s">
        <v>211</v>
      </c>
    </row>
    <row r="139" s="2" customFormat="1">
      <c r="A139" s="40"/>
      <c r="B139" s="41"/>
      <c r="C139" s="42"/>
      <c r="D139" s="219" t="s">
        <v>133</v>
      </c>
      <c r="E139" s="42"/>
      <c r="F139" s="220" t="s">
        <v>212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133</v>
      </c>
      <c r="AU139" s="19" t="s">
        <v>82</v>
      </c>
    </row>
    <row r="140" s="2" customFormat="1">
      <c r="A140" s="40"/>
      <c r="B140" s="41"/>
      <c r="C140" s="42"/>
      <c r="D140" s="224" t="s">
        <v>142</v>
      </c>
      <c r="E140" s="42"/>
      <c r="F140" s="225" t="s">
        <v>213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142</v>
      </c>
      <c r="AU140" s="19" t="s">
        <v>82</v>
      </c>
    </row>
    <row r="141" s="2" customFormat="1" ht="16.5" customHeight="1">
      <c r="A141" s="40"/>
      <c r="B141" s="41"/>
      <c r="C141" s="248" t="s">
        <v>154</v>
      </c>
      <c r="D141" s="248" t="s">
        <v>158</v>
      </c>
      <c r="E141" s="249" t="s">
        <v>214</v>
      </c>
      <c r="F141" s="250" t="s">
        <v>215</v>
      </c>
      <c r="G141" s="251" t="s">
        <v>153</v>
      </c>
      <c r="H141" s="252">
        <v>230</v>
      </c>
      <c r="I141" s="253"/>
      <c r="J141" s="254">
        <f>ROUND(I141*H141,2)</f>
        <v>0</v>
      </c>
      <c r="K141" s="250" t="s">
        <v>140</v>
      </c>
      <c r="L141" s="255"/>
      <c r="M141" s="256" t="s">
        <v>20</v>
      </c>
      <c r="N141" s="257" t="s">
        <v>44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161</v>
      </c>
      <c r="AT141" s="217" t="s">
        <v>158</v>
      </c>
      <c r="AU141" s="217" t="s">
        <v>82</v>
      </c>
      <c r="AY141" s="19" t="s">
        <v>125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22</v>
      </c>
      <c r="BK141" s="218">
        <f>ROUND(I141*H141,2)</f>
        <v>0</v>
      </c>
      <c r="BL141" s="19" t="s">
        <v>154</v>
      </c>
      <c r="BM141" s="217" t="s">
        <v>161</v>
      </c>
    </row>
    <row r="142" s="2" customFormat="1">
      <c r="A142" s="40"/>
      <c r="B142" s="41"/>
      <c r="C142" s="42"/>
      <c r="D142" s="219" t="s">
        <v>133</v>
      </c>
      <c r="E142" s="42"/>
      <c r="F142" s="220" t="s">
        <v>215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133</v>
      </c>
      <c r="AU142" s="19" t="s">
        <v>82</v>
      </c>
    </row>
    <row r="143" s="13" customFormat="1">
      <c r="A143" s="13"/>
      <c r="B143" s="226"/>
      <c r="C143" s="227"/>
      <c r="D143" s="219" t="s">
        <v>144</v>
      </c>
      <c r="E143" s="228" t="s">
        <v>20</v>
      </c>
      <c r="F143" s="229" t="s">
        <v>216</v>
      </c>
      <c r="G143" s="227"/>
      <c r="H143" s="230">
        <v>229.99999999999997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144</v>
      </c>
      <c r="AU143" s="236" t="s">
        <v>82</v>
      </c>
      <c r="AV143" s="13" t="s">
        <v>82</v>
      </c>
      <c r="AW143" s="13" t="s">
        <v>36</v>
      </c>
      <c r="AX143" s="13" t="s">
        <v>73</v>
      </c>
      <c r="AY143" s="236" t="s">
        <v>125</v>
      </c>
    </row>
    <row r="144" s="14" customFormat="1">
      <c r="A144" s="14"/>
      <c r="B144" s="237"/>
      <c r="C144" s="238"/>
      <c r="D144" s="219" t="s">
        <v>144</v>
      </c>
      <c r="E144" s="239" t="s">
        <v>20</v>
      </c>
      <c r="F144" s="240" t="s">
        <v>146</v>
      </c>
      <c r="G144" s="238"/>
      <c r="H144" s="241">
        <v>229.99999999999997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144</v>
      </c>
      <c r="AU144" s="247" t="s">
        <v>82</v>
      </c>
      <c r="AV144" s="14" t="s">
        <v>132</v>
      </c>
      <c r="AW144" s="14" t="s">
        <v>36</v>
      </c>
      <c r="AX144" s="14" t="s">
        <v>22</v>
      </c>
      <c r="AY144" s="247" t="s">
        <v>125</v>
      </c>
    </row>
    <row r="145" s="2" customFormat="1" ht="16.5" customHeight="1">
      <c r="A145" s="40"/>
      <c r="B145" s="41"/>
      <c r="C145" s="206" t="s">
        <v>217</v>
      </c>
      <c r="D145" s="206" t="s">
        <v>128</v>
      </c>
      <c r="E145" s="207" t="s">
        <v>218</v>
      </c>
      <c r="F145" s="208" t="s">
        <v>219</v>
      </c>
      <c r="G145" s="209" t="s">
        <v>153</v>
      </c>
      <c r="H145" s="210">
        <v>10</v>
      </c>
      <c r="I145" s="211"/>
      <c r="J145" s="212">
        <f>ROUND(I145*H145,2)</f>
        <v>0</v>
      </c>
      <c r="K145" s="208" t="s">
        <v>140</v>
      </c>
      <c r="L145" s="46"/>
      <c r="M145" s="213" t="s">
        <v>20</v>
      </c>
      <c r="N145" s="214" t="s">
        <v>44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154</v>
      </c>
      <c r="AT145" s="217" t="s">
        <v>128</v>
      </c>
      <c r="AU145" s="217" t="s">
        <v>82</v>
      </c>
      <c r="AY145" s="19" t="s">
        <v>125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22</v>
      </c>
      <c r="BK145" s="218">
        <f>ROUND(I145*H145,2)</f>
        <v>0</v>
      </c>
      <c r="BL145" s="19" t="s">
        <v>154</v>
      </c>
      <c r="BM145" s="217" t="s">
        <v>220</v>
      </c>
    </row>
    <row r="146" s="2" customFormat="1">
      <c r="A146" s="40"/>
      <c r="B146" s="41"/>
      <c r="C146" s="42"/>
      <c r="D146" s="219" t="s">
        <v>133</v>
      </c>
      <c r="E146" s="42"/>
      <c r="F146" s="220" t="s">
        <v>221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133</v>
      </c>
      <c r="AU146" s="19" t="s">
        <v>82</v>
      </c>
    </row>
    <row r="147" s="2" customFormat="1">
      <c r="A147" s="40"/>
      <c r="B147" s="41"/>
      <c r="C147" s="42"/>
      <c r="D147" s="224" t="s">
        <v>142</v>
      </c>
      <c r="E147" s="42"/>
      <c r="F147" s="225" t="s">
        <v>222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142</v>
      </c>
      <c r="AU147" s="19" t="s">
        <v>82</v>
      </c>
    </row>
    <row r="148" s="2" customFormat="1" ht="16.5" customHeight="1">
      <c r="A148" s="40"/>
      <c r="B148" s="41"/>
      <c r="C148" s="248" t="s">
        <v>182</v>
      </c>
      <c r="D148" s="248" t="s">
        <v>158</v>
      </c>
      <c r="E148" s="249" t="s">
        <v>223</v>
      </c>
      <c r="F148" s="250" t="s">
        <v>224</v>
      </c>
      <c r="G148" s="251" t="s">
        <v>153</v>
      </c>
      <c r="H148" s="252">
        <v>11.5</v>
      </c>
      <c r="I148" s="253"/>
      <c r="J148" s="254">
        <f>ROUND(I148*H148,2)</f>
        <v>0</v>
      </c>
      <c r="K148" s="250" t="s">
        <v>140</v>
      </c>
      <c r="L148" s="255"/>
      <c r="M148" s="256" t="s">
        <v>20</v>
      </c>
      <c r="N148" s="257" t="s">
        <v>44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161</v>
      </c>
      <c r="AT148" s="217" t="s">
        <v>158</v>
      </c>
      <c r="AU148" s="217" t="s">
        <v>82</v>
      </c>
      <c r="AY148" s="19" t="s">
        <v>125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22</v>
      </c>
      <c r="BK148" s="218">
        <f>ROUND(I148*H148,2)</f>
        <v>0</v>
      </c>
      <c r="BL148" s="19" t="s">
        <v>154</v>
      </c>
      <c r="BM148" s="217" t="s">
        <v>225</v>
      </c>
    </row>
    <row r="149" s="2" customFormat="1">
      <c r="A149" s="40"/>
      <c r="B149" s="41"/>
      <c r="C149" s="42"/>
      <c r="D149" s="219" t="s">
        <v>133</v>
      </c>
      <c r="E149" s="42"/>
      <c r="F149" s="220" t="s">
        <v>224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133</v>
      </c>
      <c r="AU149" s="19" t="s">
        <v>82</v>
      </c>
    </row>
    <row r="150" s="13" customFormat="1">
      <c r="A150" s="13"/>
      <c r="B150" s="226"/>
      <c r="C150" s="227"/>
      <c r="D150" s="219" t="s">
        <v>144</v>
      </c>
      <c r="E150" s="228" t="s">
        <v>20</v>
      </c>
      <c r="F150" s="229" t="s">
        <v>226</v>
      </c>
      <c r="G150" s="227"/>
      <c r="H150" s="230">
        <v>11.5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144</v>
      </c>
      <c r="AU150" s="236" t="s">
        <v>82</v>
      </c>
      <c r="AV150" s="13" t="s">
        <v>82</v>
      </c>
      <c r="AW150" s="13" t="s">
        <v>36</v>
      </c>
      <c r="AX150" s="13" t="s">
        <v>73</v>
      </c>
      <c r="AY150" s="236" t="s">
        <v>125</v>
      </c>
    </row>
    <row r="151" s="14" customFormat="1">
      <c r="A151" s="14"/>
      <c r="B151" s="237"/>
      <c r="C151" s="238"/>
      <c r="D151" s="219" t="s">
        <v>144</v>
      </c>
      <c r="E151" s="239" t="s">
        <v>20</v>
      </c>
      <c r="F151" s="240" t="s">
        <v>146</v>
      </c>
      <c r="G151" s="238"/>
      <c r="H151" s="241">
        <v>11.5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144</v>
      </c>
      <c r="AU151" s="247" t="s">
        <v>82</v>
      </c>
      <c r="AV151" s="14" t="s">
        <v>132</v>
      </c>
      <c r="AW151" s="14" t="s">
        <v>36</v>
      </c>
      <c r="AX151" s="14" t="s">
        <v>22</v>
      </c>
      <c r="AY151" s="247" t="s">
        <v>125</v>
      </c>
    </row>
    <row r="152" s="2" customFormat="1" ht="16.5" customHeight="1">
      <c r="A152" s="40"/>
      <c r="B152" s="41"/>
      <c r="C152" s="206" t="s">
        <v>227</v>
      </c>
      <c r="D152" s="206" t="s">
        <v>128</v>
      </c>
      <c r="E152" s="207" t="s">
        <v>228</v>
      </c>
      <c r="F152" s="208" t="s">
        <v>229</v>
      </c>
      <c r="G152" s="209" t="s">
        <v>153</v>
      </c>
      <c r="H152" s="210">
        <v>460</v>
      </c>
      <c r="I152" s="211"/>
      <c r="J152" s="212">
        <f>ROUND(I152*H152,2)</f>
        <v>0</v>
      </c>
      <c r="K152" s="208" t="s">
        <v>140</v>
      </c>
      <c r="L152" s="46"/>
      <c r="M152" s="213" t="s">
        <v>20</v>
      </c>
      <c r="N152" s="214" t="s">
        <v>44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154</v>
      </c>
      <c r="AT152" s="217" t="s">
        <v>128</v>
      </c>
      <c r="AU152" s="217" t="s">
        <v>82</v>
      </c>
      <c r="AY152" s="19" t="s">
        <v>125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22</v>
      </c>
      <c r="BK152" s="218">
        <f>ROUND(I152*H152,2)</f>
        <v>0</v>
      </c>
      <c r="BL152" s="19" t="s">
        <v>154</v>
      </c>
      <c r="BM152" s="217" t="s">
        <v>230</v>
      </c>
    </row>
    <row r="153" s="2" customFormat="1">
      <c r="A153" s="40"/>
      <c r="B153" s="41"/>
      <c r="C153" s="42"/>
      <c r="D153" s="219" t="s">
        <v>133</v>
      </c>
      <c r="E153" s="42"/>
      <c r="F153" s="220" t="s">
        <v>231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133</v>
      </c>
      <c r="AU153" s="19" t="s">
        <v>82</v>
      </c>
    </row>
    <row r="154" s="2" customFormat="1">
      <c r="A154" s="40"/>
      <c r="B154" s="41"/>
      <c r="C154" s="42"/>
      <c r="D154" s="224" t="s">
        <v>142</v>
      </c>
      <c r="E154" s="42"/>
      <c r="F154" s="225" t="s">
        <v>232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142</v>
      </c>
      <c r="AU154" s="19" t="s">
        <v>82</v>
      </c>
    </row>
    <row r="155" s="2" customFormat="1" ht="24.15" customHeight="1">
      <c r="A155" s="40"/>
      <c r="B155" s="41"/>
      <c r="C155" s="248" t="s">
        <v>187</v>
      </c>
      <c r="D155" s="248" t="s">
        <v>158</v>
      </c>
      <c r="E155" s="249" t="s">
        <v>233</v>
      </c>
      <c r="F155" s="250" t="s">
        <v>234</v>
      </c>
      <c r="G155" s="251" t="s">
        <v>153</v>
      </c>
      <c r="H155" s="252">
        <v>529</v>
      </c>
      <c r="I155" s="253"/>
      <c r="J155" s="254">
        <f>ROUND(I155*H155,2)</f>
        <v>0</v>
      </c>
      <c r="K155" s="250" t="s">
        <v>140</v>
      </c>
      <c r="L155" s="255"/>
      <c r="M155" s="256" t="s">
        <v>20</v>
      </c>
      <c r="N155" s="257" t="s">
        <v>44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161</v>
      </c>
      <c r="AT155" s="217" t="s">
        <v>158</v>
      </c>
      <c r="AU155" s="217" t="s">
        <v>82</v>
      </c>
      <c r="AY155" s="19" t="s">
        <v>125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22</v>
      </c>
      <c r="BK155" s="218">
        <f>ROUND(I155*H155,2)</f>
        <v>0</v>
      </c>
      <c r="BL155" s="19" t="s">
        <v>154</v>
      </c>
      <c r="BM155" s="217" t="s">
        <v>235</v>
      </c>
    </row>
    <row r="156" s="2" customFormat="1">
      <c r="A156" s="40"/>
      <c r="B156" s="41"/>
      <c r="C156" s="42"/>
      <c r="D156" s="219" t="s">
        <v>133</v>
      </c>
      <c r="E156" s="42"/>
      <c r="F156" s="220" t="s">
        <v>234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133</v>
      </c>
      <c r="AU156" s="19" t="s">
        <v>82</v>
      </c>
    </row>
    <row r="157" s="13" customFormat="1">
      <c r="A157" s="13"/>
      <c r="B157" s="226"/>
      <c r="C157" s="227"/>
      <c r="D157" s="219" t="s">
        <v>144</v>
      </c>
      <c r="E157" s="228" t="s">
        <v>20</v>
      </c>
      <c r="F157" s="229" t="s">
        <v>236</v>
      </c>
      <c r="G157" s="227"/>
      <c r="H157" s="230">
        <v>529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144</v>
      </c>
      <c r="AU157" s="236" t="s">
        <v>82</v>
      </c>
      <c r="AV157" s="13" t="s">
        <v>82</v>
      </c>
      <c r="AW157" s="13" t="s">
        <v>36</v>
      </c>
      <c r="AX157" s="13" t="s">
        <v>73</v>
      </c>
      <c r="AY157" s="236" t="s">
        <v>125</v>
      </c>
    </row>
    <row r="158" s="14" customFormat="1">
      <c r="A158" s="14"/>
      <c r="B158" s="237"/>
      <c r="C158" s="238"/>
      <c r="D158" s="219" t="s">
        <v>144</v>
      </c>
      <c r="E158" s="239" t="s">
        <v>20</v>
      </c>
      <c r="F158" s="240" t="s">
        <v>146</v>
      </c>
      <c r="G158" s="238"/>
      <c r="H158" s="241">
        <v>529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144</v>
      </c>
      <c r="AU158" s="247" t="s">
        <v>82</v>
      </c>
      <c r="AV158" s="14" t="s">
        <v>132</v>
      </c>
      <c r="AW158" s="14" t="s">
        <v>36</v>
      </c>
      <c r="AX158" s="14" t="s">
        <v>22</v>
      </c>
      <c r="AY158" s="247" t="s">
        <v>125</v>
      </c>
    </row>
    <row r="159" s="2" customFormat="1" ht="16.5" customHeight="1">
      <c r="A159" s="40"/>
      <c r="B159" s="41"/>
      <c r="C159" s="206" t="s">
        <v>7</v>
      </c>
      <c r="D159" s="206" t="s">
        <v>128</v>
      </c>
      <c r="E159" s="207" t="s">
        <v>237</v>
      </c>
      <c r="F159" s="208" t="s">
        <v>238</v>
      </c>
      <c r="G159" s="209" t="s">
        <v>131</v>
      </c>
      <c r="H159" s="210">
        <v>6</v>
      </c>
      <c r="I159" s="211"/>
      <c r="J159" s="212">
        <f>ROUND(I159*H159,2)</f>
        <v>0</v>
      </c>
      <c r="K159" s="208" t="s">
        <v>20</v>
      </c>
      <c r="L159" s="46"/>
      <c r="M159" s="213" t="s">
        <v>20</v>
      </c>
      <c r="N159" s="214" t="s">
        <v>44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154</v>
      </c>
      <c r="AT159" s="217" t="s">
        <v>128</v>
      </c>
      <c r="AU159" s="217" t="s">
        <v>82</v>
      </c>
      <c r="AY159" s="19" t="s">
        <v>125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22</v>
      </c>
      <c r="BK159" s="218">
        <f>ROUND(I159*H159,2)</f>
        <v>0</v>
      </c>
      <c r="BL159" s="19" t="s">
        <v>154</v>
      </c>
      <c r="BM159" s="217" t="s">
        <v>239</v>
      </c>
    </row>
    <row r="160" s="2" customFormat="1">
      <c r="A160" s="40"/>
      <c r="B160" s="41"/>
      <c r="C160" s="42"/>
      <c r="D160" s="219" t="s">
        <v>133</v>
      </c>
      <c r="E160" s="42"/>
      <c r="F160" s="220" t="s">
        <v>240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133</v>
      </c>
      <c r="AU160" s="19" t="s">
        <v>82</v>
      </c>
    </row>
    <row r="161" s="13" customFormat="1">
      <c r="A161" s="13"/>
      <c r="B161" s="226"/>
      <c r="C161" s="227"/>
      <c r="D161" s="219" t="s">
        <v>144</v>
      </c>
      <c r="E161" s="228" t="s">
        <v>20</v>
      </c>
      <c r="F161" s="229" t="s">
        <v>241</v>
      </c>
      <c r="G161" s="227"/>
      <c r="H161" s="230">
        <v>6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144</v>
      </c>
      <c r="AU161" s="236" t="s">
        <v>82</v>
      </c>
      <c r="AV161" s="13" t="s">
        <v>82</v>
      </c>
      <c r="AW161" s="13" t="s">
        <v>36</v>
      </c>
      <c r="AX161" s="13" t="s">
        <v>73</v>
      </c>
      <c r="AY161" s="236" t="s">
        <v>125</v>
      </c>
    </row>
    <row r="162" s="14" customFormat="1">
      <c r="A162" s="14"/>
      <c r="B162" s="237"/>
      <c r="C162" s="238"/>
      <c r="D162" s="219" t="s">
        <v>144</v>
      </c>
      <c r="E162" s="239" t="s">
        <v>20</v>
      </c>
      <c r="F162" s="240" t="s">
        <v>146</v>
      </c>
      <c r="G162" s="238"/>
      <c r="H162" s="241">
        <v>6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144</v>
      </c>
      <c r="AU162" s="247" t="s">
        <v>82</v>
      </c>
      <c r="AV162" s="14" t="s">
        <v>132</v>
      </c>
      <c r="AW162" s="14" t="s">
        <v>36</v>
      </c>
      <c r="AX162" s="14" t="s">
        <v>22</v>
      </c>
      <c r="AY162" s="247" t="s">
        <v>125</v>
      </c>
    </row>
    <row r="163" s="2" customFormat="1" ht="16.5" customHeight="1">
      <c r="A163" s="40"/>
      <c r="B163" s="41"/>
      <c r="C163" s="206" t="s">
        <v>192</v>
      </c>
      <c r="D163" s="206" t="s">
        <v>128</v>
      </c>
      <c r="E163" s="207" t="s">
        <v>242</v>
      </c>
      <c r="F163" s="208" t="s">
        <v>243</v>
      </c>
      <c r="G163" s="209" t="s">
        <v>166</v>
      </c>
      <c r="H163" s="210">
        <v>150</v>
      </c>
      <c r="I163" s="211"/>
      <c r="J163" s="212">
        <f>ROUND(I163*H163,2)</f>
        <v>0</v>
      </c>
      <c r="K163" s="208" t="s">
        <v>140</v>
      </c>
      <c r="L163" s="46"/>
      <c r="M163" s="213" t="s">
        <v>20</v>
      </c>
      <c r="N163" s="214" t="s">
        <v>44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154</v>
      </c>
      <c r="AT163" s="217" t="s">
        <v>128</v>
      </c>
      <c r="AU163" s="217" t="s">
        <v>82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22</v>
      </c>
      <c r="BK163" s="218">
        <f>ROUND(I163*H163,2)</f>
        <v>0</v>
      </c>
      <c r="BL163" s="19" t="s">
        <v>154</v>
      </c>
      <c r="BM163" s="217" t="s">
        <v>244</v>
      </c>
    </row>
    <row r="164" s="2" customFormat="1">
      <c r="A164" s="40"/>
      <c r="B164" s="41"/>
      <c r="C164" s="42"/>
      <c r="D164" s="219" t="s">
        <v>133</v>
      </c>
      <c r="E164" s="42"/>
      <c r="F164" s="220" t="s">
        <v>245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133</v>
      </c>
      <c r="AU164" s="19" t="s">
        <v>82</v>
      </c>
    </row>
    <row r="165" s="2" customFormat="1">
      <c r="A165" s="40"/>
      <c r="B165" s="41"/>
      <c r="C165" s="42"/>
      <c r="D165" s="224" t="s">
        <v>142</v>
      </c>
      <c r="E165" s="42"/>
      <c r="F165" s="225" t="s">
        <v>246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142</v>
      </c>
      <c r="AU165" s="19" t="s">
        <v>82</v>
      </c>
    </row>
    <row r="166" s="2" customFormat="1" ht="16.5" customHeight="1">
      <c r="A166" s="40"/>
      <c r="B166" s="41"/>
      <c r="C166" s="248" t="s">
        <v>247</v>
      </c>
      <c r="D166" s="248" t="s">
        <v>158</v>
      </c>
      <c r="E166" s="249" t="s">
        <v>248</v>
      </c>
      <c r="F166" s="250" t="s">
        <v>249</v>
      </c>
      <c r="G166" s="251" t="s">
        <v>166</v>
      </c>
      <c r="H166" s="252">
        <v>150</v>
      </c>
      <c r="I166" s="253"/>
      <c r="J166" s="254">
        <f>ROUND(I166*H166,2)</f>
        <v>0</v>
      </c>
      <c r="K166" s="250" t="s">
        <v>20</v>
      </c>
      <c r="L166" s="255"/>
      <c r="M166" s="256" t="s">
        <v>20</v>
      </c>
      <c r="N166" s="257" t="s">
        <v>44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161</v>
      </c>
      <c r="AT166" s="217" t="s">
        <v>158</v>
      </c>
      <c r="AU166" s="217" t="s">
        <v>82</v>
      </c>
      <c r="AY166" s="19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22</v>
      </c>
      <c r="BK166" s="218">
        <f>ROUND(I166*H166,2)</f>
        <v>0</v>
      </c>
      <c r="BL166" s="19" t="s">
        <v>154</v>
      </c>
      <c r="BM166" s="217" t="s">
        <v>250</v>
      </c>
    </row>
    <row r="167" s="2" customFormat="1">
      <c r="A167" s="40"/>
      <c r="B167" s="41"/>
      <c r="C167" s="42"/>
      <c r="D167" s="219" t="s">
        <v>133</v>
      </c>
      <c r="E167" s="42"/>
      <c r="F167" s="220" t="s">
        <v>251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133</v>
      </c>
      <c r="AU167" s="19" t="s">
        <v>82</v>
      </c>
    </row>
    <row r="168" s="2" customFormat="1" ht="16.5" customHeight="1">
      <c r="A168" s="40"/>
      <c r="B168" s="41"/>
      <c r="C168" s="206" t="s">
        <v>197</v>
      </c>
      <c r="D168" s="206" t="s">
        <v>128</v>
      </c>
      <c r="E168" s="207" t="s">
        <v>252</v>
      </c>
      <c r="F168" s="208" t="s">
        <v>253</v>
      </c>
      <c r="G168" s="209" t="s">
        <v>166</v>
      </c>
      <c r="H168" s="210">
        <v>44</v>
      </c>
      <c r="I168" s="211"/>
      <c r="J168" s="212">
        <f>ROUND(I168*H168,2)</f>
        <v>0</v>
      </c>
      <c r="K168" s="208" t="s">
        <v>20</v>
      </c>
      <c r="L168" s="46"/>
      <c r="M168" s="213" t="s">
        <v>20</v>
      </c>
      <c r="N168" s="214" t="s">
        <v>44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154</v>
      </c>
      <c r="AT168" s="217" t="s">
        <v>128</v>
      </c>
      <c r="AU168" s="217" t="s">
        <v>82</v>
      </c>
      <c r="AY168" s="19" t="s">
        <v>125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22</v>
      </c>
      <c r="BK168" s="218">
        <f>ROUND(I168*H168,2)</f>
        <v>0</v>
      </c>
      <c r="BL168" s="19" t="s">
        <v>154</v>
      </c>
      <c r="BM168" s="217" t="s">
        <v>254</v>
      </c>
    </row>
    <row r="169" s="2" customFormat="1">
      <c r="A169" s="40"/>
      <c r="B169" s="41"/>
      <c r="C169" s="42"/>
      <c r="D169" s="219" t="s">
        <v>133</v>
      </c>
      <c r="E169" s="42"/>
      <c r="F169" s="220" t="s">
        <v>255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133</v>
      </c>
      <c r="AU169" s="19" t="s">
        <v>82</v>
      </c>
    </row>
    <row r="170" s="2" customFormat="1" ht="16.5" customHeight="1">
      <c r="A170" s="40"/>
      <c r="B170" s="41"/>
      <c r="C170" s="206" t="s">
        <v>256</v>
      </c>
      <c r="D170" s="206" t="s">
        <v>128</v>
      </c>
      <c r="E170" s="207" t="s">
        <v>257</v>
      </c>
      <c r="F170" s="208" t="s">
        <v>258</v>
      </c>
      <c r="G170" s="209" t="s">
        <v>166</v>
      </c>
      <c r="H170" s="210">
        <v>4</v>
      </c>
      <c r="I170" s="211"/>
      <c r="J170" s="212">
        <f>ROUND(I170*H170,2)</f>
        <v>0</v>
      </c>
      <c r="K170" s="208" t="s">
        <v>20</v>
      </c>
      <c r="L170" s="46"/>
      <c r="M170" s="213" t="s">
        <v>20</v>
      </c>
      <c r="N170" s="214" t="s">
        <v>44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154</v>
      </c>
      <c r="AT170" s="217" t="s">
        <v>128</v>
      </c>
      <c r="AU170" s="217" t="s">
        <v>82</v>
      </c>
      <c r="AY170" s="19" t="s">
        <v>125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22</v>
      </c>
      <c r="BK170" s="218">
        <f>ROUND(I170*H170,2)</f>
        <v>0</v>
      </c>
      <c r="BL170" s="19" t="s">
        <v>154</v>
      </c>
      <c r="BM170" s="217" t="s">
        <v>259</v>
      </c>
    </row>
    <row r="171" s="2" customFormat="1">
      <c r="A171" s="40"/>
      <c r="B171" s="41"/>
      <c r="C171" s="42"/>
      <c r="D171" s="219" t="s">
        <v>133</v>
      </c>
      <c r="E171" s="42"/>
      <c r="F171" s="220" t="s">
        <v>260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133</v>
      </c>
      <c r="AU171" s="19" t="s">
        <v>82</v>
      </c>
    </row>
    <row r="172" s="2" customFormat="1" ht="16.5" customHeight="1">
      <c r="A172" s="40"/>
      <c r="B172" s="41"/>
      <c r="C172" s="206" t="s">
        <v>202</v>
      </c>
      <c r="D172" s="206" t="s">
        <v>128</v>
      </c>
      <c r="E172" s="207" t="s">
        <v>261</v>
      </c>
      <c r="F172" s="208" t="s">
        <v>262</v>
      </c>
      <c r="G172" s="209" t="s">
        <v>166</v>
      </c>
      <c r="H172" s="210">
        <v>1</v>
      </c>
      <c r="I172" s="211"/>
      <c r="J172" s="212">
        <f>ROUND(I172*H172,2)</f>
        <v>0</v>
      </c>
      <c r="K172" s="208" t="s">
        <v>140</v>
      </c>
      <c r="L172" s="46"/>
      <c r="M172" s="213" t="s">
        <v>20</v>
      </c>
      <c r="N172" s="214" t="s">
        <v>44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154</v>
      </c>
      <c r="AT172" s="217" t="s">
        <v>128</v>
      </c>
      <c r="AU172" s="217" t="s">
        <v>82</v>
      </c>
      <c r="AY172" s="19" t="s">
        <v>125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22</v>
      </c>
      <c r="BK172" s="218">
        <f>ROUND(I172*H172,2)</f>
        <v>0</v>
      </c>
      <c r="BL172" s="19" t="s">
        <v>154</v>
      </c>
      <c r="BM172" s="217" t="s">
        <v>263</v>
      </c>
    </row>
    <row r="173" s="2" customFormat="1">
      <c r="A173" s="40"/>
      <c r="B173" s="41"/>
      <c r="C173" s="42"/>
      <c r="D173" s="219" t="s">
        <v>133</v>
      </c>
      <c r="E173" s="42"/>
      <c r="F173" s="220" t="s">
        <v>264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133</v>
      </c>
      <c r="AU173" s="19" t="s">
        <v>82</v>
      </c>
    </row>
    <row r="174" s="2" customFormat="1">
      <c r="A174" s="40"/>
      <c r="B174" s="41"/>
      <c r="C174" s="42"/>
      <c r="D174" s="224" t="s">
        <v>142</v>
      </c>
      <c r="E174" s="42"/>
      <c r="F174" s="225" t="s">
        <v>265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142</v>
      </c>
      <c r="AU174" s="19" t="s">
        <v>82</v>
      </c>
    </row>
    <row r="175" s="2" customFormat="1" ht="16.5" customHeight="1">
      <c r="A175" s="40"/>
      <c r="B175" s="41"/>
      <c r="C175" s="248" t="s">
        <v>266</v>
      </c>
      <c r="D175" s="248" t="s">
        <v>158</v>
      </c>
      <c r="E175" s="249" t="s">
        <v>267</v>
      </c>
      <c r="F175" s="250" t="s">
        <v>268</v>
      </c>
      <c r="G175" s="251" t="s">
        <v>166</v>
      </c>
      <c r="H175" s="252">
        <v>1</v>
      </c>
      <c r="I175" s="253"/>
      <c r="J175" s="254">
        <f>ROUND(I175*H175,2)</f>
        <v>0</v>
      </c>
      <c r="K175" s="250" t="s">
        <v>20</v>
      </c>
      <c r="L175" s="255"/>
      <c r="M175" s="256" t="s">
        <v>20</v>
      </c>
      <c r="N175" s="257" t="s">
        <v>44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161</v>
      </c>
      <c r="AT175" s="217" t="s">
        <v>158</v>
      </c>
      <c r="AU175" s="217" t="s">
        <v>82</v>
      </c>
      <c r="AY175" s="19" t="s">
        <v>125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22</v>
      </c>
      <c r="BK175" s="218">
        <f>ROUND(I175*H175,2)</f>
        <v>0</v>
      </c>
      <c r="BL175" s="19" t="s">
        <v>154</v>
      </c>
      <c r="BM175" s="217" t="s">
        <v>269</v>
      </c>
    </row>
    <row r="176" s="2" customFormat="1">
      <c r="A176" s="40"/>
      <c r="B176" s="41"/>
      <c r="C176" s="42"/>
      <c r="D176" s="219" t="s">
        <v>133</v>
      </c>
      <c r="E176" s="42"/>
      <c r="F176" s="220" t="s">
        <v>268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133</v>
      </c>
      <c r="AU176" s="19" t="s">
        <v>82</v>
      </c>
    </row>
    <row r="177" s="2" customFormat="1" ht="16.5" customHeight="1">
      <c r="A177" s="40"/>
      <c r="B177" s="41"/>
      <c r="C177" s="206" t="s">
        <v>207</v>
      </c>
      <c r="D177" s="206" t="s">
        <v>128</v>
      </c>
      <c r="E177" s="207" t="s">
        <v>270</v>
      </c>
      <c r="F177" s="208" t="s">
        <v>271</v>
      </c>
      <c r="G177" s="209" t="s">
        <v>166</v>
      </c>
      <c r="H177" s="210">
        <v>2</v>
      </c>
      <c r="I177" s="211"/>
      <c r="J177" s="212">
        <f>ROUND(I177*H177,2)</f>
        <v>0</v>
      </c>
      <c r="K177" s="208" t="s">
        <v>20</v>
      </c>
      <c r="L177" s="46"/>
      <c r="M177" s="213" t="s">
        <v>20</v>
      </c>
      <c r="N177" s="214" t="s">
        <v>44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154</v>
      </c>
      <c r="AT177" s="217" t="s">
        <v>128</v>
      </c>
      <c r="AU177" s="217" t="s">
        <v>82</v>
      </c>
      <c r="AY177" s="19" t="s">
        <v>125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22</v>
      </c>
      <c r="BK177" s="218">
        <f>ROUND(I177*H177,2)</f>
        <v>0</v>
      </c>
      <c r="BL177" s="19" t="s">
        <v>154</v>
      </c>
      <c r="BM177" s="217" t="s">
        <v>272</v>
      </c>
    </row>
    <row r="178" s="2" customFormat="1">
      <c r="A178" s="40"/>
      <c r="B178" s="41"/>
      <c r="C178" s="42"/>
      <c r="D178" s="219" t="s">
        <v>133</v>
      </c>
      <c r="E178" s="42"/>
      <c r="F178" s="220" t="s">
        <v>271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133</v>
      </c>
      <c r="AU178" s="19" t="s">
        <v>82</v>
      </c>
    </row>
    <row r="179" s="2" customFormat="1" ht="16.5" customHeight="1">
      <c r="A179" s="40"/>
      <c r="B179" s="41"/>
      <c r="C179" s="248" t="s">
        <v>273</v>
      </c>
      <c r="D179" s="248" t="s">
        <v>158</v>
      </c>
      <c r="E179" s="249" t="s">
        <v>274</v>
      </c>
      <c r="F179" s="250" t="s">
        <v>275</v>
      </c>
      <c r="G179" s="251" t="s">
        <v>20</v>
      </c>
      <c r="H179" s="252">
        <v>2</v>
      </c>
      <c r="I179" s="253"/>
      <c r="J179" s="254">
        <f>ROUND(I179*H179,2)</f>
        <v>0</v>
      </c>
      <c r="K179" s="250" t="s">
        <v>20</v>
      </c>
      <c r="L179" s="255"/>
      <c r="M179" s="256" t="s">
        <v>20</v>
      </c>
      <c r="N179" s="257" t="s">
        <v>44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161</v>
      </c>
      <c r="AT179" s="217" t="s">
        <v>158</v>
      </c>
      <c r="AU179" s="217" t="s">
        <v>82</v>
      </c>
      <c r="AY179" s="19" t="s">
        <v>125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22</v>
      </c>
      <c r="BK179" s="218">
        <f>ROUND(I179*H179,2)</f>
        <v>0</v>
      </c>
      <c r="BL179" s="19" t="s">
        <v>154</v>
      </c>
      <c r="BM179" s="217" t="s">
        <v>276</v>
      </c>
    </row>
    <row r="180" s="2" customFormat="1">
      <c r="A180" s="40"/>
      <c r="B180" s="41"/>
      <c r="C180" s="42"/>
      <c r="D180" s="219" t="s">
        <v>133</v>
      </c>
      <c r="E180" s="42"/>
      <c r="F180" s="220" t="s">
        <v>275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133</v>
      </c>
      <c r="AU180" s="19" t="s">
        <v>82</v>
      </c>
    </row>
    <row r="181" s="2" customFormat="1" ht="16.5" customHeight="1">
      <c r="A181" s="40"/>
      <c r="B181" s="41"/>
      <c r="C181" s="206" t="s">
        <v>211</v>
      </c>
      <c r="D181" s="206" t="s">
        <v>128</v>
      </c>
      <c r="E181" s="207" t="s">
        <v>277</v>
      </c>
      <c r="F181" s="208" t="s">
        <v>278</v>
      </c>
      <c r="G181" s="209" t="s">
        <v>166</v>
      </c>
      <c r="H181" s="210">
        <v>4</v>
      </c>
      <c r="I181" s="211"/>
      <c r="J181" s="212">
        <f>ROUND(I181*H181,2)</f>
        <v>0</v>
      </c>
      <c r="K181" s="208" t="s">
        <v>140</v>
      </c>
      <c r="L181" s="46"/>
      <c r="M181" s="213" t="s">
        <v>20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154</v>
      </c>
      <c r="AT181" s="217" t="s">
        <v>128</v>
      </c>
      <c r="AU181" s="217" t="s">
        <v>82</v>
      </c>
      <c r="AY181" s="19" t="s">
        <v>125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22</v>
      </c>
      <c r="BK181" s="218">
        <f>ROUND(I181*H181,2)</f>
        <v>0</v>
      </c>
      <c r="BL181" s="19" t="s">
        <v>154</v>
      </c>
      <c r="BM181" s="217" t="s">
        <v>279</v>
      </c>
    </row>
    <row r="182" s="2" customFormat="1">
      <c r="A182" s="40"/>
      <c r="B182" s="41"/>
      <c r="C182" s="42"/>
      <c r="D182" s="219" t="s">
        <v>133</v>
      </c>
      <c r="E182" s="42"/>
      <c r="F182" s="220" t="s">
        <v>280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133</v>
      </c>
      <c r="AU182" s="19" t="s">
        <v>82</v>
      </c>
    </row>
    <row r="183" s="2" customFormat="1">
      <c r="A183" s="40"/>
      <c r="B183" s="41"/>
      <c r="C183" s="42"/>
      <c r="D183" s="224" t="s">
        <v>142</v>
      </c>
      <c r="E183" s="42"/>
      <c r="F183" s="225" t="s">
        <v>281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142</v>
      </c>
      <c r="AU183" s="19" t="s">
        <v>82</v>
      </c>
    </row>
    <row r="184" s="13" customFormat="1">
      <c r="A184" s="13"/>
      <c r="B184" s="226"/>
      <c r="C184" s="227"/>
      <c r="D184" s="219" t="s">
        <v>144</v>
      </c>
      <c r="E184" s="228" t="s">
        <v>20</v>
      </c>
      <c r="F184" s="229" t="s">
        <v>132</v>
      </c>
      <c r="G184" s="227"/>
      <c r="H184" s="230">
        <v>4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144</v>
      </c>
      <c r="AU184" s="236" t="s">
        <v>82</v>
      </c>
      <c r="AV184" s="13" t="s">
        <v>82</v>
      </c>
      <c r="AW184" s="13" t="s">
        <v>36</v>
      </c>
      <c r="AX184" s="13" t="s">
        <v>73</v>
      </c>
      <c r="AY184" s="236" t="s">
        <v>125</v>
      </c>
    </row>
    <row r="185" s="14" customFormat="1">
      <c r="A185" s="14"/>
      <c r="B185" s="237"/>
      <c r="C185" s="238"/>
      <c r="D185" s="219" t="s">
        <v>144</v>
      </c>
      <c r="E185" s="239" t="s">
        <v>20</v>
      </c>
      <c r="F185" s="240" t="s">
        <v>146</v>
      </c>
      <c r="G185" s="238"/>
      <c r="H185" s="241">
        <v>4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144</v>
      </c>
      <c r="AU185" s="247" t="s">
        <v>82</v>
      </c>
      <c r="AV185" s="14" t="s">
        <v>132</v>
      </c>
      <c r="AW185" s="14" t="s">
        <v>36</v>
      </c>
      <c r="AX185" s="14" t="s">
        <v>22</v>
      </c>
      <c r="AY185" s="247" t="s">
        <v>125</v>
      </c>
    </row>
    <row r="186" s="2" customFormat="1" ht="16.5" customHeight="1">
      <c r="A186" s="40"/>
      <c r="B186" s="41"/>
      <c r="C186" s="248" t="s">
        <v>282</v>
      </c>
      <c r="D186" s="248" t="s">
        <v>158</v>
      </c>
      <c r="E186" s="249" t="s">
        <v>283</v>
      </c>
      <c r="F186" s="250" t="s">
        <v>284</v>
      </c>
      <c r="G186" s="251" t="s">
        <v>166</v>
      </c>
      <c r="H186" s="252">
        <v>3</v>
      </c>
      <c r="I186" s="253"/>
      <c r="J186" s="254">
        <f>ROUND(I186*H186,2)</f>
        <v>0</v>
      </c>
      <c r="K186" s="250" t="s">
        <v>20</v>
      </c>
      <c r="L186" s="255"/>
      <c r="M186" s="256" t="s">
        <v>20</v>
      </c>
      <c r="N186" s="257" t="s">
        <v>44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161</v>
      </c>
      <c r="AT186" s="217" t="s">
        <v>158</v>
      </c>
      <c r="AU186" s="217" t="s">
        <v>82</v>
      </c>
      <c r="AY186" s="19" t="s">
        <v>125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22</v>
      </c>
      <c r="BK186" s="218">
        <f>ROUND(I186*H186,2)</f>
        <v>0</v>
      </c>
      <c r="BL186" s="19" t="s">
        <v>154</v>
      </c>
      <c r="BM186" s="217" t="s">
        <v>285</v>
      </c>
    </row>
    <row r="187" s="2" customFormat="1">
      <c r="A187" s="40"/>
      <c r="B187" s="41"/>
      <c r="C187" s="42"/>
      <c r="D187" s="219" t="s">
        <v>133</v>
      </c>
      <c r="E187" s="42"/>
      <c r="F187" s="220" t="s">
        <v>284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133</v>
      </c>
      <c r="AU187" s="19" t="s">
        <v>82</v>
      </c>
    </row>
    <row r="188" s="2" customFormat="1" ht="16.5" customHeight="1">
      <c r="A188" s="40"/>
      <c r="B188" s="41"/>
      <c r="C188" s="248" t="s">
        <v>161</v>
      </c>
      <c r="D188" s="248" t="s">
        <v>158</v>
      </c>
      <c r="E188" s="249" t="s">
        <v>286</v>
      </c>
      <c r="F188" s="250" t="s">
        <v>287</v>
      </c>
      <c r="G188" s="251" t="s">
        <v>166</v>
      </c>
      <c r="H188" s="252">
        <v>1</v>
      </c>
      <c r="I188" s="253"/>
      <c r="J188" s="254">
        <f>ROUND(I188*H188,2)</f>
        <v>0</v>
      </c>
      <c r="K188" s="250" t="s">
        <v>20</v>
      </c>
      <c r="L188" s="255"/>
      <c r="M188" s="256" t="s">
        <v>20</v>
      </c>
      <c r="N188" s="257" t="s">
        <v>44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161</v>
      </c>
      <c r="AT188" s="217" t="s">
        <v>158</v>
      </c>
      <c r="AU188" s="217" t="s">
        <v>82</v>
      </c>
      <c r="AY188" s="19" t="s">
        <v>125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22</v>
      </c>
      <c r="BK188" s="218">
        <f>ROUND(I188*H188,2)</f>
        <v>0</v>
      </c>
      <c r="BL188" s="19" t="s">
        <v>154</v>
      </c>
      <c r="BM188" s="217" t="s">
        <v>288</v>
      </c>
    </row>
    <row r="189" s="2" customFormat="1">
      <c r="A189" s="40"/>
      <c r="B189" s="41"/>
      <c r="C189" s="42"/>
      <c r="D189" s="219" t="s">
        <v>133</v>
      </c>
      <c r="E189" s="42"/>
      <c r="F189" s="220" t="s">
        <v>284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133</v>
      </c>
      <c r="AU189" s="19" t="s">
        <v>82</v>
      </c>
    </row>
    <row r="190" s="2" customFormat="1" ht="21.75" customHeight="1">
      <c r="A190" s="40"/>
      <c r="B190" s="41"/>
      <c r="C190" s="206" t="s">
        <v>289</v>
      </c>
      <c r="D190" s="206" t="s">
        <v>128</v>
      </c>
      <c r="E190" s="207" t="s">
        <v>290</v>
      </c>
      <c r="F190" s="208" t="s">
        <v>291</v>
      </c>
      <c r="G190" s="209" t="s">
        <v>166</v>
      </c>
      <c r="H190" s="210">
        <v>1</v>
      </c>
      <c r="I190" s="211"/>
      <c r="J190" s="212">
        <f>ROUND(I190*H190,2)</f>
        <v>0</v>
      </c>
      <c r="K190" s="208" t="s">
        <v>140</v>
      </c>
      <c r="L190" s="46"/>
      <c r="M190" s="213" t="s">
        <v>20</v>
      </c>
      <c r="N190" s="214" t="s">
        <v>44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154</v>
      </c>
      <c r="AT190" s="217" t="s">
        <v>128</v>
      </c>
      <c r="AU190" s="217" t="s">
        <v>82</v>
      </c>
      <c r="AY190" s="19" t="s">
        <v>125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22</v>
      </c>
      <c r="BK190" s="218">
        <f>ROUND(I190*H190,2)</f>
        <v>0</v>
      </c>
      <c r="BL190" s="19" t="s">
        <v>154</v>
      </c>
      <c r="BM190" s="217" t="s">
        <v>292</v>
      </c>
    </row>
    <row r="191" s="2" customFormat="1">
      <c r="A191" s="40"/>
      <c r="B191" s="41"/>
      <c r="C191" s="42"/>
      <c r="D191" s="219" t="s">
        <v>133</v>
      </c>
      <c r="E191" s="42"/>
      <c r="F191" s="220" t="s">
        <v>293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133</v>
      </c>
      <c r="AU191" s="19" t="s">
        <v>82</v>
      </c>
    </row>
    <row r="192" s="2" customFormat="1">
      <c r="A192" s="40"/>
      <c r="B192" s="41"/>
      <c r="C192" s="42"/>
      <c r="D192" s="224" t="s">
        <v>142</v>
      </c>
      <c r="E192" s="42"/>
      <c r="F192" s="225" t="s">
        <v>294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142</v>
      </c>
      <c r="AU192" s="19" t="s">
        <v>82</v>
      </c>
    </row>
    <row r="193" s="2" customFormat="1" ht="16.5" customHeight="1">
      <c r="A193" s="40"/>
      <c r="B193" s="41"/>
      <c r="C193" s="248" t="s">
        <v>220</v>
      </c>
      <c r="D193" s="248" t="s">
        <v>158</v>
      </c>
      <c r="E193" s="249" t="s">
        <v>295</v>
      </c>
      <c r="F193" s="250" t="s">
        <v>296</v>
      </c>
      <c r="G193" s="251" t="s">
        <v>166</v>
      </c>
      <c r="H193" s="252">
        <v>1</v>
      </c>
      <c r="I193" s="253"/>
      <c r="J193" s="254">
        <f>ROUND(I193*H193,2)</f>
        <v>0</v>
      </c>
      <c r="K193" s="250" t="s">
        <v>20</v>
      </c>
      <c r="L193" s="255"/>
      <c r="M193" s="256" t="s">
        <v>20</v>
      </c>
      <c r="N193" s="257" t="s">
        <v>44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161</v>
      </c>
      <c r="AT193" s="217" t="s">
        <v>158</v>
      </c>
      <c r="AU193" s="217" t="s">
        <v>82</v>
      </c>
      <c r="AY193" s="19" t="s">
        <v>125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22</v>
      </c>
      <c r="BK193" s="218">
        <f>ROUND(I193*H193,2)</f>
        <v>0</v>
      </c>
      <c r="BL193" s="19" t="s">
        <v>154</v>
      </c>
      <c r="BM193" s="217" t="s">
        <v>297</v>
      </c>
    </row>
    <row r="194" s="2" customFormat="1">
      <c r="A194" s="40"/>
      <c r="B194" s="41"/>
      <c r="C194" s="42"/>
      <c r="D194" s="219" t="s">
        <v>133</v>
      </c>
      <c r="E194" s="42"/>
      <c r="F194" s="220" t="s">
        <v>296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133</v>
      </c>
      <c r="AU194" s="19" t="s">
        <v>82</v>
      </c>
    </row>
    <row r="195" s="2" customFormat="1" ht="16.5" customHeight="1">
      <c r="A195" s="40"/>
      <c r="B195" s="41"/>
      <c r="C195" s="206" t="s">
        <v>298</v>
      </c>
      <c r="D195" s="206" t="s">
        <v>128</v>
      </c>
      <c r="E195" s="207" t="s">
        <v>299</v>
      </c>
      <c r="F195" s="208" t="s">
        <v>300</v>
      </c>
      <c r="G195" s="209" t="s">
        <v>166</v>
      </c>
      <c r="H195" s="210">
        <v>1</v>
      </c>
      <c r="I195" s="211"/>
      <c r="J195" s="212">
        <f>ROUND(I195*H195,2)</f>
        <v>0</v>
      </c>
      <c r="K195" s="208" t="s">
        <v>140</v>
      </c>
      <c r="L195" s="46"/>
      <c r="M195" s="213" t="s">
        <v>20</v>
      </c>
      <c r="N195" s="214" t="s">
        <v>44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154</v>
      </c>
      <c r="AT195" s="217" t="s">
        <v>128</v>
      </c>
      <c r="AU195" s="217" t="s">
        <v>82</v>
      </c>
      <c r="AY195" s="19" t="s">
        <v>125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22</v>
      </c>
      <c r="BK195" s="218">
        <f>ROUND(I195*H195,2)</f>
        <v>0</v>
      </c>
      <c r="BL195" s="19" t="s">
        <v>154</v>
      </c>
      <c r="BM195" s="217" t="s">
        <v>301</v>
      </c>
    </row>
    <row r="196" s="2" customFormat="1">
      <c r="A196" s="40"/>
      <c r="B196" s="41"/>
      <c r="C196" s="42"/>
      <c r="D196" s="219" t="s">
        <v>133</v>
      </c>
      <c r="E196" s="42"/>
      <c r="F196" s="220" t="s">
        <v>302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133</v>
      </c>
      <c r="AU196" s="19" t="s">
        <v>82</v>
      </c>
    </row>
    <row r="197" s="2" customFormat="1">
      <c r="A197" s="40"/>
      <c r="B197" s="41"/>
      <c r="C197" s="42"/>
      <c r="D197" s="224" t="s">
        <v>142</v>
      </c>
      <c r="E197" s="42"/>
      <c r="F197" s="225" t="s">
        <v>303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142</v>
      </c>
      <c r="AU197" s="19" t="s">
        <v>82</v>
      </c>
    </row>
    <row r="198" s="2" customFormat="1" ht="16.5" customHeight="1">
      <c r="A198" s="40"/>
      <c r="B198" s="41"/>
      <c r="C198" s="248" t="s">
        <v>225</v>
      </c>
      <c r="D198" s="248" t="s">
        <v>158</v>
      </c>
      <c r="E198" s="249" t="s">
        <v>304</v>
      </c>
      <c r="F198" s="250" t="s">
        <v>305</v>
      </c>
      <c r="G198" s="251" t="s">
        <v>166</v>
      </c>
      <c r="H198" s="252">
        <v>1</v>
      </c>
      <c r="I198" s="253"/>
      <c r="J198" s="254">
        <f>ROUND(I198*H198,2)</f>
        <v>0</v>
      </c>
      <c r="K198" s="250" t="s">
        <v>140</v>
      </c>
      <c r="L198" s="255"/>
      <c r="M198" s="256" t="s">
        <v>20</v>
      </c>
      <c r="N198" s="257" t="s">
        <v>44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161</v>
      </c>
      <c r="AT198" s="217" t="s">
        <v>158</v>
      </c>
      <c r="AU198" s="217" t="s">
        <v>82</v>
      </c>
      <c r="AY198" s="19" t="s">
        <v>125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22</v>
      </c>
      <c r="BK198" s="218">
        <f>ROUND(I198*H198,2)</f>
        <v>0</v>
      </c>
      <c r="BL198" s="19" t="s">
        <v>154</v>
      </c>
      <c r="BM198" s="217" t="s">
        <v>306</v>
      </c>
    </row>
    <row r="199" s="2" customFormat="1">
      <c r="A199" s="40"/>
      <c r="B199" s="41"/>
      <c r="C199" s="42"/>
      <c r="D199" s="219" t="s">
        <v>133</v>
      </c>
      <c r="E199" s="42"/>
      <c r="F199" s="220" t="s">
        <v>305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133</v>
      </c>
      <c r="AU199" s="19" t="s">
        <v>82</v>
      </c>
    </row>
    <row r="200" s="2" customFormat="1" ht="16.5" customHeight="1">
      <c r="A200" s="40"/>
      <c r="B200" s="41"/>
      <c r="C200" s="206" t="s">
        <v>307</v>
      </c>
      <c r="D200" s="206" t="s">
        <v>128</v>
      </c>
      <c r="E200" s="207" t="s">
        <v>308</v>
      </c>
      <c r="F200" s="208" t="s">
        <v>309</v>
      </c>
      <c r="G200" s="209" t="s">
        <v>166</v>
      </c>
      <c r="H200" s="210">
        <v>1</v>
      </c>
      <c r="I200" s="211"/>
      <c r="J200" s="212">
        <f>ROUND(I200*H200,2)</f>
        <v>0</v>
      </c>
      <c r="K200" s="208" t="s">
        <v>140</v>
      </c>
      <c r="L200" s="46"/>
      <c r="M200" s="213" t="s">
        <v>20</v>
      </c>
      <c r="N200" s="214" t="s">
        <v>44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154</v>
      </c>
      <c r="AT200" s="217" t="s">
        <v>128</v>
      </c>
      <c r="AU200" s="217" t="s">
        <v>82</v>
      </c>
      <c r="AY200" s="19" t="s">
        <v>125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22</v>
      </c>
      <c r="BK200" s="218">
        <f>ROUND(I200*H200,2)</f>
        <v>0</v>
      </c>
      <c r="BL200" s="19" t="s">
        <v>154</v>
      </c>
      <c r="BM200" s="217" t="s">
        <v>310</v>
      </c>
    </row>
    <row r="201" s="2" customFormat="1">
      <c r="A201" s="40"/>
      <c r="B201" s="41"/>
      <c r="C201" s="42"/>
      <c r="D201" s="219" t="s">
        <v>133</v>
      </c>
      <c r="E201" s="42"/>
      <c r="F201" s="220" t="s">
        <v>311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133</v>
      </c>
      <c r="AU201" s="19" t="s">
        <v>82</v>
      </c>
    </row>
    <row r="202" s="2" customFormat="1">
      <c r="A202" s="40"/>
      <c r="B202" s="41"/>
      <c r="C202" s="42"/>
      <c r="D202" s="224" t="s">
        <v>142</v>
      </c>
      <c r="E202" s="42"/>
      <c r="F202" s="225" t="s">
        <v>312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142</v>
      </c>
      <c r="AU202" s="19" t="s">
        <v>82</v>
      </c>
    </row>
    <row r="203" s="2" customFormat="1" ht="16.5" customHeight="1">
      <c r="A203" s="40"/>
      <c r="B203" s="41"/>
      <c r="C203" s="206" t="s">
        <v>230</v>
      </c>
      <c r="D203" s="206" t="s">
        <v>128</v>
      </c>
      <c r="E203" s="207" t="s">
        <v>313</v>
      </c>
      <c r="F203" s="208" t="s">
        <v>314</v>
      </c>
      <c r="G203" s="209" t="s">
        <v>166</v>
      </c>
      <c r="H203" s="210">
        <v>3</v>
      </c>
      <c r="I203" s="211"/>
      <c r="J203" s="212">
        <f>ROUND(I203*H203,2)</f>
        <v>0</v>
      </c>
      <c r="K203" s="208" t="s">
        <v>20</v>
      </c>
      <c r="L203" s="46"/>
      <c r="M203" s="213" t="s">
        <v>20</v>
      </c>
      <c r="N203" s="214" t="s">
        <v>44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154</v>
      </c>
      <c r="AT203" s="217" t="s">
        <v>128</v>
      </c>
      <c r="AU203" s="217" t="s">
        <v>82</v>
      </c>
      <c r="AY203" s="19" t="s">
        <v>125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22</v>
      </c>
      <c r="BK203" s="218">
        <f>ROUND(I203*H203,2)</f>
        <v>0</v>
      </c>
      <c r="BL203" s="19" t="s">
        <v>154</v>
      </c>
      <c r="BM203" s="217" t="s">
        <v>315</v>
      </c>
    </row>
    <row r="204" s="2" customFormat="1">
      <c r="A204" s="40"/>
      <c r="B204" s="41"/>
      <c r="C204" s="42"/>
      <c r="D204" s="219" t="s">
        <v>133</v>
      </c>
      <c r="E204" s="42"/>
      <c r="F204" s="220" t="s">
        <v>316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133</v>
      </c>
      <c r="AU204" s="19" t="s">
        <v>82</v>
      </c>
    </row>
    <row r="205" s="2" customFormat="1" ht="21.75" customHeight="1">
      <c r="A205" s="40"/>
      <c r="B205" s="41"/>
      <c r="C205" s="206" t="s">
        <v>317</v>
      </c>
      <c r="D205" s="206" t="s">
        <v>128</v>
      </c>
      <c r="E205" s="207" t="s">
        <v>318</v>
      </c>
      <c r="F205" s="208" t="s">
        <v>319</v>
      </c>
      <c r="G205" s="209" t="s">
        <v>166</v>
      </c>
      <c r="H205" s="210">
        <v>1</v>
      </c>
      <c r="I205" s="211"/>
      <c r="J205" s="212">
        <f>ROUND(I205*H205,2)</f>
        <v>0</v>
      </c>
      <c r="K205" s="208" t="s">
        <v>20</v>
      </c>
      <c r="L205" s="46"/>
      <c r="M205" s="213" t="s">
        <v>20</v>
      </c>
      <c r="N205" s="214" t="s">
        <v>44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154</v>
      </c>
      <c r="AT205" s="217" t="s">
        <v>128</v>
      </c>
      <c r="AU205" s="217" t="s">
        <v>82</v>
      </c>
      <c r="AY205" s="19" t="s">
        <v>125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22</v>
      </c>
      <c r="BK205" s="218">
        <f>ROUND(I205*H205,2)</f>
        <v>0</v>
      </c>
      <c r="BL205" s="19" t="s">
        <v>154</v>
      </c>
      <c r="BM205" s="217" t="s">
        <v>320</v>
      </c>
    </row>
    <row r="206" s="2" customFormat="1">
      <c r="A206" s="40"/>
      <c r="B206" s="41"/>
      <c r="C206" s="42"/>
      <c r="D206" s="219" t="s">
        <v>133</v>
      </c>
      <c r="E206" s="42"/>
      <c r="F206" s="220" t="s">
        <v>319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133</v>
      </c>
      <c r="AU206" s="19" t="s">
        <v>82</v>
      </c>
    </row>
    <row r="207" s="2" customFormat="1" ht="16.5" customHeight="1">
      <c r="A207" s="40"/>
      <c r="B207" s="41"/>
      <c r="C207" s="206" t="s">
        <v>235</v>
      </c>
      <c r="D207" s="206" t="s">
        <v>128</v>
      </c>
      <c r="E207" s="207" t="s">
        <v>321</v>
      </c>
      <c r="F207" s="208" t="s">
        <v>322</v>
      </c>
      <c r="G207" s="209" t="s">
        <v>323</v>
      </c>
      <c r="H207" s="210">
        <v>0.25900000000000001</v>
      </c>
      <c r="I207" s="211"/>
      <c r="J207" s="212">
        <f>ROUND(I207*H207,2)</f>
        <v>0</v>
      </c>
      <c r="K207" s="208" t="s">
        <v>140</v>
      </c>
      <c r="L207" s="46"/>
      <c r="M207" s="213" t="s">
        <v>20</v>
      </c>
      <c r="N207" s="214" t="s">
        <v>44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154</v>
      </c>
      <c r="AT207" s="217" t="s">
        <v>128</v>
      </c>
      <c r="AU207" s="217" t="s">
        <v>82</v>
      </c>
      <c r="AY207" s="19" t="s">
        <v>125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22</v>
      </c>
      <c r="BK207" s="218">
        <f>ROUND(I207*H207,2)</f>
        <v>0</v>
      </c>
      <c r="BL207" s="19" t="s">
        <v>154</v>
      </c>
      <c r="BM207" s="217" t="s">
        <v>324</v>
      </c>
    </row>
    <row r="208" s="2" customFormat="1">
      <c r="A208" s="40"/>
      <c r="B208" s="41"/>
      <c r="C208" s="42"/>
      <c r="D208" s="219" t="s">
        <v>133</v>
      </c>
      <c r="E208" s="42"/>
      <c r="F208" s="220" t="s">
        <v>325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133</v>
      </c>
      <c r="AU208" s="19" t="s">
        <v>82</v>
      </c>
    </row>
    <row r="209" s="2" customFormat="1">
      <c r="A209" s="40"/>
      <c r="B209" s="41"/>
      <c r="C209" s="42"/>
      <c r="D209" s="224" t="s">
        <v>142</v>
      </c>
      <c r="E209" s="42"/>
      <c r="F209" s="225" t="s">
        <v>326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142</v>
      </c>
      <c r="AU209" s="19" t="s">
        <v>82</v>
      </c>
    </row>
    <row r="210" s="12" customFormat="1" ht="22.8" customHeight="1">
      <c r="A210" s="12"/>
      <c r="B210" s="190"/>
      <c r="C210" s="191"/>
      <c r="D210" s="192" t="s">
        <v>72</v>
      </c>
      <c r="E210" s="204" t="s">
        <v>327</v>
      </c>
      <c r="F210" s="204" t="s">
        <v>328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SUM(P211:P232)</f>
        <v>0</v>
      </c>
      <c r="Q210" s="198"/>
      <c r="R210" s="199">
        <f>SUM(R211:R232)</f>
        <v>0</v>
      </c>
      <c r="S210" s="198"/>
      <c r="T210" s="200">
        <f>SUM(T211:T232)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82</v>
      </c>
      <c r="AT210" s="202" t="s">
        <v>72</v>
      </c>
      <c r="AU210" s="202" t="s">
        <v>22</v>
      </c>
      <c r="AY210" s="201" t="s">
        <v>125</v>
      </c>
      <c r="BK210" s="203">
        <f>SUM(BK211:BK232)</f>
        <v>0</v>
      </c>
    </row>
    <row r="211" s="2" customFormat="1" ht="16.5" customHeight="1">
      <c r="A211" s="40"/>
      <c r="B211" s="41"/>
      <c r="C211" s="206" t="s">
        <v>329</v>
      </c>
      <c r="D211" s="206" t="s">
        <v>128</v>
      </c>
      <c r="E211" s="207" t="s">
        <v>330</v>
      </c>
      <c r="F211" s="208" t="s">
        <v>331</v>
      </c>
      <c r="G211" s="209" t="s">
        <v>153</v>
      </c>
      <c r="H211" s="210">
        <v>20</v>
      </c>
      <c r="I211" s="211"/>
      <c r="J211" s="212">
        <f>ROUND(I211*H211,2)</f>
        <v>0</v>
      </c>
      <c r="K211" s="208" t="s">
        <v>140</v>
      </c>
      <c r="L211" s="46"/>
      <c r="M211" s="213" t="s">
        <v>20</v>
      </c>
      <c r="N211" s="214" t="s">
        <v>44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154</v>
      </c>
      <c r="AT211" s="217" t="s">
        <v>128</v>
      </c>
      <c r="AU211" s="217" t="s">
        <v>82</v>
      </c>
      <c r="AY211" s="19" t="s">
        <v>125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22</v>
      </c>
      <c r="BK211" s="218">
        <f>ROUND(I211*H211,2)</f>
        <v>0</v>
      </c>
      <c r="BL211" s="19" t="s">
        <v>154</v>
      </c>
      <c r="BM211" s="217" t="s">
        <v>332</v>
      </c>
    </row>
    <row r="212" s="2" customFormat="1">
      <c r="A212" s="40"/>
      <c r="B212" s="41"/>
      <c r="C212" s="42"/>
      <c r="D212" s="219" t="s">
        <v>133</v>
      </c>
      <c r="E212" s="42"/>
      <c r="F212" s="220" t="s">
        <v>333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133</v>
      </c>
      <c r="AU212" s="19" t="s">
        <v>82</v>
      </c>
    </row>
    <row r="213" s="2" customFormat="1">
      <c r="A213" s="40"/>
      <c r="B213" s="41"/>
      <c r="C213" s="42"/>
      <c r="D213" s="224" t="s">
        <v>142</v>
      </c>
      <c r="E213" s="42"/>
      <c r="F213" s="225" t="s">
        <v>334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142</v>
      </c>
      <c r="AU213" s="19" t="s">
        <v>82</v>
      </c>
    </row>
    <row r="214" s="2" customFormat="1" ht="16.5" customHeight="1">
      <c r="A214" s="40"/>
      <c r="B214" s="41"/>
      <c r="C214" s="248" t="s">
        <v>239</v>
      </c>
      <c r="D214" s="248" t="s">
        <v>158</v>
      </c>
      <c r="E214" s="249" t="s">
        <v>335</v>
      </c>
      <c r="F214" s="250" t="s">
        <v>336</v>
      </c>
      <c r="G214" s="251" t="s">
        <v>153</v>
      </c>
      <c r="H214" s="252">
        <v>20</v>
      </c>
      <c r="I214" s="253"/>
      <c r="J214" s="254">
        <f>ROUND(I214*H214,2)</f>
        <v>0</v>
      </c>
      <c r="K214" s="250" t="s">
        <v>140</v>
      </c>
      <c r="L214" s="255"/>
      <c r="M214" s="256" t="s">
        <v>20</v>
      </c>
      <c r="N214" s="257" t="s">
        <v>44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161</v>
      </c>
      <c r="AT214" s="217" t="s">
        <v>158</v>
      </c>
      <c r="AU214" s="217" t="s">
        <v>82</v>
      </c>
      <c r="AY214" s="19" t="s">
        <v>125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22</v>
      </c>
      <c r="BK214" s="218">
        <f>ROUND(I214*H214,2)</f>
        <v>0</v>
      </c>
      <c r="BL214" s="19" t="s">
        <v>154</v>
      </c>
      <c r="BM214" s="217" t="s">
        <v>337</v>
      </c>
    </row>
    <row r="215" s="2" customFormat="1">
      <c r="A215" s="40"/>
      <c r="B215" s="41"/>
      <c r="C215" s="42"/>
      <c r="D215" s="219" t="s">
        <v>133</v>
      </c>
      <c r="E215" s="42"/>
      <c r="F215" s="220" t="s">
        <v>336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133</v>
      </c>
      <c r="AU215" s="19" t="s">
        <v>82</v>
      </c>
    </row>
    <row r="216" s="13" customFormat="1">
      <c r="A216" s="13"/>
      <c r="B216" s="226"/>
      <c r="C216" s="227"/>
      <c r="D216" s="219" t="s">
        <v>144</v>
      </c>
      <c r="E216" s="228" t="s">
        <v>20</v>
      </c>
      <c r="F216" s="229" t="s">
        <v>338</v>
      </c>
      <c r="G216" s="227"/>
      <c r="H216" s="230">
        <v>20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144</v>
      </c>
      <c r="AU216" s="236" t="s">
        <v>82</v>
      </c>
      <c r="AV216" s="13" t="s">
        <v>82</v>
      </c>
      <c r="AW216" s="13" t="s">
        <v>36</v>
      </c>
      <c r="AX216" s="13" t="s">
        <v>73</v>
      </c>
      <c r="AY216" s="236" t="s">
        <v>125</v>
      </c>
    </row>
    <row r="217" s="14" customFormat="1">
      <c r="A217" s="14"/>
      <c r="B217" s="237"/>
      <c r="C217" s="238"/>
      <c r="D217" s="219" t="s">
        <v>144</v>
      </c>
      <c r="E217" s="239" t="s">
        <v>20</v>
      </c>
      <c r="F217" s="240" t="s">
        <v>146</v>
      </c>
      <c r="G217" s="238"/>
      <c r="H217" s="241">
        <v>20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144</v>
      </c>
      <c r="AU217" s="247" t="s">
        <v>82</v>
      </c>
      <c r="AV217" s="14" t="s">
        <v>132</v>
      </c>
      <c r="AW217" s="14" t="s">
        <v>36</v>
      </c>
      <c r="AX217" s="14" t="s">
        <v>22</v>
      </c>
      <c r="AY217" s="247" t="s">
        <v>125</v>
      </c>
    </row>
    <row r="218" s="2" customFormat="1" ht="16.5" customHeight="1">
      <c r="A218" s="40"/>
      <c r="B218" s="41"/>
      <c r="C218" s="206" t="s">
        <v>339</v>
      </c>
      <c r="D218" s="206" t="s">
        <v>128</v>
      </c>
      <c r="E218" s="207" t="s">
        <v>330</v>
      </c>
      <c r="F218" s="208" t="s">
        <v>331</v>
      </c>
      <c r="G218" s="209" t="s">
        <v>153</v>
      </c>
      <c r="H218" s="210">
        <v>20</v>
      </c>
      <c r="I218" s="211"/>
      <c r="J218" s="212">
        <f>ROUND(I218*H218,2)</f>
        <v>0</v>
      </c>
      <c r="K218" s="208" t="s">
        <v>140</v>
      </c>
      <c r="L218" s="46"/>
      <c r="M218" s="213" t="s">
        <v>20</v>
      </c>
      <c r="N218" s="214" t="s">
        <v>44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154</v>
      </c>
      <c r="AT218" s="217" t="s">
        <v>128</v>
      </c>
      <c r="AU218" s="217" t="s">
        <v>82</v>
      </c>
      <c r="AY218" s="19" t="s">
        <v>125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22</v>
      </c>
      <c r="BK218" s="218">
        <f>ROUND(I218*H218,2)</f>
        <v>0</v>
      </c>
      <c r="BL218" s="19" t="s">
        <v>154</v>
      </c>
      <c r="BM218" s="217" t="s">
        <v>340</v>
      </c>
    </row>
    <row r="219" s="2" customFormat="1">
      <c r="A219" s="40"/>
      <c r="B219" s="41"/>
      <c r="C219" s="42"/>
      <c r="D219" s="219" t="s">
        <v>133</v>
      </c>
      <c r="E219" s="42"/>
      <c r="F219" s="220" t="s">
        <v>333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133</v>
      </c>
      <c r="AU219" s="19" t="s">
        <v>82</v>
      </c>
    </row>
    <row r="220" s="2" customFormat="1">
      <c r="A220" s="40"/>
      <c r="B220" s="41"/>
      <c r="C220" s="42"/>
      <c r="D220" s="224" t="s">
        <v>142</v>
      </c>
      <c r="E220" s="42"/>
      <c r="F220" s="225" t="s">
        <v>334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142</v>
      </c>
      <c r="AU220" s="19" t="s">
        <v>82</v>
      </c>
    </row>
    <row r="221" s="2" customFormat="1" ht="16.5" customHeight="1">
      <c r="A221" s="40"/>
      <c r="B221" s="41"/>
      <c r="C221" s="248" t="s">
        <v>244</v>
      </c>
      <c r="D221" s="248" t="s">
        <v>158</v>
      </c>
      <c r="E221" s="249" t="s">
        <v>341</v>
      </c>
      <c r="F221" s="250" t="s">
        <v>342</v>
      </c>
      <c r="G221" s="251" t="s">
        <v>153</v>
      </c>
      <c r="H221" s="252">
        <v>20</v>
      </c>
      <c r="I221" s="253"/>
      <c r="J221" s="254">
        <f>ROUND(I221*H221,2)</f>
        <v>0</v>
      </c>
      <c r="K221" s="250" t="s">
        <v>140</v>
      </c>
      <c r="L221" s="255"/>
      <c r="M221" s="256" t="s">
        <v>20</v>
      </c>
      <c r="N221" s="257" t="s">
        <v>44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161</v>
      </c>
      <c r="AT221" s="217" t="s">
        <v>158</v>
      </c>
      <c r="AU221" s="217" t="s">
        <v>82</v>
      </c>
      <c r="AY221" s="19" t="s">
        <v>125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22</v>
      </c>
      <c r="BK221" s="218">
        <f>ROUND(I221*H221,2)</f>
        <v>0</v>
      </c>
      <c r="BL221" s="19" t="s">
        <v>154</v>
      </c>
      <c r="BM221" s="217" t="s">
        <v>343</v>
      </c>
    </row>
    <row r="222" s="2" customFormat="1">
      <c r="A222" s="40"/>
      <c r="B222" s="41"/>
      <c r="C222" s="42"/>
      <c r="D222" s="219" t="s">
        <v>133</v>
      </c>
      <c r="E222" s="42"/>
      <c r="F222" s="220" t="s">
        <v>342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133</v>
      </c>
      <c r="AU222" s="19" t="s">
        <v>82</v>
      </c>
    </row>
    <row r="223" s="13" customFormat="1">
      <c r="A223" s="13"/>
      <c r="B223" s="226"/>
      <c r="C223" s="227"/>
      <c r="D223" s="219" t="s">
        <v>144</v>
      </c>
      <c r="E223" s="228" t="s">
        <v>20</v>
      </c>
      <c r="F223" s="229" t="s">
        <v>344</v>
      </c>
      <c r="G223" s="227"/>
      <c r="H223" s="230">
        <v>20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144</v>
      </c>
      <c r="AU223" s="236" t="s">
        <v>82</v>
      </c>
      <c r="AV223" s="13" t="s">
        <v>82</v>
      </c>
      <c r="AW223" s="13" t="s">
        <v>36</v>
      </c>
      <c r="AX223" s="13" t="s">
        <v>73</v>
      </c>
      <c r="AY223" s="236" t="s">
        <v>125</v>
      </c>
    </row>
    <row r="224" s="14" customFormat="1">
      <c r="A224" s="14"/>
      <c r="B224" s="237"/>
      <c r="C224" s="238"/>
      <c r="D224" s="219" t="s">
        <v>144</v>
      </c>
      <c r="E224" s="239" t="s">
        <v>20</v>
      </c>
      <c r="F224" s="240" t="s">
        <v>146</v>
      </c>
      <c r="G224" s="238"/>
      <c r="H224" s="241">
        <v>20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144</v>
      </c>
      <c r="AU224" s="247" t="s">
        <v>82</v>
      </c>
      <c r="AV224" s="14" t="s">
        <v>132</v>
      </c>
      <c r="AW224" s="14" t="s">
        <v>36</v>
      </c>
      <c r="AX224" s="14" t="s">
        <v>22</v>
      </c>
      <c r="AY224" s="247" t="s">
        <v>125</v>
      </c>
    </row>
    <row r="225" s="2" customFormat="1" ht="16.5" customHeight="1">
      <c r="A225" s="40"/>
      <c r="B225" s="41"/>
      <c r="C225" s="206" t="s">
        <v>345</v>
      </c>
      <c r="D225" s="206" t="s">
        <v>128</v>
      </c>
      <c r="E225" s="207" t="s">
        <v>346</v>
      </c>
      <c r="F225" s="208" t="s">
        <v>347</v>
      </c>
      <c r="G225" s="209" t="s">
        <v>166</v>
      </c>
      <c r="H225" s="210">
        <v>400</v>
      </c>
      <c r="I225" s="211"/>
      <c r="J225" s="212">
        <f>ROUND(I225*H225,2)</f>
        <v>0</v>
      </c>
      <c r="K225" s="208" t="s">
        <v>140</v>
      </c>
      <c r="L225" s="46"/>
      <c r="M225" s="213" t="s">
        <v>20</v>
      </c>
      <c r="N225" s="214" t="s">
        <v>44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154</v>
      </c>
      <c r="AT225" s="217" t="s">
        <v>128</v>
      </c>
      <c r="AU225" s="217" t="s">
        <v>82</v>
      </c>
      <c r="AY225" s="19" t="s">
        <v>125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22</v>
      </c>
      <c r="BK225" s="218">
        <f>ROUND(I225*H225,2)</f>
        <v>0</v>
      </c>
      <c r="BL225" s="19" t="s">
        <v>154</v>
      </c>
      <c r="BM225" s="217" t="s">
        <v>348</v>
      </c>
    </row>
    <row r="226" s="2" customFormat="1">
      <c r="A226" s="40"/>
      <c r="B226" s="41"/>
      <c r="C226" s="42"/>
      <c r="D226" s="219" t="s">
        <v>133</v>
      </c>
      <c r="E226" s="42"/>
      <c r="F226" s="220" t="s">
        <v>349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133</v>
      </c>
      <c r="AU226" s="19" t="s">
        <v>82</v>
      </c>
    </row>
    <row r="227" s="2" customFormat="1">
      <c r="A227" s="40"/>
      <c r="B227" s="41"/>
      <c r="C227" s="42"/>
      <c r="D227" s="224" t="s">
        <v>142</v>
      </c>
      <c r="E227" s="42"/>
      <c r="F227" s="225" t="s">
        <v>350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142</v>
      </c>
      <c r="AU227" s="19" t="s">
        <v>82</v>
      </c>
    </row>
    <row r="228" s="2" customFormat="1" ht="16.5" customHeight="1">
      <c r="A228" s="40"/>
      <c r="B228" s="41"/>
      <c r="C228" s="248" t="s">
        <v>250</v>
      </c>
      <c r="D228" s="248" t="s">
        <v>158</v>
      </c>
      <c r="E228" s="249" t="s">
        <v>351</v>
      </c>
      <c r="F228" s="250" t="s">
        <v>352</v>
      </c>
      <c r="G228" s="251" t="s">
        <v>353</v>
      </c>
      <c r="H228" s="252">
        <v>1</v>
      </c>
      <c r="I228" s="253"/>
      <c r="J228" s="254">
        <f>ROUND(I228*H228,2)</f>
        <v>0</v>
      </c>
      <c r="K228" s="250" t="s">
        <v>20</v>
      </c>
      <c r="L228" s="255"/>
      <c r="M228" s="256" t="s">
        <v>20</v>
      </c>
      <c r="N228" s="257" t="s">
        <v>44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161</v>
      </c>
      <c r="AT228" s="217" t="s">
        <v>158</v>
      </c>
      <c r="AU228" s="217" t="s">
        <v>82</v>
      </c>
      <c r="AY228" s="19" t="s">
        <v>125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22</v>
      </c>
      <c r="BK228" s="218">
        <f>ROUND(I228*H228,2)</f>
        <v>0</v>
      </c>
      <c r="BL228" s="19" t="s">
        <v>154</v>
      </c>
      <c r="BM228" s="217" t="s">
        <v>354</v>
      </c>
    </row>
    <row r="229" s="2" customFormat="1">
      <c r="A229" s="40"/>
      <c r="B229" s="41"/>
      <c r="C229" s="42"/>
      <c r="D229" s="219" t="s">
        <v>133</v>
      </c>
      <c r="E229" s="42"/>
      <c r="F229" s="220" t="s">
        <v>355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133</v>
      </c>
      <c r="AU229" s="19" t="s">
        <v>82</v>
      </c>
    </row>
    <row r="230" s="2" customFormat="1" ht="16.5" customHeight="1">
      <c r="A230" s="40"/>
      <c r="B230" s="41"/>
      <c r="C230" s="206" t="s">
        <v>356</v>
      </c>
      <c r="D230" s="206" t="s">
        <v>128</v>
      </c>
      <c r="E230" s="207" t="s">
        <v>357</v>
      </c>
      <c r="F230" s="208" t="s">
        <v>358</v>
      </c>
      <c r="G230" s="209" t="s">
        <v>323</v>
      </c>
      <c r="H230" s="210">
        <v>0.050000000000000003</v>
      </c>
      <c r="I230" s="211"/>
      <c r="J230" s="212">
        <f>ROUND(I230*H230,2)</f>
        <v>0</v>
      </c>
      <c r="K230" s="208" t="s">
        <v>140</v>
      </c>
      <c r="L230" s="46"/>
      <c r="M230" s="213" t="s">
        <v>20</v>
      </c>
      <c r="N230" s="214" t="s">
        <v>44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154</v>
      </c>
      <c r="AT230" s="217" t="s">
        <v>128</v>
      </c>
      <c r="AU230" s="217" t="s">
        <v>82</v>
      </c>
      <c r="AY230" s="19" t="s">
        <v>125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22</v>
      </c>
      <c r="BK230" s="218">
        <f>ROUND(I230*H230,2)</f>
        <v>0</v>
      </c>
      <c r="BL230" s="19" t="s">
        <v>154</v>
      </c>
      <c r="BM230" s="217" t="s">
        <v>359</v>
      </c>
    </row>
    <row r="231" s="2" customFormat="1">
      <c r="A231" s="40"/>
      <c r="B231" s="41"/>
      <c r="C231" s="42"/>
      <c r="D231" s="219" t="s">
        <v>133</v>
      </c>
      <c r="E231" s="42"/>
      <c r="F231" s="220" t="s">
        <v>360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133</v>
      </c>
      <c r="AU231" s="19" t="s">
        <v>82</v>
      </c>
    </row>
    <row r="232" s="2" customFormat="1">
      <c r="A232" s="40"/>
      <c r="B232" s="41"/>
      <c r="C232" s="42"/>
      <c r="D232" s="224" t="s">
        <v>142</v>
      </c>
      <c r="E232" s="42"/>
      <c r="F232" s="225" t="s">
        <v>361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142</v>
      </c>
      <c r="AU232" s="19" t="s">
        <v>82</v>
      </c>
    </row>
    <row r="233" s="12" customFormat="1" ht="25.92" customHeight="1">
      <c r="A233" s="12"/>
      <c r="B233" s="190"/>
      <c r="C233" s="191"/>
      <c r="D233" s="192" t="s">
        <v>72</v>
      </c>
      <c r="E233" s="193" t="s">
        <v>158</v>
      </c>
      <c r="F233" s="193" t="s">
        <v>362</v>
      </c>
      <c r="G233" s="191"/>
      <c r="H233" s="191"/>
      <c r="I233" s="194"/>
      <c r="J233" s="195">
        <f>BK233</f>
        <v>0</v>
      </c>
      <c r="K233" s="191"/>
      <c r="L233" s="196"/>
      <c r="M233" s="197"/>
      <c r="N233" s="198"/>
      <c r="O233" s="198"/>
      <c r="P233" s="199">
        <f>P234</f>
        <v>0</v>
      </c>
      <c r="Q233" s="198"/>
      <c r="R233" s="199">
        <f>R234</f>
        <v>0</v>
      </c>
      <c r="S233" s="198"/>
      <c r="T233" s="200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1" t="s">
        <v>126</v>
      </c>
      <c r="AT233" s="202" t="s">
        <v>72</v>
      </c>
      <c r="AU233" s="202" t="s">
        <v>73</v>
      </c>
      <c r="AY233" s="201" t="s">
        <v>125</v>
      </c>
      <c r="BK233" s="203">
        <f>BK234</f>
        <v>0</v>
      </c>
    </row>
    <row r="234" s="12" customFormat="1" ht="22.8" customHeight="1">
      <c r="A234" s="12"/>
      <c r="B234" s="190"/>
      <c r="C234" s="191"/>
      <c r="D234" s="192" t="s">
        <v>72</v>
      </c>
      <c r="E234" s="204" t="s">
        <v>363</v>
      </c>
      <c r="F234" s="204" t="s">
        <v>364</v>
      </c>
      <c r="G234" s="191"/>
      <c r="H234" s="191"/>
      <c r="I234" s="194"/>
      <c r="J234" s="205">
        <f>BK234</f>
        <v>0</v>
      </c>
      <c r="K234" s="191"/>
      <c r="L234" s="196"/>
      <c r="M234" s="197"/>
      <c r="N234" s="198"/>
      <c r="O234" s="198"/>
      <c r="P234" s="199">
        <f>SUM(P235:P250)</f>
        <v>0</v>
      </c>
      <c r="Q234" s="198"/>
      <c r="R234" s="199">
        <f>SUM(R235:R250)</f>
        <v>0</v>
      </c>
      <c r="S234" s="198"/>
      <c r="T234" s="200">
        <f>SUM(T235:T250)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1" t="s">
        <v>126</v>
      </c>
      <c r="AT234" s="202" t="s">
        <v>72</v>
      </c>
      <c r="AU234" s="202" t="s">
        <v>22</v>
      </c>
      <c r="AY234" s="201" t="s">
        <v>125</v>
      </c>
      <c r="BK234" s="203">
        <f>SUM(BK235:BK250)</f>
        <v>0</v>
      </c>
    </row>
    <row r="235" s="2" customFormat="1" ht="16.5" customHeight="1">
      <c r="A235" s="40"/>
      <c r="B235" s="41"/>
      <c r="C235" s="206" t="s">
        <v>254</v>
      </c>
      <c r="D235" s="206" t="s">
        <v>128</v>
      </c>
      <c r="E235" s="207" t="s">
        <v>365</v>
      </c>
      <c r="F235" s="208" t="s">
        <v>366</v>
      </c>
      <c r="G235" s="209" t="s">
        <v>166</v>
      </c>
      <c r="H235" s="210">
        <v>12</v>
      </c>
      <c r="I235" s="211"/>
      <c r="J235" s="212">
        <f>ROUND(I235*H235,2)</f>
        <v>0</v>
      </c>
      <c r="K235" s="208" t="s">
        <v>140</v>
      </c>
      <c r="L235" s="46"/>
      <c r="M235" s="213" t="s">
        <v>20</v>
      </c>
      <c r="N235" s="214" t="s">
        <v>44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288</v>
      </c>
      <c r="AT235" s="217" t="s">
        <v>128</v>
      </c>
      <c r="AU235" s="217" t="s">
        <v>82</v>
      </c>
      <c r="AY235" s="19" t="s">
        <v>125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22</v>
      </c>
      <c r="BK235" s="218">
        <f>ROUND(I235*H235,2)</f>
        <v>0</v>
      </c>
      <c r="BL235" s="19" t="s">
        <v>288</v>
      </c>
      <c r="BM235" s="217" t="s">
        <v>367</v>
      </c>
    </row>
    <row r="236" s="2" customFormat="1">
      <c r="A236" s="40"/>
      <c r="B236" s="41"/>
      <c r="C236" s="42"/>
      <c r="D236" s="219" t="s">
        <v>133</v>
      </c>
      <c r="E236" s="42"/>
      <c r="F236" s="220" t="s">
        <v>368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133</v>
      </c>
      <c r="AU236" s="19" t="s">
        <v>82</v>
      </c>
    </row>
    <row r="237" s="2" customFormat="1">
      <c r="A237" s="40"/>
      <c r="B237" s="41"/>
      <c r="C237" s="42"/>
      <c r="D237" s="224" t="s">
        <v>142</v>
      </c>
      <c r="E237" s="42"/>
      <c r="F237" s="225" t="s">
        <v>369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142</v>
      </c>
      <c r="AU237" s="19" t="s">
        <v>82</v>
      </c>
    </row>
    <row r="238" s="2" customFormat="1" ht="16.5" customHeight="1">
      <c r="A238" s="40"/>
      <c r="B238" s="41"/>
      <c r="C238" s="248" t="s">
        <v>370</v>
      </c>
      <c r="D238" s="248" t="s">
        <v>158</v>
      </c>
      <c r="E238" s="249" t="s">
        <v>371</v>
      </c>
      <c r="F238" s="250" t="s">
        <v>372</v>
      </c>
      <c r="G238" s="251" t="s">
        <v>166</v>
      </c>
      <c r="H238" s="252">
        <v>12</v>
      </c>
      <c r="I238" s="253"/>
      <c r="J238" s="254">
        <f>ROUND(I238*H238,2)</f>
        <v>0</v>
      </c>
      <c r="K238" s="250" t="s">
        <v>20</v>
      </c>
      <c r="L238" s="255"/>
      <c r="M238" s="256" t="s">
        <v>20</v>
      </c>
      <c r="N238" s="257" t="s">
        <v>44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373</v>
      </c>
      <c r="AT238" s="217" t="s">
        <v>158</v>
      </c>
      <c r="AU238" s="217" t="s">
        <v>82</v>
      </c>
      <c r="AY238" s="19" t="s">
        <v>125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22</v>
      </c>
      <c r="BK238" s="218">
        <f>ROUND(I238*H238,2)</f>
        <v>0</v>
      </c>
      <c r="BL238" s="19" t="s">
        <v>288</v>
      </c>
      <c r="BM238" s="217" t="s">
        <v>374</v>
      </c>
    </row>
    <row r="239" s="2" customFormat="1">
      <c r="A239" s="40"/>
      <c r="B239" s="41"/>
      <c r="C239" s="42"/>
      <c r="D239" s="219" t="s">
        <v>133</v>
      </c>
      <c r="E239" s="42"/>
      <c r="F239" s="220" t="s">
        <v>372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133</v>
      </c>
      <c r="AU239" s="19" t="s">
        <v>82</v>
      </c>
    </row>
    <row r="240" s="2" customFormat="1" ht="24.15" customHeight="1">
      <c r="A240" s="40"/>
      <c r="B240" s="41"/>
      <c r="C240" s="206" t="s">
        <v>259</v>
      </c>
      <c r="D240" s="206" t="s">
        <v>128</v>
      </c>
      <c r="E240" s="207" t="s">
        <v>375</v>
      </c>
      <c r="F240" s="208" t="s">
        <v>376</v>
      </c>
      <c r="G240" s="209" t="s">
        <v>153</v>
      </c>
      <c r="H240" s="210">
        <v>270</v>
      </c>
      <c r="I240" s="211"/>
      <c r="J240" s="212">
        <f>ROUND(I240*H240,2)</f>
        <v>0</v>
      </c>
      <c r="K240" s="208" t="s">
        <v>140</v>
      </c>
      <c r="L240" s="46"/>
      <c r="M240" s="213" t="s">
        <v>20</v>
      </c>
      <c r="N240" s="214" t="s">
        <v>44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288</v>
      </c>
      <c r="AT240" s="217" t="s">
        <v>128</v>
      </c>
      <c r="AU240" s="217" t="s">
        <v>82</v>
      </c>
      <c r="AY240" s="19" t="s">
        <v>125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22</v>
      </c>
      <c r="BK240" s="218">
        <f>ROUND(I240*H240,2)</f>
        <v>0</v>
      </c>
      <c r="BL240" s="19" t="s">
        <v>288</v>
      </c>
      <c r="BM240" s="217" t="s">
        <v>28</v>
      </c>
    </row>
    <row r="241" s="2" customFormat="1">
      <c r="A241" s="40"/>
      <c r="B241" s="41"/>
      <c r="C241" s="42"/>
      <c r="D241" s="219" t="s">
        <v>133</v>
      </c>
      <c r="E241" s="42"/>
      <c r="F241" s="220" t="s">
        <v>377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133</v>
      </c>
      <c r="AU241" s="19" t="s">
        <v>82</v>
      </c>
    </row>
    <row r="242" s="2" customFormat="1">
      <c r="A242" s="40"/>
      <c r="B242" s="41"/>
      <c r="C242" s="42"/>
      <c r="D242" s="224" t="s">
        <v>142</v>
      </c>
      <c r="E242" s="42"/>
      <c r="F242" s="225" t="s">
        <v>378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142</v>
      </c>
      <c r="AU242" s="19" t="s">
        <v>82</v>
      </c>
    </row>
    <row r="243" s="13" customFormat="1">
      <c r="A243" s="13"/>
      <c r="B243" s="226"/>
      <c r="C243" s="227"/>
      <c r="D243" s="219" t="s">
        <v>144</v>
      </c>
      <c r="E243" s="228" t="s">
        <v>20</v>
      </c>
      <c r="F243" s="229" t="s">
        <v>379</v>
      </c>
      <c r="G243" s="227"/>
      <c r="H243" s="230">
        <v>270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144</v>
      </c>
      <c r="AU243" s="236" t="s">
        <v>82</v>
      </c>
      <c r="AV243" s="13" t="s">
        <v>82</v>
      </c>
      <c r="AW243" s="13" t="s">
        <v>36</v>
      </c>
      <c r="AX243" s="13" t="s">
        <v>73</v>
      </c>
      <c r="AY243" s="236" t="s">
        <v>125</v>
      </c>
    </row>
    <row r="244" s="14" customFormat="1">
      <c r="A244" s="14"/>
      <c r="B244" s="237"/>
      <c r="C244" s="238"/>
      <c r="D244" s="219" t="s">
        <v>144</v>
      </c>
      <c r="E244" s="239" t="s">
        <v>20</v>
      </c>
      <c r="F244" s="240" t="s">
        <v>146</v>
      </c>
      <c r="G244" s="238"/>
      <c r="H244" s="241">
        <v>270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7" t="s">
        <v>144</v>
      </c>
      <c r="AU244" s="247" t="s">
        <v>82</v>
      </c>
      <c r="AV244" s="14" t="s">
        <v>132</v>
      </c>
      <c r="AW244" s="14" t="s">
        <v>36</v>
      </c>
      <c r="AX244" s="14" t="s">
        <v>22</v>
      </c>
      <c r="AY244" s="247" t="s">
        <v>125</v>
      </c>
    </row>
    <row r="245" s="2" customFormat="1" ht="16.5" customHeight="1">
      <c r="A245" s="40"/>
      <c r="B245" s="41"/>
      <c r="C245" s="248" t="s">
        <v>380</v>
      </c>
      <c r="D245" s="248" t="s">
        <v>158</v>
      </c>
      <c r="E245" s="249" t="s">
        <v>381</v>
      </c>
      <c r="F245" s="250" t="s">
        <v>382</v>
      </c>
      <c r="G245" s="251" t="s">
        <v>153</v>
      </c>
      <c r="H245" s="252">
        <v>57.5</v>
      </c>
      <c r="I245" s="253"/>
      <c r="J245" s="254">
        <f>ROUND(I245*H245,2)</f>
        <v>0</v>
      </c>
      <c r="K245" s="250" t="s">
        <v>140</v>
      </c>
      <c r="L245" s="255"/>
      <c r="M245" s="256" t="s">
        <v>20</v>
      </c>
      <c r="N245" s="257" t="s">
        <v>44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373</v>
      </c>
      <c r="AT245" s="217" t="s">
        <v>158</v>
      </c>
      <c r="AU245" s="217" t="s">
        <v>82</v>
      </c>
      <c r="AY245" s="19" t="s">
        <v>125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22</v>
      </c>
      <c r="BK245" s="218">
        <f>ROUND(I245*H245,2)</f>
        <v>0</v>
      </c>
      <c r="BL245" s="19" t="s">
        <v>288</v>
      </c>
      <c r="BM245" s="217" t="s">
        <v>383</v>
      </c>
    </row>
    <row r="246" s="2" customFormat="1">
      <c r="A246" s="40"/>
      <c r="B246" s="41"/>
      <c r="C246" s="42"/>
      <c r="D246" s="219" t="s">
        <v>133</v>
      </c>
      <c r="E246" s="42"/>
      <c r="F246" s="220" t="s">
        <v>382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133</v>
      </c>
      <c r="AU246" s="19" t="s">
        <v>82</v>
      </c>
    </row>
    <row r="247" s="13" customFormat="1">
      <c r="A247" s="13"/>
      <c r="B247" s="226"/>
      <c r="C247" s="227"/>
      <c r="D247" s="219" t="s">
        <v>144</v>
      </c>
      <c r="E247" s="228" t="s">
        <v>20</v>
      </c>
      <c r="F247" s="229" t="s">
        <v>198</v>
      </c>
      <c r="G247" s="227"/>
      <c r="H247" s="230">
        <v>57.499999999999993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144</v>
      </c>
      <c r="AU247" s="236" t="s">
        <v>82</v>
      </c>
      <c r="AV247" s="13" t="s">
        <v>82</v>
      </c>
      <c r="AW247" s="13" t="s">
        <v>36</v>
      </c>
      <c r="AX247" s="13" t="s">
        <v>73</v>
      </c>
      <c r="AY247" s="236" t="s">
        <v>125</v>
      </c>
    </row>
    <row r="248" s="14" customFormat="1">
      <c r="A248" s="14"/>
      <c r="B248" s="237"/>
      <c r="C248" s="238"/>
      <c r="D248" s="219" t="s">
        <v>144</v>
      </c>
      <c r="E248" s="239" t="s">
        <v>20</v>
      </c>
      <c r="F248" s="240" t="s">
        <v>146</v>
      </c>
      <c r="G248" s="238"/>
      <c r="H248" s="241">
        <v>57.499999999999993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144</v>
      </c>
      <c r="AU248" s="247" t="s">
        <v>82</v>
      </c>
      <c r="AV248" s="14" t="s">
        <v>132</v>
      </c>
      <c r="AW248" s="14" t="s">
        <v>36</v>
      </c>
      <c r="AX248" s="14" t="s">
        <v>22</v>
      </c>
      <c r="AY248" s="247" t="s">
        <v>125</v>
      </c>
    </row>
    <row r="249" s="2" customFormat="1" ht="16.5" customHeight="1">
      <c r="A249" s="40"/>
      <c r="B249" s="41"/>
      <c r="C249" s="248" t="s">
        <v>263</v>
      </c>
      <c r="D249" s="248" t="s">
        <v>158</v>
      </c>
      <c r="E249" s="249" t="s">
        <v>384</v>
      </c>
      <c r="F249" s="250" t="s">
        <v>385</v>
      </c>
      <c r="G249" s="251" t="s">
        <v>153</v>
      </c>
      <c r="H249" s="252">
        <v>220</v>
      </c>
      <c r="I249" s="253"/>
      <c r="J249" s="254">
        <f>ROUND(I249*H249,2)</f>
        <v>0</v>
      </c>
      <c r="K249" s="250" t="s">
        <v>140</v>
      </c>
      <c r="L249" s="255"/>
      <c r="M249" s="256" t="s">
        <v>20</v>
      </c>
      <c r="N249" s="257" t="s">
        <v>44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373</v>
      </c>
      <c r="AT249" s="217" t="s">
        <v>158</v>
      </c>
      <c r="AU249" s="217" t="s">
        <v>82</v>
      </c>
      <c r="AY249" s="19" t="s">
        <v>125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22</v>
      </c>
      <c r="BK249" s="218">
        <f>ROUND(I249*H249,2)</f>
        <v>0</v>
      </c>
      <c r="BL249" s="19" t="s">
        <v>288</v>
      </c>
      <c r="BM249" s="217" t="s">
        <v>386</v>
      </c>
    </row>
    <row r="250" s="2" customFormat="1">
      <c r="A250" s="40"/>
      <c r="B250" s="41"/>
      <c r="C250" s="42"/>
      <c r="D250" s="219" t="s">
        <v>133</v>
      </c>
      <c r="E250" s="42"/>
      <c r="F250" s="220" t="s">
        <v>385</v>
      </c>
      <c r="G250" s="42"/>
      <c r="H250" s="42"/>
      <c r="I250" s="221"/>
      <c r="J250" s="42"/>
      <c r="K250" s="42"/>
      <c r="L250" s="46"/>
      <c r="M250" s="258"/>
      <c r="N250" s="259"/>
      <c r="O250" s="260"/>
      <c r="P250" s="260"/>
      <c r="Q250" s="260"/>
      <c r="R250" s="260"/>
      <c r="S250" s="260"/>
      <c r="T250" s="261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133</v>
      </c>
      <c r="AU250" s="19" t="s">
        <v>82</v>
      </c>
    </row>
    <row r="251" s="2" customFormat="1" ht="6.96" customHeight="1">
      <c r="A251" s="40"/>
      <c r="B251" s="61"/>
      <c r="C251" s="62"/>
      <c r="D251" s="62"/>
      <c r="E251" s="62"/>
      <c r="F251" s="62"/>
      <c r="G251" s="62"/>
      <c r="H251" s="62"/>
      <c r="I251" s="62"/>
      <c r="J251" s="62"/>
      <c r="K251" s="62"/>
      <c r="L251" s="46"/>
      <c r="M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</row>
  </sheetData>
  <sheetProtection sheet="1" autoFilter="0" formatColumns="0" formatRows="0" objects="1" scenarios="1" spinCount="100000" saltValue="c58DI3HTzaXafZpH5/CCQKzj+VhzDloT7as+KiHGkfC2vhMX4+PnD0LAbobz4sB30JLf7YNsb1CwnRolcBiTLA==" hashValue="Lmc/qhOxlePQXO20diI3ojWFL87r0I1Yp2/hhUFC0Mp6SLmLawqBOxoehlhqqWk2A2pyXV6bQ3/nRmH+iXz+8g==" algorithmName="SHA-512" password="CC35"/>
  <autoFilter ref="C86:K25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5" r:id="rId1" display="https://podminky.urs.cz/item/CS_URS_2025_02/949101111"/>
    <hyperlink ref="F102" r:id="rId2" display="https://podminky.urs.cz/item/CS_URS_2025_02/741110002"/>
    <hyperlink ref="F107" r:id="rId3" display="https://podminky.urs.cz/item/CS_URS_2025_02/741112111"/>
    <hyperlink ref="F112" r:id="rId4" display="https://podminky.urs.cz/item/CS_URS_2025_02/741120501"/>
    <hyperlink ref="F119" r:id="rId5" display="https://podminky.urs.cz/item/CS_URS_2025_02/741122015"/>
    <hyperlink ref="F126" r:id="rId6" display="https://podminky.urs.cz/item/CS_URS_2025_02/741122016"/>
    <hyperlink ref="F133" r:id="rId7" display="https://podminky.urs.cz/item/CS_URS_2025_02/741122031"/>
    <hyperlink ref="F140" r:id="rId8" display="https://podminky.urs.cz/item/CS_URS_2025_02/741122032"/>
    <hyperlink ref="F147" r:id="rId9" display="https://podminky.urs.cz/item/CS_URS_2025_02/741122135"/>
    <hyperlink ref="F154" r:id="rId10" display="https://podminky.urs.cz/item/CS_URS_2025_02/741124703"/>
    <hyperlink ref="F165" r:id="rId11" display="https://podminky.urs.cz/item/CS_URS_2025_02/741130021"/>
    <hyperlink ref="F174" r:id="rId12" display="https://podminky.urs.cz/item/CS_URS_2025_02/741210001"/>
    <hyperlink ref="F183" r:id="rId13" display="https://podminky.urs.cz/item/CS_URS_2025_02/741310032"/>
    <hyperlink ref="F192" r:id="rId14" display="https://podminky.urs.cz/item/CS_URS_2025_02/741310533"/>
    <hyperlink ref="F197" r:id="rId15" display="https://podminky.urs.cz/item/CS_URS_2025_02/741313051"/>
    <hyperlink ref="F202" r:id="rId16" display="https://podminky.urs.cz/item/CS_URS_2025_02/741810002"/>
    <hyperlink ref="F209" r:id="rId17" display="https://podminky.urs.cz/item/CS_URS_2025_02/998741102"/>
    <hyperlink ref="F213" r:id="rId18" display="https://podminky.urs.cz/item/CS_URS_2025_02/742110102"/>
    <hyperlink ref="F220" r:id="rId19" display="https://podminky.urs.cz/item/CS_URS_2025_02/742110102"/>
    <hyperlink ref="F227" r:id="rId20" display="https://podminky.urs.cz/item/CS_URS_2025_02/742110161"/>
    <hyperlink ref="F232" r:id="rId21" display="https://podminky.urs.cz/item/CS_URS_2025_02/998742102"/>
    <hyperlink ref="F237" r:id="rId22" display="https://podminky.urs.cz/item/CS_URS_2025_02/210220321"/>
    <hyperlink ref="F242" r:id="rId23" display="https://podminky.urs.cz/item/CS_URS_2025_02/2108004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Ochlazování kanceláří MěÚ b (1.-4.NP) VZT pro klientskou halu (1.NP)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19</v>
      </c>
      <c r="E11" s="40"/>
      <c r="F11" s="138" t="s">
        <v>20</v>
      </c>
      <c r="G11" s="40"/>
      <c r="H11" s="40"/>
      <c r="I11" s="134" t="s">
        <v>21</v>
      </c>
      <c r="J11" s="138" t="s">
        <v>20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23</v>
      </c>
      <c r="E12" s="40"/>
      <c r="F12" s="138" t="s">
        <v>24</v>
      </c>
      <c r="G12" s="40"/>
      <c r="H12" s="40"/>
      <c r="I12" s="134" t="s">
        <v>25</v>
      </c>
      <c r="J12" s="139" t="str">
        <f>'Rekapitulace stavby'!AN8</f>
        <v>7. 4. 2026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29</v>
      </c>
      <c r="E14" s="40"/>
      <c r="F14" s="40"/>
      <c r="G14" s="40"/>
      <c r="H14" s="40"/>
      <c r="I14" s="134" t="s">
        <v>30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31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30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31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30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31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30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31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ROUNDUP(J98,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ROUNDUP((SUM(BE98:BE520)),  2)</f>
        <v>0</v>
      </c>
      <c r="G33" s="40"/>
      <c r="H33" s="40"/>
      <c r="I33" s="150">
        <v>0.20999999999999999</v>
      </c>
      <c r="J33" s="149">
        <f>ROUNDUP(((SUM(BE98:BE520))*I33),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ROUNDUP((SUM(BF98:BF520)),  2)</f>
        <v>0</v>
      </c>
      <c r="G34" s="40"/>
      <c r="H34" s="40"/>
      <c r="I34" s="150">
        <v>0.12</v>
      </c>
      <c r="J34" s="149">
        <f>ROUNDUP(((SUM(BF98:BF520))*I34),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ROUNDUP((SUM(BG98:BG520)),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ROUNDUP((SUM(BH98:BH520)),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ROUNDUP((SUM(BI98:BI520)),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Ochlazování kanceláří MěÚ b (1.-4.NP) VZT pro klientskou halu (1.NP)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002 - Chlazení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2"/>
      <c r="E52" s="42"/>
      <c r="F52" s="29" t="str">
        <f>F12</f>
        <v xml:space="preserve"> </v>
      </c>
      <c r="G52" s="42"/>
      <c r="H52" s="42"/>
      <c r="I52" s="34" t="s">
        <v>25</v>
      </c>
      <c r="J52" s="74" t="str">
        <f>IF(J12="","",J12)</f>
        <v>7. 4. 2026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29</v>
      </c>
      <c r="D54" s="42"/>
      <c r="E54" s="42"/>
      <c r="F54" s="29" t="str">
        <f>E15</f>
        <v xml:space="preserve"> 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J99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J100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388</v>
      </c>
      <c r="E62" s="176"/>
      <c r="F62" s="176"/>
      <c r="G62" s="176"/>
      <c r="H62" s="176"/>
      <c r="I62" s="176"/>
      <c r="J62" s="177">
        <f>J129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105</v>
      </c>
      <c r="E63" s="170"/>
      <c r="F63" s="170"/>
      <c r="G63" s="170"/>
      <c r="H63" s="170"/>
      <c r="I63" s="170"/>
      <c r="J63" s="171">
        <f>J133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389</v>
      </c>
      <c r="E64" s="176"/>
      <c r="F64" s="176"/>
      <c r="G64" s="176"/>
      <c r="H64" s="176"/>
      <c r="I64" s="176"/>
      <c r="J64" s="177">
        <f>J134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390</v>
      </c>
      <c r="E65" s="176"/>
      <c r="F65" s="176"/>
      <c r="G65" s="176"/>
      <c r="H65" s="176"/>
      <c r="I65" s="176"/>
      <c r="J65" s="177">
        <f>J157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391</v>
      </c>
      <c r="E66" s="176"/>
      <c r="F66" s="176"/>
      <c r="G66" s="176"/>
      <c r="H66" s="176"/>
      <c r="I66" s="176"/>
      <c r="J66" s="177">
        <f>J169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392</v>
      </c>
      <c r="E67" s="176"/>
      <c r="F67" s="176"/>
      <c r="G67" s="176"/>
      <c r="H67" s="176"/>
      <c r="I67" s="176"/>
      <c r="J67" s="177">
        <f>J182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J191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393</v>
      </c>
      <c r="E69" s="176"/>
      <c r="F69" s="176"/>
      <c r="G69" s="176"/>
      <c r="H69" s="176"/>
      <c r="I69" s="176"/>
      <c r="J69" s="177">
        <f>J208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394</v>
      </c>
      <c r="E70" s="176"/>
      <c r="F70" s="176"/>
      <c r="G70" s="176"/>
      <c r="H70" s="176"/>
      <c r="I70" s="176"/>
      <c r="J70" s="177">
        <f>J463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395</v>
      </c>
      <c r="E71" s="176"/>
      <c r="F71" s="176"/>
      <c r="G71" s="176"/>
      <c r="H71" s="176"/>
      <c r="I71" s="176"/>
      <c r="J71" s="177">
        <f>J478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7"/>
      <c r="C72" s="168"/>
      <c r="D72" s="169" t="s">
        <v>108</v>
      </c>
      <c r="E72" s="170"/>
      <c r="F72" s="170"/>
      <c r="G72" s="170"/>
      <c r="H72" s="170"/>
      <c r="I72" s="170"/>
      <c r="J72" s="171">
        <f>J494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3"/>
      <c r="C73" s="174"/>
      <c r="D73" s="175" t="s">
        <v>396</v>
      </c>
      <c r="E73" s="176"/>
      <c r="F73" s="176"/>
      <c r="G73" s="176"/>
      <c r="H73" s="176"/>
      <c r="I73" s="176"/>
      <c r="J73" s="177">
        <f>J495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7"/>
      <c r="C74" s="168"/>
      <c r="D74" s="169" t="s">
        <v>397</v>
      </c>
      <c r="E74" s="170"/>
      <c r="F74" s="170"/>
      <c r="G74" s="170"/>
      <c r="H74" s="170"/>
      <c r="I74" s="170"/>
      <c r="J74" s="171">
        <f>J503</f>
        <v>0</v>
      </c>
      <c r="K74" s="168"/>
      <c r="L74" s="17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73"/>
      <c r="C75" s="174"/>
      <c r="D75" s="175" t="s">
        <v>398</v>
      </c>
      <c r="E75" s="176"/>
      <c r="F75" s="176"/>
      <c r="G75" s="176"/>
      <c r="H75" s="176"/>
      <c r="I75" s="176"/>
      <c r="J75" s="177">
        <f>J504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399</v>
      </c>
      <c r="E76" s="176"/>
      <c r="F76" s="176"/>
      <c r="G76" s="176"/>
      <c r="H76" s="176"/>
      <c r="I76" s="176"/>
      <c r="J76" s="177">
        <f>J508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400</v>
      </c>
      <c r="E77" s="176"/>
      <c r="F77" s="176"/>
      <c r="G77" s="176"/>
      <c r="H77" s="176"/>
      <c r="I77" s="176"/>
      <c r="J77" s="177">
        <f>J512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401</v>
      </c>
      <c r="E78" s="176"/>
      <c r="F78" s="176"/>
      <c r="G78" s="176"/>
      <c r="H78" s="176"/>
      <c r="I78" s="176"/>
      <c r="J78" s="177">
        <f>J515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110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62" t="str">
        <f>E7</f>
        <v>Ochlazování kanceláří MěÚ b (1.-4.NP) VZT pro klientskou halu (1.NP)</v>
      </c>
      <c r="F88" s="34"/>
      <c r="G88" s="34"/>
      <c r="H88" s="34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96</v>
      </c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E9</f>
        <v>002 - Chlazení</v>
      </c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23</v>
      </c>
      <c r="D92" s="42"/>
      <c r="E92" s="42"/>
      <c r="F92" s="29" t="str">
        <f>F12</f>
        <v xml:space="preserve"> </v>
      </c>
      <c r="G92" s="42"/>
      <c r="H92" s="42"/>
      <c r="I92" s="34" t="s">
        <v>25</v>
      </c>
      <c r="J92" s="74" t="str">
        <f>IF(J12="","",J12)</f>
        <v>7. 4. 2026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29</v>
      </c>
      <c r="D94" s="42"/>
      <c r="E94" s="42"/>
      <c r="F94" s="29" t="str">
        <f>E15</f>
        <v xml:space="preserve"> </v>
      </c>
      <c r="G94" s="42"/>
      <c r="H94" s="42"/>
      <c r="I94" s="34" t="s">
        <v>34</v>
      </c>
      <c r="J94" s="38" t="str">
        <f>E21</f>
        <v xml:space="preserve"> 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32</v>
      </c>
      <c r="D95" s="42"/>
      <c r="E95" s="42"/>
      <c r="F95" s="29" t="str">
        <f>IF(E18="","",E18)</f>
        <v>Vyplň údaj</v>
      </c>
      <c r="G95" s="42"/>
      <c r="H95" s="42"/>
      <c r="I95" s="34" t="s">
        <v>35</v>
      </c>
      <c r="J95" s="38" t="str">
        <f>E24</f>
        <v xml:space="preserve"> 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79"/>
      <c r="B97" s="180"/>
      <c r="C97" s="181" t="s">
        <v>111</v>
      </c>
      <c r="D97" s="182" t="s">
        <v>58</v>
      </c>
      <c r="E97" s="182" t="s">
        <v>54</v>
      </c>
      <c r="F97" s="182" t="s">
        <v>55</v>
      </c>
      <c r="G97" s="182" t="s">
        <v>112</v>
      </c>
      <c r="H97" s="182" t="s">
        <v>113</v>
      </c>
      <c r="I97" s="182" t="s">
        <v>114</v>
      </c>
      <c r="J97" s="182" t="s">
        <v>100</v>
      </c>
      <c r="K97" s="183" t="s">
        <v>115</v>
      </c>
      <c r="L97" s="184"/>
      <c r="M97" s="94" t="s">
        <v>20</v>
      </c>
      <c r="N97" s="95" t="s">
        <v>43</v>
      </c>
      <c r="O97" s="95" t="s">
        <v>116</v>
      </c>
      <c r="P97" s="95" t="s">
        <v>117</v>
      </c>
      <c r="Q97" s="95" t="s">
        <v>118</v>
      </c>
      <c r="R97" s="95" t="s">
        <v>119</v>
      </c>
      <c r="S97" s="95" t="s">
        <v>120</v>
      </c>
      <c r="T97" s="96" t="s">
        <v>121</v>
      </c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</row>
    <row r="98" s="2" customFormat="1" ht="22.8" customHeight="1">
      <c r="A98" s="40"/>
      <c r="B98" s="41"/>
      <c r="C98" s="101" t="s">
        <v>122</v>
      </c>
      <c r="D98" s="42"/>
      <c r="E98" s="42"/>
      <c r="F98" s="42"/>
      <c r="G98" s="42"/>
      <c r="H98" s="42"/>
      <c r="I98" s="42"/>
      <c r="J98" s="185">
        <f>BK98</f>
        <v>0</v>
      </c>
      <c r="K98" s="42"/>
      <c r="L98" s="46"/>
      <c r="M98" s="97"/>
      <c r="N98" s="186"/>
      <c r="O98" s="98"/>
      <c r="P98" s="187">
        <f>P99+P133+P494+P503</f>
        <v>0</v>
      </c>
      <c r="Q98" s="98"/>
      <c r="R98" s="187">
        <f>R99+R133+R494+R503</f>
        <v>0</v>
      </c>
      <c r="S98" s="98"/>
      <c r="T98" s="188">
        <f>T99+T133+T494+T503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72</v>
      </c>
      <c r="AU98" s="19" t="s">
        <v>101</v>
      </c>
      <c r="BK98" s="189">
        <f>BK99+BK133+BK494+BK503</f>
        <v>0</v>
      </c>
    </row>
    <row r="99" s="12" customFormat="1" ht="25.92" customHeight="1">
      <c r="A99" s="12"/>
      <c r="B99" s="190"/>
      <c r="C99" s="191"/>
      <c r="D99" s="192" t="s">
        <v>72</v>
      </c>
      <c r="E99" s="193" t="s">
        <v>123</v>
      </c>
      <c r="F99" s="193" t="s">
        <v>124</v>
      </c>
      <c r="G99" s="191"/>
      <c r="H99" s="191"/>
      <c r="I99" s="194"/>
      <c r="J99" s="195">
        <f>BK99</f>
        <v>0</v>
      </c>
      <c r="K99" s="191"/>
      <c r="L99" s="196"/>
      <c r="M99" s="197"/>
      <c r="N99" s="198"/>
      <c r="O99" s="198"/>
      <c r="P99" s="199">
        <f>P100+P129</f>
        <v>0</v>
      </c>
      <c r="Q99" s="198"/>
      <c r="R99" s="199">
        <f>R100+R129</f>
        <v>0</v>
      </c>
      <c r="S99" s="198"/>
      <c r="T99" s="200">
        <f>T100+T129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22</v>
      </c>
      <c r="AT99" s="202" t="s">
        <v>72</v>
      </c>
      <c r="AU99" s="202" t="s">
        <v>73</v>
      </c>
      <c r="AY99" s="201" t="s">
        <v>125</v>
      </c>
      <c r="BK99" s="203">
        <f>BK100+BK129</f>
        <v>0</v>
      </c>
    </row>
    <row r="100" s="12" customFormat="1" ht="22.8" customHeight="1">
      <c r="A100" s="12"/>
      <c r="B100" s="190"/>
      <c r="C100" s="191"/>
      <c r="D100" s="192" t="s">
        <v>72</v>
      </c>
      <c r="E100" s="204" t="s">
        <v>135</v>
      </c>
      <c r="F100" s="204" t="s">
        <v>136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SUM(P101:P128)</f>
        <v>0</v>
      </c>
      <c r="Q100" s="198"/>
      <c r="R100" s="199">
        <f>SUM(R101:R128)</f>
        <v>0</v>
      </c>
      <c r="S100" s="198"/>
      <c r="T100" s="200">
        <f>SUM(T101:T128)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22</v>
      </c>
      <c r="AT100" s="202" t="s">
        <v>72</v>
      </c>
      <c r="AU100" s="202" t="s">
        <v>22</v>
      </c>
      <c r="AY100" s="201" t="s">
        <v>125</v>
      </c>
      <c r="BK100" s="203">
        <f>SUM(BK101:BK128)</f>
        <v>0</v>
      </c>
    </row>
    <row r="101" s="2" customFormat="1" ht="24.15" customHeight="1">
      <c r="A101" s="40"/>
      <c r="B101" s="41"/>
      <c r="C101" s="206" t="s">
        <v>22</v>
      </c>
      <c r="D101" s="206" t="s">
        <v>128</v>
      </c>
      <c r="E101" s="207" t="s">
        <v>402</v>
      </c>
      <c r="F101" s="208" t="s">
        <v>403</v>
      </c>
      <c r="G101" s="209" t="s">
        <v>139</v>
      </c>
      <c r="H101" s="210">
        <v>100</v>
      </c>
      <c r="I101" s="211"/>
      <c r="J101" s="212">
        <f>ROUND(I101*H101,2)</f>
        <v>0</v>
      </c>
      <c r="K101" s="208" t="s">
        <v>140</v>
      </c>
      <c r="L101" s="46"/>
      <c r="M101" s="213" t="s">
        <v>20</v>
      </c>
      <c r="N101" s="214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132</v>
      </c>
      <c r="AT101" s="217" t="s">
        <v>128</v>
      </c>
      <c r="AU101" s="217" t="s">
        <v>82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22</v>
      </c>
      <c r="BK101" s="218">
        <f>ROUND(I101*H101,2)</f>
        <v>0</v>
      </c>
      <c r="BL101" s="19" t="s">
        <v>132</v>
      </c>
      <c r="BM101" s="217" t="s">
        <v>82</v>
      </c>
    </row>
    <row r="102" s="2" customFormat="1">
      <c r="A102" s="40"/>
      <c r="B102" s="41"/>
      <c r="C102" s="42"/>
      <c r="D102" s="219" t="s">
        <v>133</v>
      </c>
      <c r="E102" s="42"/>
      <c r="F102" s="220" t="s">
        <v>404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133</v>
      </c>
      <c r="AU102" s="19" t="s">
        <v>82</v>
      </c>
    </row>
    <row r="103" s="2" customFormat="1">
      <c r="A103" s="40"/>
      <c r="B103" s="41"/>
      <c r="C103" s="42"/>
      <c r="D103" s="224" t="s">
        <v>142</v>
      </c>
      <c r="E103" s="42"/>
      <c r="F103" s="225" t="s">
        <v>405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142</v>
      </c>
      <c r="AU103" s="19" t="s">
        <v>82</v>
      </c>
    </row>
    <row r="104" s="2" customFormat="1" ht="24.15" customHeight="1">
      <c r="A104" s="40"/>
      <c r="B104" s="41"/>
      <c r="C104" s="206" t="s">
        <v>82</v>
      </c>
      <c r="D104" s="206" t="s">
        <v>128</v>
      </c>
      <c r="E104" s="207" t="s">
        <v>406</v>
      </c>
      <c r="F104" s="208" t="s">
        <v>407</v>
      </c>
      <c r="G104" s="209" t="s">
        <v>139</v>
      </c>
      <c r="H104" s="210">
        <v>2000</v>
      </c>
      <c r="I104" s="211"/>
      <c r="J104" s="212">
        <f>ROUND(I104*H104,2)</f>
        <v>0</v>
      </c>
      <c r="K104" s="208" t="s">
        <v>140</v>
      </c>
      <c r="L104" s="46"/>
      <c r="M104" s="213" t="s">
        <v>20</v>
      </c>
      <c r="N104" s="214" t="s">
        <v>44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132</v>
      </c>
      <c r="AT104" s="217" t="s">
        <v>128</v>
      </c>
      <c r="AU104" s="217" t="s">
        <v>82</v>
      </c>
      <c r="AY104" s="19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22</v>
      </c>
      <c r="BK104" s="218">
        <f>ROUND(I104*H104,2)</f>
        <v>0</v>
      </c>
      <c r="BL104" s="19" t="s">
        <v>132</v>
      </c>
      <c r="BM104" s="217" t="s">
        <v>132</v>
      </c>
    </row>
    <row r="105" s="2" customFormat="1">
      <c r="A105" s="40"/>
      <c r="B105" s="41"/>
      <c r="C105" s="42"/>
      <c r="D105" s="219" t="s">
        <v>133</v>
      </c>
      <c r="E105" s="42"/>
      <c r="F105" s="220" t="s">
        <v>408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133</v>
      </c>
      <c r="AU105" s="19" t="s">
        <v>82</v>
      </c>
    </row>
    <row r="106" s="2" customFormat="1">
      <c r="A106" s="40"/>
      <c r="B106" s="41"/>
      <c r="C106" s="42"/>
      <c r="D106" s="224" t="s">
        <v>142</v>
      </c>
      <c r="E106" s="42"/>
      <c r="F106" s="225" t="s">
        <v>409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82</v>
      </c>
    </row>
    <row r="107" s="13" customFormat="1">
      <c r="A107" s="13"/>
      <c r="B107" s="226"/>
      <c r="C107" s="227"/>
      <c r="D107" s="219" t="s">
        <v>144</v>
      </c>
      <c r="E107" s="228" t="s">
        <v>20</v>
      </c>
      <c r="F107" s="229" t="s">
        <v>410</v>
      </c>
      <c r="G107" s="227"/>
      <c r="H107" s="230">
        <v>2000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144</v>
      </c>
      <c r="AU107" s="236" t="s">
        <v>82</v>
      </c>
      <c r="AV107" s="13" t="s">
        <v>82</v>
      </c>
      <c r="AW107" s="13" t="s">
        <v>36</v>
      </c>
      <c r="AX107" s="13" t="s">
        <v>73</v>
      </c>
      <c r="AY107" s="236" t="s">
        <v>125</v>
      </c>
    </row>
    <row r="108" s="14" customFormat="1">
      <c r="A108" s="14"/>
      <c r="B108" s="237"/>
      <c r="C108" s="238"/>
      <c r="D108" s="219" t="s">
        <v>144</v>
      </c>
      <c r="E108" s="239" t="s">
        <v>20</v>
      </c>
      <c r="F108" s="240" t="s">
        <v>146</v>
      </c>
      <c r="G108" s="238"/>
      <c r="H108" s="241">
        <v>2000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144</v>
      </c>
      <c r="AU108" s="247" t="s">
        <v>82</v>
      </c>
      <c r="AV108" s="14" t="s">
        <v>132</v>
      </c>
      <c r="AW108" s="14" t="s">
        <v>36</v>
      </c>
      <c r="AX108" s="14" t="s">
        <v>22</v>
      </c>
      <c r="AY108" s="247" t="s">
        <v>125</v>
      </c>
    </row>
    <row r="109" s="2" customFormat="1" ht="24.15" customHeight="1">
      <c r="A109" s="40"/>
      <c r="B109" s="41"/>
      <c r="C109" s="206" t="s">
        <v>126</v>
      </c>
      <c r="D109" s="206" t="s">
        <v>128</v>
      </c>
      <c r="E109" s="207" t="s">
        <v>411</v>
      </c>
      <c r="F109" s="208" t="s">
        <v>412</v>
      </c>
      <c r="G109" s="209" t="s">
        <v>139</v>
      </c>
      <c r="H109" s="210">
        <v>100</v>
      </c>
      <c r="I109" s="211"/>
      <c r="J109" s="212">
        <f>ROUND(I109*H109,2)</f>
        <v>0</v>
      </c>
      <c r="K109" s="208" t="s">
        <v>140</v>
      </c>
      <c r="L109" s="46"/>
      <c r="M109" s="213" t="s">
        <v>20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132</v>
      </c>
      <c r="AT109" s="217" t="s">
        <v>128</v>
      </c>
      <c r="AU109" s="217" t="s">
        <v>82</v>
      </c>
      <c r="AY109" s="19" t="s">
        <v>125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22</v>
      </c>
      <c r="BK109" s="218">
        <f>ROUND(I109*H109,2)</f>
        <v>0</v>
      </c>
      <c r="BL109" s="19" t="s">
        <v>132</v>
      </c>
      <c r="BM109" s="217" t="s">
        <v>155</v>
      </c>
    </row>
    <row r="110" s="2" customFormat="1">
      <c r="A110" s="40"/>
      <c r="B110" s="41"/>
      <c r="C110" s="42"/>
      <c r="D110" s="219" t="s">
        <v>133</v>
      </c>
      <c r="E110" s="42"/>
      <c r="F110" s="220" t="s">
        <v>413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133</v>
      </c>
      <c r="AU110" s="19" t="s">
        <v>82</v>
      </c>
    </row>
    <row r="111" s="2" customFormat="1">
      <c r="A111" s="40"/>
      <c r="B111" s="41"/>
      <c r="C111" s="42"/>
      <c r="D111" s="224" t="s">
        <v>142</v>
      </c>
      <c r="E111" s="42"/>
      <c r="F111" s="225" t="s">
        <v>414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142</v>
      </c>
      <c r="AU111" s="19" t="s">
        <v>82</v>
      </c>
    </row>
    <row r="112" s="2" customFormat="1" ht="21.75" customHeight="1">
      <c r="A112" s="40"/>
      <c r="B112" s="41"/>
      <c r="C112" s="206" t="s">
        <v>132</v>
      </c>
      <c r="D112" s="206" t="s">
        <v>128</v>
      </c>
      <c r="E112" s="207" t="s">
        <v>137</v>
      </c>
      <c r="F112" s="208" t="s">
        <v>138</v>
      </c>
      <c r="G112" s="209" t="s">
        <v>139</v>
      </c>
      <c r="H112" s="210">
        <v>600</v>
      </c>
      <c r="I112" s="211"/>
      <c r="J112" s="212">
        <f>ROUND(I112*H112,2)</f>
        <v>0</v>
      </c>
      <c r="K112" s="208" t="s">
        <v>140</v>
      </c>
      <c r="L112" s="46"/>
      <c r="M112" s="213" t="s">
        <v>20</v>
      </c>
      <c r="N112" s="214" t="s">
        <v>44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132</v>
      </c>
      <c r="AT112" s="217" t="s">
        <v>128</v>
      </c>
      <c r="AU112" s="217" t="s">
        <v>82</v>
      </c>
      <c r="AY112" s="19" t="s">
        <v>125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22</v>
      </c>
      <c r="BK112" s="218">
        <f>ROUND(I112*H112,2)</f>
        <v>0</v>
      </c>
      <c r="BL112" s="19" t="s">
        <v>132</v>
      </c>
      <c r="BM112" s="217" t="s">
        <v>162</v>
      </c>
    </row>
    <row r="113" s="2" customFormat="1">
      <c r="A113" s="40"/>
      <c r="B113" s="41"/>
      <c r="C113" s="42"/>
      <c r="D113" s="219" t="s">
        <v>133</v>
      </c>
      <c r="E113" s="42"/>
      <c r="F113" s="220" t="s">
        <v>141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133</v>
      </c>
      <c r="AU113" s="19" t="s">
        <v>82</v>
      </c>
    </row>
    <row r="114" s="2" customFormat="1">
      <c r="A114" s="40"/>
      <c r="B114" s="41"/>
      <c r="C114" s="42"/>
      <c r="D114" s="224" t="s">
        <v>142</v>
      </c>
      <c r="E114" s="42"/>
      <c r="F114" s="225" t="s">
        <v>143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142</v>
      </c>
      <c r="AU114" s="19" t="s">
        <v>82</v>
      </c>
    </row>
    <row r="115" s="13" customFormat="1">
      <c r="A115" s="13"/>
      <c r="B115" s="226"/>
      <c r="C115" s="227"/>
      <c r="D115" s="219" t="s">
        <v>144</v>
      </c>
      <c r="E115" s="228" t="s">
        <v>20</v>
      </c>
      <c r="F115" s="229" t="s">
        <v>415</v>
      </c>
      <c r="G115" s="227"/>
      <c r="H115" s="230">
        <v>600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144</v>
      </c>
      <c r="AU115" s="236" t="s">
        <v>82</v>
      </c>
      <c r="AV115" s="13" t="s">
        <v>82</v>
      </c>
      <c r="AW115" s="13" t="s">
        <v>36</v>
      </c>
      <c r="AX115" s="13" t="s">
        <v>73</v>
      </c>
      <c r="AY115" s="236" t="s">
        <v>125</v>
      </c>
    </row>
    <row r="116" s="14" customFormat="1">
      <c r="A116" s="14"/>
      <c r="B116" s="237"/>
      <c r="C116" s="238"/>
      <c r="D116" s="219" t="s">
        <v>144</v>
      </c>
      <c r="E116" s="239" t="s">
        <v>20</v>
      </c>
      <c r="F116" s="240" t="s">
        <v>146</v>
      </c>
      <c r="G116" s="238"/>
      <c r="H116" s="241">
        <v>600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144</v>
      </c>
      <c r="AU116" s="247" t="s">
        <v>82</v>
      </c>
      <c r="AV116" s="14" t="s">
        <v>132</v>
      </c>
      <c r="AW116" s="14" t="s">
        <v>36</v>
      </c>
      <c r="AX116" s="14" t="s">
        <v>22</v>
      </c>
      <c r="AY116" s="247" t="s">
        <v>125</v>
      </c>
    </row>
    <row r="117" s="2" customFormat="1" ht="16.5" customHeight="1">
      <c r="A117" s="40"/>
      <c r="B117" s="41"/>
      <c r="C117" s="206" t="s">
        <v>163</v>
      </c>
      <c r="D117" s="206" t="s">
        <v>128</v>
      </c>
      <c r="E117" s="207" t="s">
        <v>416</v>
      </c>
      <c r="F117" s="208" t="s">
        <v>417</v>
      </c>
      <c r="G117" s="209" t="s">
        <v>153</v>
      </c>
      <c r="H117" s="210">
        <v>30</v>
      </c>
      <c r="I117" s="211"/>
      <c r="J117" s="212">
        <f>ROUND(I117*H117,2)</f>
        <v>0</v>
      </c>
      <c r="K117" s="208" t="s">
        <v>140</v>
      </c>
      <c r="L117" s="46"/>
      <c r="M117" s="213" t="s">
        <v>20</v>
      </c>
      <c r="N117" s="214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132</v>
      </c>
      <c r="AT117" s="217" t="s">
        <v>128</v>
      </c>
      <c r="AU117" s="217" t="s">
        <v>82</v>
      </c>
      <c r="AY117" s="19" t="s">
        <v>125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22</v>
      </c>
      <c r="BK117" s="218">
        <f>ROUND(I117*H117,2)</f>
        <v>0</v>
      </c>
      <c r="BL117" s="19" t="s">
        <v>132</v>
      </c>
      <c r="BM117" s="217" t="s">
        <v>27</v>
      </c>
    </row>
    <row r="118" s="2" customFormat="1">
      <c r="A118" s="40"/>
      <c r="B118" s="41"/>
      <c r="C118" s="42"/>
      <c r="D118" s="219" t="s">
        <v>133</v>
      </c>
      <c r="E118" s="42"/>
      <c r="F118" s="220" t="s">
        <v>418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133</v>
      </c>
      <c r="AU118" s="19" t="s">
        <v>82</v>
      </c>
    </row>
    <row r="119" s="2" customFormat="1">
      <c r="A119" s="40"/>
      <c r="B119" s="41"/>
      <c r="C119" s="42"/>
      <c r="D119" s="224" t="s">
        <v>142</v>
      </c>
      <c r="E119" s="42"/>
      <c r="F119" s="225" t="s">
        <v>419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142</v>
      </c>
      <c r="AU119" s="19" t="s">
        <v>82</v>
      </c>
    </row>
    <row r="120" s="13" customFormat="1">
      <c r="A120" s="13"/>
      <c r="B120" s="226"/>
      <c r="C120" s="227"/>
      <c r="D120" s="219" t="s">
        <v>144</v>
      </c>
      <c r="E120" s="228" t="s">
        <v>20</v>
      </c>
      <c r="F120" s="229" t="s">
        <v>420</v>
      </c>
      <c r="G120" s="227"/>
      <c r="H120" s="230">
        <v>30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144</v>
      </c>
      <c r="AU120" s="236" t="s">
        <v>82</v>
      </c>
      <c r="AV120" s="13" t="s">
        <v>82</v>
      </c>
      <c r="AW120" s="13" t="s">
        <v>36</v>
      </c>
      <c r="AX120" s="13" t="s">
        <v>73</v>
      </c>
      <c r="AY120" s="236" t="s">
        <v>125</v>
      </c>
    </row>
    <row r="121" s="14" customFormat="1">
      <c r="A121" s="14"/>
      <c r="B121" s="237"/>
      <c r="C121" s="238"/>
      <c r="D121" s="219" t="s">
        <v>144</v>
      </c>
      <c r="E121" s="239" t="s">
        <v>20</v>
      </c>
      <c r="F121" s="240" t="s">
        <v>146</v>
      </c>
      <c r="G121" s="238"/>
      <c r="H121" s="241">
        <v>30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144</v>
      </c>
      <c r="AU121" s="247" t="s">
        <v>82</v>
      </c>
      <c r="AV121" s="14" t="s">
        <v>132</v>
      </c>
      <c r="AW121" s="14" t="s">
        <v>36</v>
      </c>
      <c r="AX121" s="14" t="s">
        <v>22</v>
      </c>
      <c r="AY121" s="247" t="s">
        <v>125</v>
      </c>
    </row>
    <row r="122" s="2" customFormat="1" ht="16.5" customHeight="1">
      <c r="A122" s="40"/>
      <c r="B122" s="41"/>
      <c r="C122" s="206" t="s">
        <v>155</v>
      </c>
      <c r="D122" s="206" t="s">
        <v>128</v>
      </c>
      <c r="E122" s="207" t="s">
        <v>421</v>
      </c>
      <c r="F122" s="208" t="s">
        <v>422</v>
      </c>
      <c r="G122" s="209" t="s">
        <v>153</v>
      </c>
      <c r="H122" s="210">
        <v>7.5</v>
      </c>
      <c r="I122" s="211"/>
      <c r="J122" s="212">
        <f>ROUND(I122*H122,2)</f>
        <v>0</v>
      </c>
      <c r="K122" s="208" t="s">
        <v>140</v>
      </c>
      <c r="L122" s="46"/>
      <c r="M122" s="213" t="s">
        <v>20</v>
      </c>
      <c r="N122" s="214" t="s">
        <v>44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132</v>
      </c>
      <c r="AT122" s="217" t="s">
        <v>128</v>
      </c>
      <c r="AU122" s="217" t="s">
        <v>82</v>
      </c>
      <c r="AY122" s="19" t="s">
        <v>125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22</v>
      </c>
      <c r="BK122" s="218">
        <f>ROUND(I122*H122,2)</f>
        <v>0</v>
      </c>
      <c r="BL122" s="19" t="s">
        <v>132</v>
      </c>
      <c r="BM122" s="217" t="s">
        <v>8</v>
      </c>
    </row>
    <row r="123" s="2" customFormat="1">
      <c r="A123" s="40"/>
      <c r="B123" s="41"/>
      <c r="C123" s="42"/>
      <c r="D123" s="219" t="s">
        <v>133</v>
      </c>
      <c r="E123" s="42"/>
      <c r="F123" s="220" t="s">
        <v>423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133</v>
      </c>
      <c r="AU123" s="19" t="s">
        <v>82</v>
      </c>
    </row>
    <row r="124" s="2" customFormat="1">
      <c r="A124" s="40"/>
      <c r="B124" s="41"/>
      <c r="C124" s="42"/>
      <c r="D124" s="224" t="s">
        <v>142</v>
      </c>
      <c r="E124" s="42"/>
      <c r="F124" s="225" t="s">
        <v>424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142</v>
      </c>
      <c r="AU124" s="19" t="s">
        <v>82</v>
      </c>
    </row>
    <row r="125" s="13" customFormat="1">
      <c r="A125" s="13"/>
      <c r="B125" s="226"/>
      <c r="C125" s="227"/>
      <c r="D125" s="219" t="s">
        <v>144</v>
      </c>
      <c r="E125" s="228" t="s">
        <v>20</v>
      </c>
      <c r="F125" s="229" t="s">
        <v>425</v>
      </c>
      <c r="G125" s="227"/>
      <c r="H125" s="230">
        <v>7.5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144</v>
      </c>
      <c r="AU125" s="236" t="s">
        <v>82</v>
      </c>
      <c r="AV125" s="13" t="s">
        <v>82</v>
      </c>
      <c r="AW125" s="13" t="s">
        <v>36</v>
      </c>
      <c r="AX125" s="13" t="s">
        <v>73</v>
      </c>
      <c r="AY125" s="236" t="s">
        <v>125</v>
      </c>
    </row>
    <row r="126" s="14" customFormat="1">
      <c r="A126" s="14"/>
      <c r="B126" s="237"/>
      <c r="C126" s="238"/>
      <c r="D126" s="219" t="s">
        <v>144</v>
      </c>
      <c r="E126" s="239" t="s">
        <v>20</v>
      </c>
      <c r="F126" s="240" t="s">
        <v>146</v>
      </c>
      <c r="G126" s="238"/>
      <c r="H126" s="241">
        <v>7.5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144</v>
      </c>
      <c r="AU126" s="247" t="s">
        <v>82</v>
      </c>
      <c r="AV126" s="14" t="s">
        <v>132</v>
      </c>
      <c r="AW126" s="14" t="s">
        <v>36</v>
      </c>
      <c r="AX126" s="14" t="s">
        <v>22</v>
      </c>
      <c r="AY126" s="247" t="s">
        <v>125</v>
      </c>
    </row>
    <row r="127" s="2" customFormat="1" ht="33" customHeight="1">
      <c r="A127" s="40"/>
      <c r="B127" s="41"/>
      <c r="C127" s="206" t="s">
        <v>171</v>
      </c>
      <c r="D127" s="206" t="s">
        <v>128</v>
      </c>
      <c r="E127" s="207" t="s">
        <v>426</v>
      </c>
      <c r="F127" s="208" t="s">
        <v>427</v>
      </c>
      <c r="G127" s="209" t="s">
        <v>428</v>
      </c>
      <c r="H127" s="210">
        <v>6</v>
      </c>
      <c r="I127" s="211"/>
      <c r="J127" s="212">
        <f>ROUND(I127*H127,2)</f>
        <v>0</v>
      </c>
      <c r="K127" s="208" t="s">
        <v>20</v>
      </c>
      <c r="L127" s="46"/>
      <c r="M127" s="213" t="s">
        <v>20</v>
      </c>
      <c r="N127" s="214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132</v>
      </c>
      <c r="AT127" s="217" t="s">
        <v>128</v>
      </c>
      <c r="AU127" s="217" t="s">
        <v>82</v>
      </c>
      <c r="AY127" s="19" t="s">
        <v>125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22</v>
      </c>
      <c r="BK127" s="218">
        <f>ROUND(I127*H127,2)</f>
        <v>0</v>
      </c>
      <c r="BL127" s="19" t="s">
        <v>132</v>
      </c>
      <c r="BM127" s="217" t="s">
        <v>174</v>
      </c>
    </row>
    <row r="128" s="2" customFormat="1">
      <c r="A128" s="40"/>
      <c r="B128" s="41"/>
      <c r="C128" s="42"/>
      <c r="D128" s="219" t="s">
        <v>133</v>
      </c>
      <c r="E128" s="42"/>
      <c r="F128" s="220" t="s">
        <v>429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133</v>
      </c>
      <c r="AU128" s="19" t="s">
        <v>82</v>
      </c>
    </row>
    <row r="129" s="12" customFormat="1" ht="22.8" customHeight="1">
      <c r="A129" s="12"/>
      <c r="B129" s="190"/>
      <c r="C129" s="191"/>
      <c r="D129" s="192" t="s">
        <v>72</v>
      </c>
      <c r="E129" s="204" t="s">
        <v>430</v>
      </c>
      <c r="F129" s="204" t="s">
        <v>431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SUM(P130:P132)</f>
        <v>0</v>
      </c>
      <c r="Q129" s="198"/>
      <c r="R129" s="199">
        <f>SUM(R130:R132)</f>
        <v>0</v>
      </c>
      <c r="S129" s="198"/>
      <c r="T129" s="200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22</v>
      </c>
      <c r="AT129" s="202" t="s">
        <v>72</v>
      </c>
      <c r="AU129" s="202" t="s">
        <v>22</v>
      </c>
      <c r="AY129" s="201" t="s">
        <v>125</v>
      </c>
      <c r="BK129" s="203">
        <f>SUM(BK130:BK132)</f>
        <v>0</v>
      </c>
    </row>
    <row r="130" s="2" customFormat="1" ht="16.5" customHeight="1">
      <c r="A130" s="40"/>
      <c r="B130" s="41"/>
      <c r="C130" s="206" t="s">
        <v>162</v>
      </c>
      <c r="D130" s="206" t="s">
        <v>128</v>
      </c>
      <c r="E130" s="207" t="s">
        <v>432</v>
      </c>
      <c r="F130" s="208" t="s">
        <v>433</v>
      </c>
      <c r="G130" s="209" t="s">
        <v>323</v>
      </c>
      <c r="H130" s="210">
        <v>0.01</v>
      </c>
      <c r="I130" s="211"/>
      <c r="J130" s="212">
        <f>ROUND(I130*H130,2)</f>
        <v>0</v>
      </c>
      <c r="K130" s="208" t="s">
        <v>140</v>
      </c>
      <c r="L130" s="46"/>
      <c r="M130" s="213" t="s">
        <v>20</v>
      </c>
      <c r="N130" s="214" t="s">
        <v>44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132</v>
      </c>
      <c r="AT130" s="217" t="s">
        <v>128</v>
      </c>
      <c r="AU130" s="217" t="s">
        <v>82</v>
      </c>
      <c r="AY130" s="19" t="s">
        <v>125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22</v>
      </c>
      <c r="BK130" s="218">
        <f>ROUND(I130*H130,2)</f>
        <v>0</v>
      </c>
      <c r="BL130" s="19" t="s">
        <v>132</v>
      </c>
      <c r="BM130" s="217" t="s">
        <v>154</v>
      </c>
    </row>
    <row r="131" s="2" customFormat="1">
      <c r="A131" s="40"/>
      <c r="B131" s="41"/>
      <c r="C131" s="42"/>
      <c r="D131" s="219" t="s">
        <v>133</v>
      </c>
      <c r="E131" s="42"/>
      <c r="F131" s="220" t="s">
        <v>434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133</v>
      </c>
      <c r="AU131" s="19" t="s">
        <v>82</v>
      </c>
    </row>
    <row r="132" s="2" customFormat="1">
      <c r="A132" s="40"/>
      <c r="B132" s="41"/>
      <c r="C132" s="42"/>
      <c r="D132" s="224" t="s">
        <v>142</v>
      </c>
      <c r="E132" s="42"/>
      <c r="F132" s="225" t="s">
        <v>435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142</v>
      </c>
      <c r="AU132" s="19" t="s">
        <v>82</v>
      </c>
    </row>
    <row r="133" s="12" customFormat="1" ht="25.92" customHeight="1">
      <c r="A133" s="12"/>
      <c r="B133" s="190"/>
      <c r="C133" s="191"/>
      <c r="D133" s="192" t="s">
        <v>72</v>
      </c>
      <c r="E133" s="193" t="s">
        <v>147</v>
      </c>
      <c r="F133" s="193" t="s">
        <v>148</v>
      </c>
      <c r="G133" s="191"/>
      <c r="H133" s="191"/>
      <c r="I133" s="194"/>
      <c r="J133" s="195">
        <f>BK133</f>
        <v>0</v>
      </c>
      <c r="K133" s="191"/>
      <c r="L133" s="196"/>
      <c r="M133" s="197"/>
      <c r="N133" s="198"/>
      <c r="O133" s="198"/>
      <c r="P133" s="199">
        <f>P134+P157+P169+P182+P191+P208+P463+P478</f>
        <v>0</v>
      </c>
      <c r="Q133" s="198"/>
      <c r="R133" s="199">
        <f>R134+R157+R169+R182+R191+R208+R463+R478</f>
        <v>0</v>
      </c>
      <c r="S133" s="198"/>
      <c r="T133" s="200">
        <f>T134+T157+T169+T182+T191+T208+T463+T478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82</v>
      </c>
      <c r="AT133" s="202" t="s">
        <v>72</v>
      </c>
      <c r="AU133" s="202" t="s">
        <v>73</v>
      </c>
      <c r="AY133" s="201" t="s">
        <v>125</v>
      </c>
      <c r="BK133" s="203">
        <f>BK134+BK157+BK169+BK182+BK191+BK208+BK463+BK478</f>
        <v>0</v>
      </c>
    </row>
    <row r="134" s="12" customFormat="1" ht="22.8" customHeight="1">
      <c r="A134" s="12"/>
      <c r="B134" s="190"/>
      <c r="C134" s="191"/>
      <c r="D134" s="192" t="s">
        <v>72</v>
      </c>
      <c r="E134" s="204" t="s">
        <v>436</v>
      </c>
      <c r="F134" s="204" t="s">
        <v>437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SUM(P135:P156)</f>
        <v>0</v>
      </c>
      <c r="Q134" s="198"/>
      <c r="R134" s="199">
        <f>SUM(R135:R156)</f>
        <v>0</v>
      </c>
      <c r="S134" s="198"/>
      <c r="T134" s="200">
        <f>SUM(T135:T156)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82</v>
      </c>
      <c r="AT134" s="202" t="s">
        <v>72</v>
      </c>
      <c r="AU134" s="202" t="s">
        <v>22</v>
      </c>
      <c r="AY134" s="201" t="s">
        <v>125</v>
      </c>
      <c r="BK134" s="203">
        <f>SUM(BK135:BK156)</f>
        <v>0</v>
      </c>
    </row>
    <row r="135" s="2" customFormat="1" ht="16.5" customHeight="1">
      <c r="A135" s="40"/>
      <c r="B135" s="41"/>
      <c r="C135" s="206" t="s">
        <v>135</v>
      </c>
      <c r="D135" s="206" t="s">
        <v>128</v>
      </c>
      <c r="E135" s="207" t="s">
        <v>438</v>
      </c>
      <c r="F135" s="208" t="s">
        <v>439</v>
      </c>
      <c r="G135" s="209" t="s">
        <v>139</v>
      </c>
      <c r="H135" s="210">
        <v>80</v>
      </c>
      <c r="I135" s="211"/>
      <c r="J135" s="212">
        <f>ROUND(I135*H135,2)</f>
        <v>0</v>
      </c>
      <c r="K135" s="208" t="s">
        <v>140</v>
      </c>
      <c r="L135" s="46"/>
      <c r="M135" s="213" t="s">
        <v>20</v>
      </c>
      <c r="N135" s="214" t="s">
        <v>44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154</v>
      </c>
      <c r="AT135" s="217" t="s">
        <v>128</v>
      </c>
      <c r="AU135" s="217" t="s">
        <v>82</v>
      </c>
      <c r="AY135" s="19" t="s">
        <v>125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22</v>
      </c>
      <c r="BK135" s="218">
        <f>ROUND(I135*H135,2)</f>
        <v>0</v>
      </c>
      <c r="BL135" s="19" t="s">
        <v>154</v>
      </c>
      <c r="BM135" s="217" t="s">
        <v>182</v>
      </c>
    </row>
    <row r="136" s="2" customFormat="1">
      <c r="A136" s="40"/>
      <c r="B136" s="41"/>
      <c r="C136" s="42"/>
      <c r="D136" s="219" t="s">
        <v>133</v>
      </c>
      <c r="E136" s="42"/>
      <c r="F136" s="220" t="s">
        <v>440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133</v>
      </c>
      <c r="AU136" s="19" t="s">
        <v>82</v>
      </c>
    </row>
    <row r="137" s="2" customFormat="1">
      <c r="A137" s="40"/>
      <c r="B137" s="41"/>
      <c r="C137" s="42"/>
      <c r="D137" s="224" t="s">
        <v>142</v>
      </c>
      <c r="E137" s="42"/>
      <c r="F137" s="225" t="s">
        <v>441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142</v>
      </c>
      <c r="AU137" s="19" t="s">
        <v>82</v>
      </c>
    </row>
    <row r="138" s="2" customFormat="1" ht="16.5" customHeight="1">
      <c r="A138" s="40"/>
      <c r="B138" s="41"/>
      <c r="C138" s="248" t="s">
        <v>27</v>
      </c>
      <c r="D138" s="248" t="s">
        <v>158</v>
      </c>
      <c r="E138" s="249" t="s">
        <v>442</v>
      </c>
      <c r="F138" s="250" t="s">
        <v>443</v>
      </c>
      <c r="G138" s="251" t="s">
        <v>139</v>
      </c>
      <c r="H138" s="252">
        <v>84</v>
      </c>
      <c r="I138" s="253"/>
      <c r="J138" s="254">
        <f>ROUND(I138*H138,2)</f>
        <v>0</v>
      </c>
      <c r="K138" s="250" t="s">
        <v>140</v>
      </c>
      <c r="L138" s="255"/>
      <c r="M138" s="256" t="s">
        <v>20</v>
      </c>
      <c r="N138" s="257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161</v>
      </c>
      <c r="AT138" s="217" t="s">
        <v>158</v>
      </c>
      <c r="AU138" s="217" t="s">
        <v>82</v>
      </c>
      <c r="AY138" s="19" t="s">
        <v>125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22</v>
      </c>
      <c r="BK138" s="218">
        <f>ROUND(I138*H138,2)</f>
        <v>0</v>
      </c>
      <c r="BL138" s="19" t="s">
        <v>154</v>
      </c>
      <c r="BM138" s="217" t="s">
        <v>187</v>
      </c>
    </row>
    <row r="139" s="2" customFormat="1">
      <c r="A139" s="40"/>
      <c r="B139" s="41"/>
      <c r="C139" s="42"/>
      <c r="D139" s="219" t="s">
        <v>133</v>
      </c>
      <c r="E139" s="42"/>
      <c r="F139" s="220" t="s">
        <v>443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133</v>
      </c>
      <c r="AU139" s="19" t="s">
        <v>82</v>
      </c>
    </row>
    <row r="140" s="13" customFormat="1">
      <c r="A140" s="13"/>
      <c r="B140" s="226"/>
      <c r="C140" s="227"/>
      <c r="D140" s="219" t="s">
        <v>144</v>
      </c>
      <c r="E140" s="228" t="s">
        <v>20</v>
      </c>
      <c r="F140" s="229" t="s">
        <v>444</v>
      </c>
      <c r="G140" s="227"/>
      <c r="H140" s="230">
        <v>84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144</v>
      </c>
      <c r="AU140" s="236" t="s">
        <v>82</v>
      </c>
      <c r="AV140" s="13" t="s">
        <v>82</v>
      </c>
      <c r="AW140" s="13" t="s">
        <v>36</v>
      </c>
      <c r="AX140" s="13" t="s">
        <v>73</v>
      </c>
      <c r="AY140" s="236" t="s">
        <v>125</v>
      </c>
    </row>
    <row r="141" s="14" customFormat="1">
      <c r="A141" s="14"/>
      <c r="B141" s="237"/>
      <c r="C141" s="238"/>
      <c r="D141" s="219" t="s">
        <v>144</v>
      </c>
      <c r="E141" s="239" t="s">
        <v>20</v>
      </c>
      <c r="F141" s="240" t="s">
        <v>146</v>
      </c>
      <c r="G141" s="238"/>
      <c r="H141" s="241">
        <v>84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144</v>
      </c>
      <c r="AU141" s="247" t="s">
        <v>82</v>
      </c>
      <c r="AV141" s="14" t="s">
        <v>132</v>
      </c>
      <c r="AW141" s="14" t="s">
        <v>36</v>
      </c>
      <c r="AX141" s="14" t="s">
        <v>22</v>
      </c>
      <c r="AY141" s="247" t="s">
        <v>125</v>
      </c>
    </row>
    <row r="142" s="2" customFormat="1" ht="16.5" customHeight="1">
      <c r="A142" s="40"/>
      <c r="B142" s="41"/>
      <c r="C142" s="206" t="s">
        <v>189</v>
      </c>
      <c r="D142" s="206" t="s">
        <v>128</v>
      </c>
      <c r="E142" s="207" t="s">
        <v>445</v>
      </c>
      <c r="F142" s="208" t="s">
        <v>446</v>
      </c>
      <c r="G142" s="209" t="s">
        <v>139</v>
      </c>
      <c r="H142" s="210">
        <v>6</v>
      </c>
      <c r="I142" s="211"/>
      <c r="J142" s="212">
        <f>ROUND(I142*H142,2)</f>
        <v>0</v>
      </c>
      <c r="K142" s="208" t="s">
        <v>140</v>
      </c>
      <c r="L142" s="46"/>
      <c r="M142" s="213" t="s">
        <v>20</v>
      </c>
      <c r="N142" s="214" t="s">
        <v>44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154</v>
      </c>
      <c r="AT142" s="217" t="s">
        <v>128</v>
      </c>
      <c r="AU142" s="217" t="s">
        <v>82</v>
      </c>
      <c r="AY142" s="19" t="s">
        <v>125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22</v>
      </c>
      <c r="BK142" s="218">
        <f>ROUND(I142*H142,2)</f>
        <v>0</v>
      </c>
      <c r="BL142" s="19" t="s">
        <v>154</v>
      </c>
      <c r="BM142" s="217" t="s">
        <v>192</v>
      </c>
    </row>
    <row r="143" s="2" customFormat="1">
      <c r="A143" s="40"/>
      <c r="B143" s="41"/>
      <c r="C143" s="42"/>
      <c r="D143" s="219" t="s">
        <v>133</v>
      </c>
      <c r="E143" s="42"/>
      <c r="F143" s="220" t="s">
        <v>447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133</v>
      </c>
      <c r="AU143" s="19" t="s">
        <v>82</v>
      </c>
    </row>
    <row r="144" s="2" customFormat="1">
      <c r="A144" s="40"/>
      <c r="B144" s="41"/>
      <c r="C144" s="42"/>
      <c r="D144" s="224" t="s">
        <v>142</v>
      </c>
      <c r="E144" s="42"/>
      <c r="F144" s="225" t="s">
        <v>448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142</v>
      </c>
      <c r="AU144" s="19" t="s">
        <v>82</v>
      </c>
    </row>
    <row r="145" s="13" customFormat="1">
      <c r="A145" s="13"/>
      <c r="B145" s="226"/>
      <c r="C145" s="227"/>
      <c r="D145" s="219" t="s">
        <v>144</v>
      </c>
      <c r="E145" s="228" t="s">
        <v>20</v>
      </c>
      <c r="F145" s="229" t="s">
        <v>449</v>
      </c>
      <c r="G145" s="227"/>
      <c r="H145" s="230">
        <v>6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144</v>
      </c>
      <c r="AU145" s="236" t="s">
        <v>82</v>
      </c>
      <c r="AV145" s="13" t="s">
        <v>82</v>
      </c>
      <c r="AW145" s="13" t="s">
        <v>36</v>
      </c>
      <c r="AX145" s="13" t="s">
        <v>73</v>
      </c>
      <c r="AY145" s="236" t="s">
        <v>125</v>
      </c>
    </row>
    <row r="146" s="14" customFormat="1">
      <c r="A146" s="14"/>
      <c r="B146" s="237"/>
      <c r="C146" s="238"/>
      <c r="D146" s="219" t="s">
        <v>144</v>
      </c>
      <c r="E146" s="239" t="s">
        <v>20</v>
      </c>
      <c r="F146" s="240" t="s">
        <v>146</v>
      </c>
      <c r="G146" s="238"/>
      <c r="H146" s="241">
        <v>6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144</v>
      </c>
      <c r="AU146" s="247" t="s">
        <v>82</v>
      </c>
      <c r="AV146" s="14" t="s">
        <v>132</v>
      </c>
      <c r="AW146" s="14" t="s">
        <v>36</v>
      </c>
      <c r="AX146" s="14" t="s">
        <v>22</v>
      </c>
      <c r="AY146" s="247" t="s">
        <v>125</v>
      </c>
    </row>
    <row r="147" s="2" customFormat="1" ht="16.5" customHeight="1">
      <c r="A147" s="40"/>
      <c r="B147" s="41"/>
      <c r="C147" s="248" t="s">
        <v>8</v>
      </c>
      <c r="D147" s="248" t="s">
        <v>158</v>
      </c>
      <c r="E147" s="249" t="s">
        <v>450</v>
      </c>
      <c r="F147" s="250" t="s">
        <v>451</v>
      </c>
      <c r="G147" s="251" t="s">
        <v>139</v>
      </c>
      <c r="H147" s="252">
        <v>6.5999999999999996</v>
      </c>
      <c r="I147" s="253"/>
      <c r="J147" s="254">
        <f>ROUND(I147*H147,2)</f>
        <v>0</v>
      </c>
      <c r="K147" s="250" t="s">
        <v>140</v>
      </c>
      <c r="L147" s="255"/>
      <c r="M147" s="256" t="s">
        <v>20</v>
      </c>
      <c r="N147" s="257" t="s">
        <v>44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161</v>
      </c>
      <c r="AT147" s="217" t="s">
        <v>158</v>
      </c>
      <c r="AU147" s="217" t="s">
        <v>82</v>
      </c>
      <c r="AY147" s="19" t="s">
        <v>125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22</v>
      </c>
      <c r="BK147" s="218">
        <f>ROUND(I147*H147,2)</f>
        <v>0</v>
      </c>
      <c r="BL147" s="19" t="s">
        <v>154</v>
      </c>
      <c r="BM147" s="217" t="s">
        <v>197</v>
      </c>
    </row>
    <row r="148" s="2" customFormat="1">
      <c r="A148" s="40"/>
      <c r="B148" s="41"/>
      <c r="C148" s="42"/>
      <c r="D148" s="219" t="s">
        <v>133</v>
      </c>
      <c r="E148" s="42"/>
      <c r="F148" s="220" t="s">
        <v>451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133</v>
      </c>
      <c r="AU148" s="19" t="s">
        <v>82</v>
      </c>
    </row>
    <row r="149" s="13" customFormat="1">
      <c r="A149" s="13"/>
      <c r="B149" s="226"/>
      <c r="C149" s="227"/>
      <c r="D149" s="219" t="s">
        <v>144</v>
      </c>
      <c r="E149" s="228" t="s">
        <v>20</v>
      </c>
      <c r="F149" s="229" t="s">
        <v>452</v>
      </c>
      <c r="G149" s="227"/>
      <c r="H149" s="230">
        <v>6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144</v>
      </c>
      <c r="AU149" s="236" t="s">
        <v>82</v>
      </c>
      <c r="AV149" s="13" t="s">
        <v>82</v>
      </c>
      <c r="AW149" s="13" t="s">
        <v>36</v>
      </c>
      <c r="AX149" s="13" t="s">
        <v>73</v>
      </c>
      <c r="AY149" s="236" t="s">
        <v>125</v>
      </c>
    </row>
    <row r="150" s="15" customFormat="1">
      <c r="A150" s="15"/>
      <c r="B150" s="262"/>
      <c r="C150" s="263"/>
      <c r="D150" s="219" t="s">
        <v>144</v>
      </c>
      <c r="E150" s="264" t="s">
        <v>20</v>
      </c>
      <c r="F150" s="265" t="s">
        <v>453</v>
      </c>
      <c r="G150" s="263"/>
      <c r="H150" s="264" t="s">
        <v>20</v>
      </c>
      <c r="I150" s="266"/>
      <c r="J150" s="263"/>
      <c r="K150" s="263"/>
      <c r="L150" s="267"/>
      <c r="M150" s="268"/>
      <c r="N150" s="269"/>
      <c r="O150" s="269"/>
      <c r="P150" s="269"/>
      <c r="Q150" s="269"/>
      <c r="R150" s="269"/>
      <c r="S150" s="269"/>
      <c r="T150" s="27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1" t="s">
        <v>144</v>
      </c>
      <c r="AU150" s="271" t="s">
        <v>82</v>
      </c>
      <c r="AV150" s="15" t="s">
        <v>22</v>
      </c>
      <c r="AW150" s="15" t="s">
        <v>36</v>
      </c>
      <c r="AX150" s="15" t="s">
        <v>73</v>
      </c>
      <c r="AY150" s="271" t="s">
        <v>125</v>
      </c>
    </row>
    <row r="151" s="14" customFormat="1">
      <c r="A151" s="14"/>
      <c r="B151" s="237"/>
      <c r="C151" s="238"/>
      <c r="D151" s="219" t="s">
        <v>144</v>
      </c>
      <c r="E151" s="239" t="s">
        <v>20</v>
      </c>
      <c r="F151" s="240" t="s">
        <v>146</v>
      </c>
      <c r="G151" s="238"/>
      <c r="H151" s="241">
        <v>6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144</v>
      </c>
      <c r="AU151" s="247" t="s">
        <v>82</v>
      </c>
      <c r="AV151" s="14" t="s">
        <v>132</v>
      </c>
      <c r="AW151" s="14" t="s">
        <v>36</v>
      </c>
      <c r="AX151" s="14" t="s">
        <v>73</v>
      </c>
      <c r="AY151" s="247" t="s">
        <v>125</v>
      </c>
    </row>
    <row r="152" s="13" customFormat="1">
      <c r="A152" s="13"/>
      <c r="B152" s="226"/>
      <c r="C152" s="227"/>
      <c r="D152" s="219" t="s">
        <v>144</v>
      </c>
      <c r="E152" s="228" t="s">
        <v>20</v>
      </c>
      <c r="F152" s="229" t="s">
        <v>454</v>
      </c>
      <c r="G152" s="227"/>
      <c r="H152" s="230">
        <v>6.6000000000000005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144</v>
      </c>
      <c r="AU152" s="236" t="s">
        <v>82</v>
      </c>
      <c r="AV152" s="13" t="s">
        <v>82</v>
      </c>
      <c r="AW152" s="13" t="s">
        <v>36</v>
      </c>
      <c r="AX152" s="13" t="s">
        <v>73</v>
      </c>
      <c r="AY152" s="236" t="s">
        <v>125</v>
      </c>
    </row>
    <row r="153" s="14" customFormat="1">
      <c r="A153" s="14"/>
      <c r="B153" s="237"/>
      <c r="C153" s="238"/>
      <c r="D153" s="219" t="s">
        <v>144</v>
      </c>
      <c r="E153" s="239" t="s">
        <v>20</v>
      </c>
      <c r="F153" s="240" t="s">
        <v>146</v>
      </c>
      <c r="G153" s="238"/>
      <c r="H153" s="241">
        <v>6.6000000000000005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144</v>
      </c>
      <c r="AU153" s="247" t="s">
        <v>82</v>
      </c>
      <c r="AV153" s="14" t="s">
        <v>132</v>
      </c>
      <c r="AW153" s="14" t="s">
        <v>36</v>
      </c>
      <c r="AX153" s="14" t="s">
        <v>22</v>
      </c>
      <c r="AY153" s="247" t="s">
        <v>125</v>
      </c>
    </row>
    <row r="154" s="2" customFormat="1" ht="21.75" customHeight="1">
      <c r="A154" s="40"/>
      <c r="B154" s="41"/>
      <c r="C154" s="206" t="s">
        <v>199</v>
      </c>
      <c r="D154" s="206" t="s">
        <v>128</v>
      </c>
      <c r="E154" s="207" t="s">
        <v>455</v>
      </c>
      <c r="F154" s="208" t="s">
        <v>456</v>
      </c>
      <c r="G154" s="209" t="s">
        <v>323</v>
      </c>
      <c r="H154" s="210">
        <v>0.38700000000000001</v>
      </c>
      <c r="I154" s="211"/>
      <c r="J154" s="212">
        <f>ROUND(I154*H154,2)</f>
        <v>0</v>
      </c>
      <c r="K154" s="208" t="s">
        <v>140</v>
      </c>
      <c r="L154" s="46"/>
      <c r="M154" s="213" t="s">
        <v>20</v>
      </c>
      <c r="N154" s="214" t="s">
        <v>44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154</v>
      </c>
      <c r="AT154" s="217" t="s">
        <v>128</v>
      </c>
      <c r="AU154" s="217" t="s">
        <v>82</v>
      </c>
      <c r="AY154" s="19" t="s">
        <v>125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22</v>
      </c>
      <c r="BK154" s="218">
        <f>ROUND(I154*H154,2)</f>
        <v>0</v>
      </c>
      <c r="BL154" s="19" t="s">
        <v>154</v>
      </c>
      <c r="BM154" s="217" t="s">
        <v>202</v>
      </c>
    </row>
    <row r="155" s="2" customFormat="1">
      <c r="A155" s="40"/>
      <c r="B155" s="41"/>
      <c r="C155" s="42"/>
      <c r="D155" s="219" t="s">
        <v>133</v>
      </c>
      <c r="E155" s="42"/>
      <c r="F155" s="220" t="s">
        <v>457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133</v>
      </c>
      <c r="AU155" s="19" t="s">
        <v>82</v>
      </c>
    </row>
    <row r="156" s="2" customFormat="1">
      <c r="A156" s="40"/>
      <c r="B156" s="41"/>
      <c r="C156" s="42"/>
      <c r="D156" s="224" t="s">
        <v>142</v>
      </c>
      <c r="E156" s="42"/>
      <c r="F156" s="225" t="s">
        <v>458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142</v>
      </c>
      <c r="AU156" s="19" t="s">
        <v>82</v>
      </c>
    </row>
    <row r="157" s="12" customFormat="1" ht="22.8" customHeight="1">
      <c r="A157" s="12"/>
      <c r="B157" s="190"/>
      <c r="C157" s="191"/>
      <c r="D157" s="192" t="s">
        <v>72</v>
      </c>
      <c r="E157" s="204" t="s">
        <v>459</v>
      </c>
      <c r="F157" s="204" t="s">
        <v>460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SUM(P158:P168)</f>
        <v>0</v>
      </c>
      <c r="Q157" s="198"/>
      <c r="R157" s="199">
        <f>SUM(R158:R168)</f>
        <v>0</v>
      </c>
      <c r="S157" s="198"/>
      <c r="T157" s="200">
        <f>SUM(T158:T168)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82</v>
      </c>
      <c r="AT157" s="202" t="s">
        <v>72</v>
      </c>
      <c r="AU157" s="202" t="s">
        <v>22</v>
      </c>
      <c r="AY157" s="201" t="s">
        <v>125</v>
      </c>
      <c r="BK157" s="203">
        <f>SUM(BK158:BK168)</f>
        <v>0</v>
      </c>
    </row>
    <row r="158" s="2" customFormat="1" ht="16.5" customHeight="1">
      <c r="A158" s="40"/>
      <c r="B158" s="41"/>
      <c r="C158" s="206" t="s">
        <v>174</v>
      </c>
      <c r="D158" s="206" t="s">
        <v>128</v>
      </c>
      <c r="E158" s="207" t="s">
        <v>461</v>
      </c>
      <c r="F158" s="208" t="s">
        <v>462</v>
      </c>
      <c r="G158" s="209" t="s">
        <v>153</v>
      </c>
      <c r="H158" s="210">
        <v>80</v>
      </c>
      <c r="I158" s="211"/>
      <c r="J158" s="212">
        <f>ROUND(I158*H158,2)</f>
        <v>0</v>
      </c>
      <c r="K158" s="208" t="s">
        <v>140</v>
      </c>
      <c r="L158" s="46"/>
      <c r="M158" s="213" t="s">
        <v>20</v>
      </c>
      <c r="N158" s="214" t="s">
        <v>44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154</v>
      </c>
      <c r="AT158" s="217" t="s">
        <v>128</v>
      </c>
      <c r="AU158" s="217" t="s">
        <v>82</v>
      </c>
      <c r="AY158" s="19" t="s">
        <v>125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22</v>
      </c>
      <c r="BK158" s="218">
        <f>ROUND(I158*H158,2)</f>
        <v>0</v>
      </c>
      <c r="BL158" s="19" t="s">
        <v>154</v>
      </c>
      <c r="BM158" s="217" t="s">
        <v>207</v>
      </c>
    </row>
    <row r="159" s="2" customFormat="1">
      <c r="A159" s="40"/>
      <c r="B159" s="41"/>
      <c r="C159" s="42"/>
      <c r="D159" s="219" t="s">
        <v>133</v>
      </c>
      <c r="E159" s="42"/>
      <c r="F159" s="220" t="s">
        <v>463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133</v>
      </c>
      <c r="AU159" s="19" t="s">
        <v>82</v>
      </c>
    </row>
    <row r="160" s="2" customFormat="1">
      <c r="A160" s="40"/>
      <c r="B160" s="41"/>
      <c r="C160" s="42"/>
      <c r="D160" s="224" t="s">
        <v>142</v>
      </c>
      <c r="E160" s="42"/>
      <c r="F160" s="225" t="s">
        <v>464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142</v>
      </c>
      <c r="AU160" s="19" t="s">
        <v>82</v>
      </c>
    </row>
    <row r="161" s="13" customFormat="1">
      <c r="A161" s="13"/>
      <c r="B161" s="226"/>
      <c r="C161" s="227"/>
      <c r="D161" s="219" t="s">
        <v>144</v>
      </c>
      <c r="E161" s="228" t="s">
        <v>20</v>
      </c>
      <c r="F161" s="229" t="s">
        <v>465</v>
      </c>
      <c r="G161" s="227"/>
      <c r="H161" s="230">
        <v>20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144</v>
      </c>
      <c r="AU161" s="236" t="s">
        <v>82</v>
      </c>
      <c r="AV161" s="13" t="s">
        <v>82</v>
      </c>
      <c r="AW161" s="13" t="s">
        <v>36</v>
      </c>
      <c r="AX161" s="13" t="s">
        <v>73</v>
      </c>
      <c r="AY161" s="236" t="s">
        <v>125</v>
      </c>
    </row>
    <row r="162" s="13" customFormat="1">
      <c r="A162" s="13"/>
      <c r="B162" s="226"/>
      <c r="C162" s="227"/>
      <c r="D162" s="219" t="s">
        <v>144</v>
      </c>
      <c r="E162" s="228" t="s">
        <v>20</v>
      </c>
      <c r="F162" s="229" t="s">
        <v>466</v>
      </c>
      <c r="G162" s="227"/>
      <c r="H162" s="230">
        <v>20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144</v>
      </c>
      <c r="AU162" s="236" t="s">
        <v>82</v>
      </c>
      <c r="AV162" s="13" t="s">
        <v>82</v>
      </c>
      <c r="AW162" s="13" t="s">
        <v>36</v>
      </c>
      <c r="AX162" s="13" t="s">
        <v>73</v>
      </c>
      <c r="AY162" s="236" t="s">
        <v>125</v>
      </c>
    </row>
    <row r="163" s="13" customFormat="1">
      <c r="A163" s="13"/>
      <c r="B163" s="226"/>
      <c r="C163" s="227"/>
      <c r="D163" s="219" t="s">
        <v>144</v>
      </c>
      <c r="E163" s="228" t="s">
        <v>20</v>
      </c>
      <c r="F163" s="229" t="s">
        <v>467</v>
      </c>
      <c r="G163" s="227"/>
      <c r="H163" s="230">
        <v>20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144</v>
      </c>
      <c r="AU163" s="236" t="s">
        <v>82</v>
      </c>
      <c r="AV163" s="13" t="s">
        <v>82</v>
      </c>
      <c r="AW163" s="13" t="s">
        <v>36</v>
      </c>
      <c r="AX163" s="13" t="s">
        <v>73</v>
      </c>
      <c r="AY163" s="236" t="s">
        <v>125</v>
      </c>
    </row>
    <row r="164" s="13" customFormat="1">
      <c r="A164" s="13"/>
      <c r="B164" s="226"/>
      <c r="C164" s="227"/>
      <c r="D164" s="219" t="s">
        <v>144</v>
      </c>
      <c r="E164" s="228" t="s">
        <v>20</v>
      </c>
      <c r="F164" s="229" t="s">
        <v>468</v>
      </c>
      <c r="G164" s="227"/>
      <c r="H164" s="230">
        <v>20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144</v>
      </c>
      <c r="AU164" s="236" t="s">
        <v>82</v>
      </c>
      <c r="AV164" s="13" t="s">
        <v>82</v>
      </c>
      <c r="AW164" s="13" t="s">
        <v>36</v>
      </c>
      <c r="AX164" s="13" t="s">
        <v>73</v>
      </c>
      <c r="AY164" s="236" t="s">
        <v>125</v>
      </c>
    </row>
    <row r="165" s="14" customFormat="1">
      <c r="A165" s="14"/>
      <c r="B165" s="237"/>
      <c r="C165" s="238"/>
      <c r="D165" s="219" t="s">
        <v>144</v>
      </c>
      <c r="E165" s="239" t="s">
        <v>20</v>
      </c>
      <c r="F165" s="240" t="s">
        <v>146</v>
      </c>
      <c r="G165" s="238"/>
      <c r="H165" s="241">
        <v>80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144</v>
      </c>
      <c r="AU165" s="247" t="s">
        <v>82</v>
      </c>
      <c r="AV165" s="14" t="s">
        <v>132</v>
      </c>
      <c r="AW165" s="14" t="s">
        <v>36</v>
      </c>
      <c r="AX165" s="14" t="s">
        <v>22</v>
      </c>
      <c r="AY165" s="247" t="s">
        <v>125</v>
      </c>
    </row>
    <row r="166" s="2" customFormat="1" ht="21.75" customHeight="1">
      <c r="A166" s="40"/>
      <c r="B166" s="41"/>
      <c r="C166" s="206" t="s">
        <v>208</v>
      </c>
      <c r="D166" s="206" t="s">
        <v>128</v>
      </c>
      <c r="E166" s="207" t="s">
        <v>469</v>
      </c>
      <c r="F166" s="208" t="s">
        <v>470</v>
      </c>
      <c r="G166" s="209" t="s">
        <v>323</v>
      </c>
      <c r="H166" s="210">
        <v>0.029000000000000001</v>
      </c>
      <c r="I166" s="211"/>
      <c r="J166" s="212">
        <f>ROUND(I166*H166,2)</f>
        <v>0</v>
      </c>
      <c r="K166" s="208" t="s">
        <v>140</v>
      </c>
      <c r="L166" s="46"/>
      <c r="M166" s="213" t="s">
        <v>20</v>
      </c>
      <c r="N166" s="214" t="s">
        <v>44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154</v>
      </c>
      <c r="AT166" s="217" t="s">
        <v>128</v>
      </c>
      <c r="AU166" s="217" t="s">
        <v>82</v>
      </c>
      <c r="AY166" s="19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22</v>
      </c>
      <c r="BK166" s="218">
        <f>ROUND(I166*H166,2)</f>
        <v>0</v>
      </c>
      <c r="BL166" s="19" t="s">
        <v>154</v>
      </c>
      <c r="BM166" s="217" t="s">
        <v>211</v>
      </c>
    </row>
    <row r="167" s="2" customFormat="1">
      <c r="A167" s="40"/>
      <c r="B167" s="41"/>
      <c r="C167" s="42"/>
      <c r="D167" s="219" t="s">
        <v>133</v>
      </c>
      <c r="E167" s="42"/>
      <c r="F167" s="220" t="s">
        <v>471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133</v>
      </c>
      <c r="AU167" s="19" t="s">
        <v>82</v>
      </c>
    </row>
    <row r="168" s="2" customFormat="1">
      <c r="A168" s="40"/>
      <c r="B168" s="41"/>
      <c r="C168" s="42"/>
      <c r="D168" s="224" t="s">
        <v>142</v>
      </c>
      <c r="E168" s="42"/>
      <c r="F168" s="225" t="s">
        <v>472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142</v>
      </c>
      <c r="AU168" s="19" t="s">
        <v>82</v>
      </c>
    </row>
    <row r="169" s="12" customFormat="1" ht="22.8" customHeight="1">
      <c r="A169" s="12"/>
      <c r="B169" s="190"/>
      <c r="C169" s="191"/>
      <c r="D169" s="192" t="s">
        <v>72</v>
      </c>
      <c r="E169" s="204" t="s">
        <v>473</v>
      </c>
      <c r="F169" s="204" t="s">
        <v>474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SUM(P170:P181)</f>
        <v>0</v>
      </c>
      <c r="Q169" s="198"/>
      <c r="R169" s="199">
        <f>SUM(R170:R181)</f>
        <v>0</v>
      </c>
      <c r="S169" s="198"/>
      <c r="T169" s="200">
        <f>SUM(T170:T181)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82</v>
      </c>
      <c r="AT169" s="202" t="s">
        <v>72</v>
      </c>
      <c r="AU169" s="202" t="s">
        <v>22</v>
      </c>
      <c r="AY169" s="201" t="s">
        <v>125</v>
      </c>
      <c r="BK169" s="203">
        <f>SUM(BK170:BK181)</f>
        <v>0</v>
      </c>
    </row>
    <row r="170" s="2" customFormat="1" ht="16.5" customHeight="1">
      <c r="A170" s="40"/>
      <c r="B170" s="41"/>
      <c r="C170" s="206" t="s">
        <v>154</v>
      </c>
      <c r="D170" s="206" t="s">
        <v>128</v>
      </c>
      <c r="E170" s="207" t="s">
        <v>475</v>
      </c>
      <c r="F170" s="208" t="s">
        <v>476</v>
      </c>
      <c r="G170" s="209" t="s">
        <v>166</v>
      </c>
      <c r="H170" s="210">
        <v>1</v>
      </c>
      <c r="I170" s="211"/>
      <c r="J170" s="212">
        <f>ROUND(I170*H170,2)</f>
        <v>0</v>
      </c>
      <c r="K170" s="208" t="s">
        <v>20</v>
      </c>
      <c r="L170" s="46"/>
      <c r="M170" s="213" t="s">
        <v>20</v>
      </c>
      <c r="N170" s="214" t="s">
        <v>44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154</v>
      </c>
      <c r="AT170" s="217" t="s">
        <v>128</v>
      </c>
      <c r="AU170" s="217" t="s">
        <v>82</v>
      </c>
      <c r="AY170" s="19" t="s">
        <v>125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22</v>
      </c>
      <c r="BK170" s="218">
        <f>ROUND(I170*H170,2)</f>
        <v>0</v>
      </c>
      <c r="BL170" s="19" t="s">
        <v>154</v>
      </c>
      <c r="BM170" s="217" t="s">
        <v>161</v>
      </c>
    </row>
    <row r="171" s="2" customFormat="1">
      <c r="A171" s="40"/>
      <c r="B171" s="41"/>
      <c r="C171" s="42"/>
      <c r="D171" s="219" t="s">
        <v>133</v>
      </c>
      <c r="E171" s="42"/>
      <c r="F171" s="220" t="s">
        <v>477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133</v>
      </c>
      <c r="AU171" s="19" t="s">
        <v>82</v>
      </c>
    </row>
    <row r="172" s="13" customFormat="1">
      <c r="A172" s="13"/>
      <c r="B172" s="226"/>
      <c r="C172" s="227"/>
      <c r="D172" s="219" t="s">
        <v>144</v>
      </c>
      <c r="E172" s="228" t="s">
        <v>20</v>
      </c>
      <c r="F172" s="229" t="s">
        <v>478</v>
      </c>
      <c r="G172" s="227"/>
      <c r="H172" s="230">
        <v>1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144</v>
      </c>
      <c r="AU172" s="236" t="s">
        <v>82</v>
      </c>
      <c r="AV172" s="13" t="s">
        <v>82</v>
      </c>
      <c r="AW172" s="13" t="s">
        <v>36</v>
      </c>
      <c r="AX172" s="13" t="s">
        <v>73</v>
      </c>
      <c r="AY172" s="236" t="s">
        <v>125</v>
      </c>
    </row>
    <row r="173" s="14" customFormat="1">
      <c r="A173" s="14"/>
      <c r="B173" s="237"/>
      <c r="C173" s="238"/>
      <c r="D173" s="219" t="s">
        <v>144</v>
      </c>
      <c r="E173" s="239" t="s">
        <v>20</v>
      </c>
      <c r="F173" s="240" t="s">
        <v>146</v>
      </c>
      <c r="G173" s="238"/>
      <c r="H173" s="241">
        <v>1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144</v>
      </c>
      <c r="AU173" s="247" t="s">
        <v>82</v>
      </c>
      <c r="AV173" s="14" t="s">
        <v>132</v>
      </c>
      <c r="AW173" s="14" t="s">
        <v>36</v>
      </c>
      <c r="AX173" s="14" t="s">
        <v>22</v>
      </c>
      <c r="AY173" s="247" t="s">
        <v>125</v>
      </c>
    </row>
    <row r="174" s="2" customFormat="1" ht="16.5" customHeight="1">
      <c r="A174" s="40"/>
      <c r="B174" s="41"/>
      <c r="C174" s="206" t="s">
        <v>217</v>
      </c>
      <c r="D174" s="206" t="s">
        <v>128</v>
      </c>
      <c r="E174" s="207" t="s">
        <v>479</v>
      </c>
      <c r="F174" s="208" t="s">
        <v>480</v>
      </c>
      <c r="G174" s="209" t="s">
        <v>153</v>
      </c>
      <c r="H174" s="210">
        <v>5</v>
      </c>
      <c r="I174" s="211"/>
      <c r="J174" s="212">
        <f>ROUND(I174*H174,2)</f>
        <v>0</v>
      </c>
      <c r="K174" s="208" t="s">
        <v>140</v>
      </c>
      <c r="L174" s="46"/>
      <c r="M174" s="213" t="s">
        <v>20</v>
      </c>
      <c r="N174" s="214" t="s">
        <v>44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154</v>
      </c>
      <c r="AT174" s="217" t="s">
        <v>128</v>
      </c>
      <c r="AU174" s="217" t="s">
        <v>82</v>
      </c>
      <c r="AY174" s="19" t="s">
        <v>125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22</v>
      </c>
      <c r="BK174" s="218">
        <f>ROUND(I174*H174,2)</f>
        <v>0</v>
      </c>
      <c r="BL174" s="19" t="s">
        <v>154</v>
      </c>
      <c r="BM174" s="217" t="s">
        <v>220</v>
      </c>
    </row>
    <row r="175" s="2" customFormat="1">
      <c r="A175" s="40"/>
      <c r="B175" s="41"/>
      <c r="C175" s="42"/>
      <c r="D175" s="219" t="s">
        <v>133</v>
      </c>
      <c r="E175" s="42"/>
      <c r="F175" s="220" t="s">
        <v>481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133</v>
      </c>
      <c r="AU175" s="19" t="s">
        <v>82</v>
      </c>
    </row>
    <row r="176" s="2" customFormat="1">
      <c r="A176" s="40"/>
      <c r="B176" s="41"/>
      <c r="C176" s="42"/>
      <c r="D176" s="224" t="s">
        <v>142</v>
      </c>
      <c r="E176" s="42"/>
      <c r="F176" s="225" t="s">
        <v>482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142</v>
      </c>
      <c r="AU176" s="19" t="s">
        <v>82</v>
      </c>
    </row>
    <row r="177" s="13" customFormat="1">
      <c r="A177" s="13"/>
      <c r="B177" s="226"/>
      <c r="C177" s="227"/>
      <c r="D177" s="219" t="s">
        <v>144</v>
      </c>
      <c r="E177" s="228" t="s">
        <v>20</v>
      </c>
      <c r="F177" s="229" t="s">
        <v>483</v>
      </c>
      <c r="G177" s="227"/>
      <c r="H177" s="230">
        <v>5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144</v>
      </c>
      <c r="AU177" s="236" t="s">
        <v>82</v>
      </c>
      <c r="AV177" s="13" t="s">
        <v>82</v>
      </c>
      <c r="AW177" s="13" t="s">
        <v>36</v>
      </c>
      <c r="AX177" s="13" t="s">
        <v>73</v>
      </c>
      <c r="AY177" s="236" t="s">
        <v>125</v>
      </c>
    </row>
    <row r="178" s="14" customFormat="1">
      <c r="A178" s="14"/>
      <c r="B178" s="237"/>
      <c r="C178" s="238"/>
      <c r="D178" s="219" t="s">
        <v>144</v>
      </c>
      <c r="E178" s="239" t="s">
        <v>20</v>
      </c>
      <c r="F178" s="240" t="s">
        <v>146</v>
      </c>
      <c r="G178" s="238"/>
      <c r="H178" s="241">
        <v>5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144</v>
      </c>
      <c r="AU178" s="247" t="s">
        <v>82</v>
      </c>
      <c r="AV178" s="14" t="s">
        <v>132</v>
      </c>
      <c r="AW178" s="14" t="s">
        <v>36</v>
      </c>
      <c r="AX178" s="14" t="s">
        <v>22</v>
      </c>
      <c r="AY178" s="247" t="s">
        <v>125</v>
      </c>
    </row>
    <row r="179" s="2" customFormat="1" ht="21.75" customHeight="1">
      <c r="A179" s="40"/>
      <c r="B179" s="41"/>
      <c r="C179" s="206" t="s">
        <v>182</v>
      </c>
      <c r="D179" s="206" t="s">
        <v>128</v>
      </c>
      <c r="E179" s="207" t="s">
        <v>484</v>
      </c>
      <c r="F179" s="208" t="s">
        <v>485</v>
      </c>
      <c r="G179" s="209" t="s">
        <v>323</v>
      </c>
      <c r="H179" s="210">
        <v>0.002</v>
      </c>
      <c r="I179" s="211"/>
      <c r="J179" s="212">
        <f>ROUND(I179*H179,2)</f>
        <v>0</v>
      </c>
      <c r="K179" s="208" t="s">
        <v>140</v>
      </c>
      <c r="L179" s="46"/>
      <c r="M179" s="213" t="s">
        <v>20</v>
      </c>
      <c r="N179" s="214" t="s">
        <v>44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154</v>
      </c>
      <c r="AT179" s="217" t="s">
        <v>128</v>
      </c>
      <c r="AU179" s="217" t="s">
        <v>82</v>
      </c>
      <c r="AY179" s="19" t="s">
        <v>125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22</v>
      </c>
      <c r="BK179" s="218">
        <f>ROUND(I179*H179,2)</f>
        <v>0</v>
      </c>
      <c r="BL179" s="19" t="s">
        <v>154</v>
      </c>
      <c r="BM179" s="217" t="s">
        <v>225</v>
      </c>
    </row>
    <row r="180" s="2" customFormat="1">
      <c r="A180" s="40"/>
      <c r="B180" s="41"/>
      <c r="C180" s="42"/>
      <c r="D180" s="219" t="s">
        <v>133</v>
      </c>
      <c r="E180" s="42"/>
      <c r="F180" s="220" t="s">
        <v>486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133</v>
      </c>
      <c r="AU180" s="19" t="s">
        <v>82</v>
      </c>
    </row>
    <row r="181" s="2" customFormat="1">
      <c r="A181" s="40"/>
      <c r="B181" s="41"/>
      <c r="C181" s="42"/>
      <c r="D181" s="224" t="s">
        <v>142</v>
      </c>
      <c r="E181" s="42"/>
      <c r="F181" s="225" t="s">
        <v>487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142</v>
      </c>
      <c r="AU181" s="19" t="s">
        <v>82</v>
      </c>
    </row>
    <row r="182" s="12" customFormat="1" ht="22.8" customHeight="1">
      <c r="A182" s="12"/>
      <c r="B182" s="190"/>
      <c r="C182" s="191"/>
      <c r="D182" s="192" t="s">
        <v>72</v>
      </c>
      <c r="E182" s="204" t="s">
        <v>488</v>
      </c>
      <c r="F182" s="204" t="s">
        <v>489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SUM(P183:P190)</f>
        <v>0</v>
      </c>
      <c r="Q182" s="198"/>
      <c r="R182" s="199">
        <f>SUM(R183:R190)</f>
        <v>0</v>
      </c>
      <c r="S182" s="198"/>
      <c r="T182" s="200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82</v>
      </c>
      <c r="AT182" s="202" t="s">
        <v>72</v>
      </c>
      <c r="AU182" s="202" t="s">
        <v>22</v>
      </c>
      <c r="AY182" s="201" t="s">
        <v>125</v>
      </c>
      <c r="BK182" s="203">
        <f>SUM(BK183:BK190)</f>
        <v>0</v>
      </c>
    </row>
    <row r="183" s="2" customFormat="1" ht="21.75" customHeight="1">
      <c r="A183" s="40"/>
      <c r="B183" s="41"/>
      <c r="C183" s="206" t="s">
        <v>227</v>
      </c>
      <c r="D183" s="206" t="s">
        <v>128</v>
      </c>
      <c r="E183" s="207" t="s">
        <v>490</v>
      </c>
      <c r="F183" s="208" t="s">
        <v>491</v>
      </c>
      <c r="G183" s="209" t="s">
        <v>166</v>
      </c>
      <c r="H183" s="210">
        <v>15</v>
      </c>
      <c r="I183" s="211"/>
      <c r="J183" s="212">
        <f>ROUND(I183*H183,2)</f>
        <v>0</v>
      </c>
      <c r="K183" s="208" t="s">
        <v>140</v>
      </c>
      <c r="L183" s="46"/>
      <c r="M183" s="213" t="s">
        <v>20</v>
      </c>
      <c r="N183" s="214" t="s">
        <v>44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154</v>
      </c>
      <c r="AT183" s="217" t="s">
        <v>128</v>
      </c>
      <c r="AU183" s="217" t="s">
        <v>82</v>
      </c>
      <c r="AY183" s="19" t="s">
        <v>125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22</v>
      </c>
      <c r="BK183" s="218">
        <f>ROUND(I183*H183,2)</f>
        <v>0</v>
      </c>
      <c r="BL183" s="19" t="s">
        <v>154</v>
      </c>
      <c r="BM183" s="217" t="s">
        <v>230</v>
      </c>
    </row>
    <row r="184" s="2" customFormat="1">
      <c r="A184" s="40"/>
      <c r="B184" s="41"/>
      <c r="C184" s="42"/>
      <c r="D184" s="219" t="s">
        <v>133</v>
      </c>
      <c r="E184" s="42"/>
      <c r="F184" s="220" t="s">
        <v>492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133</v>
      </c>
      <c r="AU184" s="19" t="s">
        <v>82</v>
      </c>
    </row>
    <row r="185" s="2" customFormat="1">
      <c r="A185" s="40"/>
      <c r="B185" s="41"/>
      <c r="C185" s="42"/>
      <c r="D185" s="224" t="s">
        <v>142</v>
      </c>
      <c r="E185" s="42"/>
      <c r="F185" s="225" t="s">
        <v>493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142</v>
      </c>
      <c r="AU185" s="19" t="s">
        <v>82</v>
      </c>
    </row>
    <row r="186" s="13" customFormat="1">
      <c r="A186" s="13"/>
      <c r="B186" s="226"/>
      <c r="C186" s="227"/>
      <c r="D186" s="219" t="s">
        <v>144</v>
      </c>
      <c r="E186" s="228" t="s">
        <v>20</v>
      </c>
      <c r="F186" s="229" t="s">
        <v>494</v>
      </c>
      <c r="G186" s="227"/>
      <c r="H186" s="230">
        <v>15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144</v>
      </c>
      <c r="AU186" s="236" t="s">
        <v>82</v>
      </c>
      <c r="AV186" s="13" t="s">
        <v>82</v>
      </c>
      <c r="AW186" s="13" t="s">
        <v>36</v>
      </c>
      <c r="AX186" s="13" t="s">
        <v>73</v>
      </c>
      <c r="AY186" s="236" t="s">
        <v>125</v>
      </c>
    </row>
    <row r="187" s="14" customFormat="1">
      <c r="A187" s="14"/>
      <c r="B187" s="237"/>
      <c r="C187" s="238"/>
      <c r="D187" s="219" t="s">
        <v>144</v>
      </c>
      <c r="E187" s="239" t="s">
        <v>20</v>
      </c>
      <c r="F187" s="240" t="s">
        <v>146</v>
      </c>
      <c r="G187" s="238"/>
      <c r="H187" s="241">
        <v>15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144</v>
      </c>
      <c r="AU187" s="247" t="s">
        <v>82</v>
      </c>
      <c r="AV187" s="14" t="s">
        <v>132</v>
      </c>
      <c r="AW187" s="14" t="s">
        <v>36</v>
      </c>
      <c r="AX187" s="14" t="s">
        <v>22</v>
      </c>
      <c r="AY187" s="247" t="s">
        <v>125</v>
      </c>
    </row>
    <row r="188" s="2" customFormat="1" ht="21.75" customHeight="1">
      <c r="A188" s="40"/>
      <c r="B188" s="41"/>
      <c r="C188" s="206" t="s">
        <v>187</v>
      </c>
      <c r="D188" s="206" t="s">
        <v>128</v>
      </c>
      <c r="E188" s="207" t="s">
        <v>495</v>
      </c>
      <c r="F188" s="208" t="s">
        <v>496</v>
      </c>
      <c r="G188" s="209" t="s">
        <v>323</v>
      </c>
      <c r="H188" s="210">
        <v>0.20000000000000001</v>
      </c>
      <c r="I188" s="211"/>
      <c r="J188" s="212">
        <f>ROUND(I188*H188,2)</f>
        <v>0</v>
      </c>
      <c r="K188" s="208" t="s">
        <v>140</v>
      </c>
      <c r="L188" s="46"/>
      <c r="M188" s="213" t="s">
        <v>20</v>
      </c>
      <c r="N188" s="214" t="s">
        <v>44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154</v>
      </c>
      <c r="AT188" s="217" t="s">
        <v>128</v>
      </c>
      <c r="AU188" s="217" t="s">
        <v>82</v>
      </c>
      <c r="AY188" s="19" t="s">
        <v>125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22</v>
      </c>
      <c r="BK188" s="218">
        <f>ROUND(I188*H188,2)</f>
        <v>0</v>
      </c>
      <c r="BL188" s="19" t="s">
        <v>154</v>
      </c>
      <c r="BM188" s="217" t="s">
        <v>235</v>
      </c>
    </row>
    <row r="189" s="2" customFormat="1">
      <c r="A189" s="40"/>
      <c r="B189" s="41"/>
      <c r="C189" s="42"/>
      <c r="D189" s="219" t="s">
        <v>133</v>
      </c>
      <c r="E189" s="42"/>
      <c r="F189" s="220" t="s">
        <v>497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133</v>
      </c>
      <c r="AU189" s="19" t="s">
        <v>82</v>
      </c>
    </row>
    <row r="190" s="2" customFormat="1">
      <c r="A190" s="40"/>
      <c r="B190" s="41"/>
      <c r="C190" s="42"/>
      <c r="D190" s="224" t="s">
        <v>142</v>
      </c>
      <c r="E190" s="42"/>
      <c r="F190" s="225" t="s">
        <v>498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142</v>
      </c>
      <c r="AU190" s="19" t="s">
        <v>82</v>
      </c>
    </row>
    <row r="191" s="12" customFormat="1" ht="22.8" customHeight="1">
      <c r="A191" s="12"/>
      <c r="B191" s="190"/>
      <c r="C191" s="191"/>
      <c r="D191" s="192" t="s">
        <v>72</v>
      </c>
      <c r="E191" s="204" t="s">
        <v>327</v>
      </c>
      <c r="F191" s="204" t="s">
        <v>328</v>
      </c>
      <c r="G191" s="191"/>
      <c r="H191" s="191"/>
      <c r="I191" s="194"/>
      <c r="J191" s="205">
        <f>BK191</f>
        <v>0</v>
      </c>
      <c r="K191" s="191"/>
      <c r="L191" s="196"/>
      <c r="M191" s="197"/>
      <c r="N191" s="198"/>
      <c r="O191" s="198"/>
      <c r="P191" s="199">
        <f>SUM(P192:P207)</f>
        <v>0</v>
      </c>
      <c r="Q191" s="198"/>
      <c r="R191" s="199">
        <f>SUM(R192:R207)</f>
        <v>0</v>
      </c>
      <c r="S191" s="198"/>
      <c r="T191" s="200">
        <f>SUM(T192:T207)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1" t="s">
        <v>82</v>
      </c>
      <c r="AT191" s="202" t="s">
        <v>72</v>
      </c>
      <c r="AU191" s="202" t="s">
        <v>22</v>
      </c>
      <c r="AY191" s="201" t="s">
        <v>125</v>
      </c>
      <c r="BK191" s="203">
        <f>SUM(BK192:BK207)</f>
        <v>0</v>
      </c>
    </row>
    <row r="192" s="2" customFormat="1" ht="16.5" customHeight="1">
      <c r="A192" s="40"/>
      <c r="B192" s="41"/>
      <c r="C192" s="206" t="s">
        <v>7</v>
      </c>
      <c r="D192" s="206" t="s">
        <v>128</v>
      </c>
      <c r="E192" s="207" t="s">
        <v>499</v>
      </c>
      <c r="F192" s="208" t="s">
        <v>500</v>
      </c>
      <c r="G192" s="209" t="s">
        <v>153</v>
      </c>
      <c r="H192" s="210">
        <v>1000</v>
      </c>
      <c r="I192" s="211"/>
      <c r="J192" s="212">
        <f>ROUND(I192*H192,2)</f>
        <v>0</v>
      </c>
      <c r="K192" s="208" t="s">
        <v>140</v>
      </c>
      <c r="L192" s="46"/>
      <c r="M192" s="213" t="s">
        <v>20</v>
      </c>
      <c r="N192" s="214" t="s">
        <v>44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154</v>
      </c>
      <c r="AT192" s="217" t="s">
        <v>128</v>
      </c>
      <c r="AU192" s="217" t="s">
        <v>82</v>
      </c>
      <c r="AY192" s="19" t="s">
        <v>125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22</v>
      </c>
      <c r="BK192" s="218">
        <f>ROUND(I192*H192,2)</f>
        <v>0</v>
      </c>
      <c r="BL192" s="19" t="s">
        <v>154</v>
      </c>
      <c r="BM192" s="217" t="s">
        <v>239</v>
      </c>
    </row>
    <row r="193" s="2" customFormat="1">
      <c r="A193" s="40"/>
      <c r="B193" s="41"/>
      <c r="C193" s="42"/>
      <c r="D193" s="219" t="s">
        <v>133</v>
      </c>
      <c r="E193" s="42"/>
      <c r="F193" s="220" t="s">
        <v>501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133</v>
      </c>
      <c r="AU193" s="19" t="s">
        <v>82</v>
      </c>
    </row>
    <row r="194" s="2" customFormat="1">
      <c r="A194" s="40"/>
      <c r="B194" s="41"/>
      <c r="C194" s="42"/>
      <c r="D194" s="224" t="s">
        <v>142</v>
      </c>
      <c r="E194" s="42"/>
      <c r="F194" s="225" t="s">
        <v>502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142</v>
      </c>
      <c r="AU194" s="19" t="s">
        <v>82</v>
      </c>
    </row>
    <row r="195" s="13" customFormat="1">
      <c r="A195" s="13"/>
      <c r="B195" s="226"/>
      <c r="C195" s="227"/>
      <c r="D195" s="219" t="s">
        <v>144</v>
      </c>
      <c r="E195" s="228" t="s">
        <v>20</v>
      </c>
      <c r="F195" s="229" t="s">
        <v>503</v>
      </c>
      <c r="G195" s="227"/>
      <c r="H195" s="230">
        <v>150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144</v>
      </c>
      <c r="AU195" s="236" t="s">
        <v>82</v>
      </c>
      <c r="AV195" s="13" t="s">
        <v>82</v>
      </c>
      <c r="AW195" s="13" t="s">
        <v>36</v>
      </c>
      <c r="AX195" s="13" t="s">
        <v>73</v>
      </c>
      <c r="AY195" s="236" t="s">
        <v>125</v>
      </c>
    </row>
    <row r="196" s="13" customFormat="1">
      <c r="A196" s="13"/>
      <c r="B196" s="226"/>
      <c r="C196" s="227"/>
      <c r="D196" s="219" t="s">
        <v>144</v>
      </c>
      <c r="E196" s="228" t="s">
        <v>20</v>
      </c>
      <c r="F196" s="229" t="s">
        <v>504</v>
      </c>
      <c r="G196" s="227"/>
      <c r="H196" s="230">
        <v>200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144</v>
      </c>
      <c r="AU196" s="236" t="s">
        <v>82</v>
      </c>
      <c r="AV196" s="13" t="s">
        <v>82</v>
      </c>
      <c r="AW196" s="13" t="s">
        <v>36</v>
      </c>
      <c r="AX196" s="13" t="s">
        <v>73</v>
      </c>
      <c r="AY196" s="236" t="s">
        <v>125</v>
      </c>
    </row>
    <row r="197" s="13" customFormat="1">
      <c r="A197" s="13"/>
      <c r="B197" s="226"/>
      <c r="C197" s="227"/>
      <c r="D197" s="219" t="s">
        <v>144</v>
      </c>
      <c r="E197" s="228" t="s">
        <v>20</v>
      </c>
      <c r="F197" s="229" t="s">
        <v>505</v>
      </c>
      <c r="G197" s="227"/>
      <c r="H197" s="230">
        <v>300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144</v>
      </c>
      <c r="AU197" s="236" t="s">
        <v>82</v>
      </c>
      <c r="AV197" s="13" t="s">
        <v>82</v>
      </c>
      <c r="AW197" s="13" t="s">
        <v>36</v>
      </c>
      <c r="AX197" s="13" t="s">
        <v>73</v>
      </c>
      <c r="AY197" s="236" t="s">
        <v>125</v>
      </c>
    </row>
    <row r="198" s="13" customFormat="1">
      <c r="A198" s="13"/>
      <c r="B198" s="226"/>
      <c r="C198" s="227"/>
      <c r="D198" s="219" t="s">
        <v>144</v>
      </c>
      <c r="E198" s="228" t="s">
        <v>20</v>
      </c>
      <c r="F198" s="229" t="s">
        <v>506</v>
      </c>
      <c r="G198" s="227"/>
      <c r="H198" s="230">
        <v>300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144</v>
      </c>
      <c r="AU198" s="236" t="s">
        <v>82</v>
      </c>
      <c r="AV198" s="13" t="s">
        <v>82</v>
      </c>
      <c r="AW198" s="13" t="s">
        <v>36</v>
      </c>
      <c r="AX198" s="13" t="s">
        <v>73</v>
      </c>
      <c r="AY198" s="236" t="s">
        <v>125</v>
      </c>
    </row>
    <row r="199" s="13" customFormat="1">
      <c r="A199" s="13"/>
      <c r="B199" s="226"/>
      <c r="C199" s="227"/>
      <c r="D199" s="219" t="s">
        <v>144</v>
      </c>
      <c r="E199" s="228" t="s">
        <v>20</v>
      </c>
      <c r="F199" s="229" t="s">
        <v>507</v>
      </c>
      <c r="G199" s="227"/>
      <c r="H199" s="230">
        <v>50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144</v>
      </c>
      <c r="AU199" s="236" t="s">
        <v>82</v>
      </c>
      <c r="AV199" s="13" t="s">
        <v>82</v>
      </c>
      <c r="AW199" s="13" t="s">
        <v>36</v>
      </c>
      <c r="AX199" s="13" t="s">
        <v>73</v>
      </c>
      <c r="AY199" s="236" t="s">
        <v>125</v>
      </c>
    </row>
    <row r="200" s="14" customFormat="1">
      <c r="A200" s="14"/>
      <c r="B200" s="237"/>
      <c r="C200" s="238"/>
      <c r="D200" s="219" t="s">
        <v>144</v>
      </c>
      <c r="E200" s="239" t="s">
        <v>20</v>
      </c>
      <c r="F200" s="240" t="s">
        <v>146</v>
      </c>
      <c r="G200" s="238"/>
      <c r="H200" s="241">
        <v>1000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144</v>
      </c>
      <c r="AU200" s="247" t="s">
        <v>82</v>
      </c>
      <c r="AV200" s="14" t="s">
        <v>132</v>
      </c>
      <c r="AW200" s="14" t="s">
        <v>36</v>
      </c>
      <c r="AX200" s="14" t="s">
        <v>22</v>
      </c>
      <c r="AY200" s="247" t="s">
        <v>125</v>
      </c>
    </row>
    <row r="201" s="2" customFormat="1" ht="16.5" customHeight="1">
      <c r="A201" s="40"/>
      <c r="B201" s="41"/>
      <c r="C201" s="248" t="s">
        <v>192</v>
      </c>
      <c r="D201" s="248" t="s">
        <v>158</v>
      </c>
      <c r="E201" s="249" t="s">
        <v>508</v>
      </c>
      <c r="F201" s="250" t="s">
        <v>509</v>
      </c>
      <c r="G201" s="251" t="s">
        <v>153</v>
      </c>
      <c r="H201" s="252">
        <v>1050</v>
      </c>
      <c r="I201" s="253"/>
      <c r="J201" s="254">
        <f>ROUND(I201*H201,2)</f>
        <v>0</v>
      </c>
      <c r="K201" s="250" t="s">
        <v>20</v>
      </c>
      <c r="L201" s="255"/>
      <c r="M201" s="256" t="s">
        <v>20</v>
      </c>
      <c r="N201" s="257" t="s">
        <v>44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161</v>
      </c>
      <c r="AT201" s="217" t="s">
        <v>158</v>
      </c>
      <c r="AU201" s="217" t="s">
        <v>82</v>
      </c>
      <c r="AY201" s="19" t="s">
        <v>125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22</v>
      </c>
      <c r="BK201" s="218">
        <f>ROUND(I201*H201,2)</f>
        <v>0</v>
      </c>
      <c r="BL201" s="19" t="s">
        <v>154</v>
      </c>
      <c r="BM201" s="217" t="s">
        <v>244</v>
      </c>
    </row>
    <row r="202" s="2" customFormat="1">
      <c r="A202" s="40"/>
      <c r="B202" s="41"/>
      <c r="C202" s="42"/>
      <c r="D202" s="219" t="s">
        <v>133</v>
      </c>
      <c r="E202" s="42"/>
      <c r="F202" s="220" t="s">
        <v>510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133</v>
      </c>
      <c r="AU202" s="19" t="s">
        <v>82</v>
      </c>
    </row>
    <row r="203" s="13" customFormat="1">
      <c r="A203" s="13"/>
      <c r="B203" s="226"/>
      <c r="C203" s="227"/>
      <c r="D203" s="219" t="s">
        <v>144</v>
      </c>
      <c r="E203" s="228" t="s">
        <v>20</v>
      </c>
      <c r="F203" s="229" t="s">
        <v>511</v>
      </c>
      <c r="G203" s="227"/>
      <c r="H203" s="230">
        <v>1050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144</v>
      </c>
      <c r="AU203" s="236" t="s">
        <v>82</v>
      </c>
      <c r="AV203" s="13" t="s">
        <v>82</v>
      </c>
      <c r="AW203" s="13" t="s">
        <v>36</v>
      </c>
      <c r="AX203" s="13" t="s">
        <v>73</v>
      </c>
      <c r="AY203" s="236" t="s">
        <v>125</v>
      </c>
    </row>
    <row r="204" s="14" customFormat="1">
      <c r="A204" s="14"/>
      <c r="B204" s="237"/>
      <c r="C204" s="238"/>
      <c r="D204" s="219" t="s">
        <v>144</v>
      </c>
      <c r="E204" s="239" t="s">
        <v>20</v>
      </c>
      <c r="F204" s="240" t="s">
        <v>146</v>
      </c>
      <c r="G204" s="238"/>
      <c r="H204" s="241">
        <v>1050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144</v>
      </c>
      <c r="AU204" s="247" t="s">
        <v>82</v>
      </c>
      <c r="AV204" s="14" t="s">
        <v>132</v>
      </c>
      <c r="AW204" s="14" t="s">
        <v>36</v>
      </c>
      <c r="AX204" s="14" t="s">
        <v>22</v>
      </c>
      <c r="AY204" s="247" t="s">
        <v>125</v>
      </c>
    </row>
    <row r="205" s="2" customFormat="1" ht="16.5" customHeight="1">
      <c r="A205" s="40"/>
      <c r="B205" s="41"/>
      <c r="C205" s="206" t="s">
        <v>247</v>
      </c>
      <c r="D205" s="206" t="s">
        <v>128</v>
      </c>
      <c r="E205" s="207" t="s">
        <v>512</v>
      </c>
      <c r="F205" s="208" t="s">
        <v>513</v>
      </c>
      <c r="G205" s="209" t="s">
        <v>323</v>
      </c>
      <c r="H205" s="210">
        <v>0.052999999999999998</v>
      </c>
      <c r="I205" s="211"/>
      <c r="J205" s="212">
        <f>ROUND(I205*H205,2)</f>
        <v>0</v>
      </c>
      <c r="K205" s="208" t="s">
        <v>140</v>
      </c>
      <c r="L205" s="46"/>
      <c r="M205" s="213" t="s">
        <v>20</v>
      </c>
      <c r="N205" s="214" t="s">
        <v>44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154</v>
      </c>
      <c r="AT205" s="217" t="s">
        <v>128</v>
      </c>
      <c r="AU205" s="217" t="s">
        <v>82</v>
      </c>
      <c r="AY205" s="19" t="s">
        <v>125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22</v>
      </c>
      <c r="BK205" s="218">
        <f>ROUND(I205*H205,2)</f>
        <v>0</v>
      </c>
      <c r="BL205" s="19" t="s">
        <v>154</v>
      </c>
      <c r="BM205" s="217" t="s">
        <v>250</v>
      </c>
    </row>
    <row r="206" s="2" customFormat="1">
      <c r="A206" s="40"/>
      <c r="B206" s="41"/>
      <c r="C206" s="42"/>
      <c r="D206" s="219" t="s">
        <v>133</v>
      </c>
      <c r="E206" s="42"/>
      <c r="F206" s="220" t="s">
        <v>514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133</v>
      </c>
      <c r="AU206" s="19" t="s">
        <v>82</v>
      </c>
    </row>
    <row r="207" s="2" customFormat="1">
      <c r="A207" s="40"/>
      <c r="B207" s="41"/>
      <c r="C207" s="42"/>
      <c r="D207" s="224" t="s">
        <v>142</v>
      </c>
      <c r="E207" s="42"/>
      <c r="F207" s="225" t="s">
        <v>515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142</v>
      </c>
      <c r="AU207" s="19" t="s">
        <v>82</v>
      </c>
    </row>
    <row r="208" s="12" customFormat="1" ht="22.8" customHeight="1">
      <c r="A208" s="12"/>
      <c r="B208" s="190"/>
      <c r="C208" s="191"/>
      <c r="D208" s="192" t="s">
        <v>72</v>
      </c>
      <c r="E208" s="204" t="s">
        <v>516</v>
      </c>
      <c r="F208" s="204" t="s">
        <v>517</v>
      </c>
      <c r="G208" s="191"/>
      <c r="H208" s="191"/>
      <c r="I208" s="194"/>
      <c r="J208" s="205">
        <f>BK208</f>
        <v>0</v>
      </c>
      <c r="K208" s="191"/>
      <c r="L208" s="196"/>
      <c r="M208" s="197"/>
      <c r="N208" s="198"/>
      <c r="O208" s="198"/>
      <c r="P208" s="199">
        <f>SUM(P209:P462)</f>
        <v>0</v>
      </c>
      <c r="Q208" s="198"/>
      <c r="R208" s="199">
        <f>SUM(R209:R462)</f>
        <v>0</v>
      </c>
      <c r="S208" s="198"/>
      <c r="T208" s="200">
        <f>SUM(T209:T462)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1" t="s">
        <v>82</v>
      </c>
      <c r="AT208" s="202" t="s">
        <v>72</v>
      </c>
      <c r="AU208" s="202" t="s">
        <v>22</v>
      </c>
      <c r="AY208" s="201" t="s">
        <v>125</v>
      </c>
      <c r="BK208" s="203">
        <f>SUM(BK209:BK462)</f>
        <v>0</v>
      </c>
    </row>
    <row r="209" s="2" customFormat="1" ht="16.5" customHeight="1">
      <c r="A209" s="40"/>
      <c r="B209" s="41"/>
      <c r="C209" s="206" t="s">
        <v>197</v>
      </c>
      <c r="D209" s="206" t="s">
        <v>128</v>
      </c>
      <c r="E209" s="207" t="s">
        <v>518</v>
      </c>
      <c r="F209" s="208" t="s">
        <v>519</v>
      </c>
      <c r="G209" s="209" t="s">
        <v>166</v>
      </c>
      <c r="H209" s="210">
        <v>5</v>
      </c>
      <c r="I209" s="211"/>
      <c r="J209" s="212">
        <f>ROUND(I209*H209,2)</f>
        <v>0</v>
      </c>
      <c r="K209" s="208" t="s">
        <v>140</v>
      </c>
      <c r="L209" s="46"/>
      <c r="M209" s="213" t="s">
        <v>20</v>
      </c>
      <c r="N209" s="214" t="s">
        <v>44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154</v>
      </c>
      <c r="AT209" s="217" t="s">
        <v>128</v>
      </c>
      <c r="AU209" s="217" t="s">
        <v>82</v>
      </c>
      <c r="AY209" s="19" t="s">
        <v>125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22</v>
      </c>
      <c r="BK209" s="218">
        <f>ROUND(I209*H209,2)</f>
        <v>0</v>
      </c>
      <c r="BL209" s="19" t="s">
        <v>154</v>
      </c>
      <c r="BM209" s="217" t="s">
        <v>254</v>
      </c>
    </row>
    <row r="210" s="2" customFormat="1">
      <c r="A210" s="40"/>
      <c r="B210" s="41"/>
      <c r="C210" s="42"/>
      <c r="D210" s="219" t="s">
        <v>133</v>
      </c>
      <c r="E210" s="42"/>
      <c r="F210" s="220" t="s">
        <v>520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133</v>
      </c>
      <c r="AU210" s="19" t="s">
        <v>82</v>
      </c>
    </row>
    <row r="211" s="2" customFormat="1">
      <c r="A211" s="40"/>
      <c r="B211" s="41"/>
      <c r="C211" s="42"/>
      <c r="D211" s="224" t="s">
        <v>142</v>
      </c>
      <c r="E211" s="42"/>
      <c r="F211" s="225" t="s">
        <v>521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142</v>
      </c>
      <c r="AU211" s="19" t="s">
        <v>82</v>
      </c>
    </row>
    <row r="212" s="13" customFormat="1">
      <c r="A212" s="13"/>
      <c r="B212" s="226"/>
      <c r="C212" s="227"/>
      <c r="D212" s="219" t="s">
        <v>144</v>
      </c>
      <c r="E212" s="228" t="s">
        <v>20</v>
      </c>
      <c r="F212" s="229" t="s">
        <v>522</v>
      </c>
      <c r="G212" s="227"/>
      <c r="H212" s="230">
        <v>2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144</v>
      </c>
      <c r="AU212" s="236" t="s">
        <v>82</v>
      </c>
      <c r="AV212" s="13" t="s">
        <v>82</v>
      </c>
      <c r="AW212" s="13" t="s">
        <v>36</v>
      </c>
      <c r="AX212" s="13" t="s">
        <v>73</v>
      </c>
      <c r="AY212" s="236" t="s">
        <v>125</v>
      </c>
    </row>
    <row r="213" s="13" customFormat="1">
      <c r="A213" s="13"/>
      <c r="B213" s="226"/>
      <c r="C213" s="227"/>
      <c r="D213" s="219" t="s">
        <v>144</v>
      </c>
      <c r="E213" s="228" t="s">
        <v>20</v>
      </c>
      <c r="F213" s="229" t="s">
        <v>522</v>
      </c>
      <c r="G213" s="227"/>
      <c r="H213" s="230">
        <v>2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144</v>
      </c>
      <c r="AU213" s="236" t="s">
        <v>82</v>
      </c>
      <c r="AV213" s="13" t="s">
        <v>82</v>
      </c>
      <c r="AW213" s="13" t="s">
        <v>36</v>
      </c>
      <c r="AX213" s="13" t="s">
        <v>73</v>
      </c>
      <c r="AY213" s="236" t="s">
        <v>125</v>
      </c>
    </row>
    <row r="214" s="13" customFormat="1">
      <c r="A214" s="13"/>
      <c r="B214" s="226"/>
      <c r="C214" s="227"/>
      <c r="D214" s="219" t="s">
        <v>144</v>
      </c>
      <c r="E214" s="228" t="s">
        <v>20</v>
      </c>
      <c r="F214" s="229" t="s">
        <v>523</v>
      </c>
      <c r="G214" s="227"/>
      <c r="H214" s="230">
        <v>1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144</v>
      </c>
      <c r="AU214" s="236" t="s">
        <v>82</v>
      </c>
      <c r="AV214" s="13" t="s">
        <v>82</v>
      </c>
      <c r="AW214" s="13" t="s">
        <v>36</v>
      </c>
      <c r="AX214" s="13" t="s">
        <v>73</v>
      </c>
      <c r="AY214" s="236" t="s">
        <v>125</v>
      </c>
    </row>
    <row r="215" s="14" customFormat="1">
      <c r="A215" s="14"/>
      <c r="B215" s="237"/>
      <c r="C215" s="238"/>
      <c r="D215" s="219" t="s">
        <v>144</v>
      </c>
      <c r="E215" s="239" t="s">
        <v>20</v>
      </c>
      <c r="F215" s="240" t="s">
        <v>146</v>
      </c>
      <c r="G215" s="238"/>
      <c r="H215" s="241">
        <v>5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144</v>
      </c>
      <c r="AU215" s="247" t="s">
        <v>82</v>
      </c>
      <c r="AV215" s="14" t="s">
        <v>132</v>
      </c>
      <c r="AW215" s="14" t="s">
        <v>36</v>
      </c>
      <c r="AX215" s="14" t="s">
        <v>22</v>
      </c>
      <c r="AY215" s="247" t="s">
        <v>125</v>
      </c>
    </row>
    <row r="216" s="2" customFormat="1" ht="16.5" customHeight="1">
      <c r="A216" s="40"/>
      <c r="B216" s="41"/>
      <c r="C216" s="248" t="s">
        <v>256</v>
      </c>
      <c r="D216" s="248" t="s">
        <v>158</v>
      </c>
      <c r="E216" s="249" t="s">
        <v>524</v>
      </c>
      <c r="F216" s="250" t="s">
        <v>525</v>
      </c>
      <c r="G216" s="251" t="s">
        <v>166</v>
      </c>
      <c r="H216" s="252">
        <v>2</v>
      </c>
      <c r="I216" s="253"/>
      <c r="J216" s="254">
        <f>ROUND(I216*H216,2)</f>
        <v>0</v>
      </c>
      <c r="K216" s="250" t="s">
        <v>140</v>
      </c>
      <c r="L216" s="255"/>
      <c r="M216" s="256" t="s">
        <v>20</v>
      </c>
      <c r="N216" s="257" t="s">
        <v>44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161</v>
      </c>
      <c r="AT216" s="217" t="s">
        <v>158</v>
      </c>
      <c r="AU216" s="217" t="s">
        <v>82</v>
      </c>
      <c r="AY216" s="19" t="s">
        <v>125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22</v>
      </c>
      <c r="BK216" s="218">
        <f>ROUND(I216*H216,2)</f>
        <v>0</v>
      </c>
      <c r="BL216" s="19" t="s">
        <v>154</v>
      </c>
      <c r="BM216" s="217" t="s">
        <v>259</v>
      </c>
    </row>
    <row r="217" s="2" customFormat="1">
      <c r="A217" s="40"/>
      <c r="B217" s="41"/>
      <c r="C217" s="42"/>
      <c r="D217" s="219" t="s">
        <v>133</v>
      </c>
      <c r="E217" s="42"/>
      <c r="F217" s="220" t="s">
        <v>525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133</v>
      </c>
      <c r="AU217" s="19" t="s">
        <v>82</v>
      </c>
    </row>
    <row r="218" s="15" customFormat="1">
      <c r="A218" s="15"/>
      <c r="B218" s="262"/>
      <c r="C218" s="263"/>
      <c r="D218" s="219" t="s">
        <v>144</v>
      </c>
      <c r="E218" s="264" t="s">
        <v>20</v>
      </c>
      <c r="F218" s="265" t="s">
        <v>526</v>
      </c>
      <c r="G218" s="263"/>
      <c r="H218" s="264" t="s">
        <v>20</v>
      </c>
      <c r="I218" s="266"/>
      <c r="J218" s="263"/>
      <c r="K218" s="263"/>
      <c r="L218" s="267"/>
      <c r="M218" s="268"/>
      <c r="N218" s="269"/>
      <c r="O218" s="269"/>
      <c r="P218" s="269"/>
      <c r="Q218" s="269"/>
      <c r="R218" s="269"/>
      <c r="S218" s="269"/>
      <c r="T218" s="27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1" t="s">
        <v>144</v>
      </c>
      <c r="AU218" s="271" t="s">
        <v>82</v>
      </c>
      <c r="AV218" s="15" t="s">
        <v>22</v>
      </c>
      <c r="AW218" s="15" t="s">
        <v>36</v>
      </c>
      <c r="AX218" s="15" t="s">
        <v>73</v>
      </c>
      <c r="AY218" s="271" t="s">
        <v>125</v>
      </c>
    </row>
    <row r="219" s="13" customFormat="1">
      <c r="A219" s="13"/>
      <c r="B219" s="226"/>
      <c r="C219" s="227"/>
      <c r="D219" s="219" t="s">
        <v>144</v>
      </c>
      <c r="E219" s="228" t="s">
        <v>20</v>
      </c>
      <c r="F219" s="229" t="s">
        <v>82</v>
      </c>
      <c r="G219" s="227"/>
      <c r="H219" s="230">
        <v>2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144</v>
      </c>
      <c r="AU219" s="236" t="s">
        <v>82</v>
      </c>
      <c r="AV219" s="13" t="s">
        <v>82</v>
      </c>
      <c r="AW219" s="13" t="s">
        <v>36</v>
      </c>
      <c r="AX219" s="13" t="s">
        <v>73</v>
      </c>
      <c r="AY219" s="236" t="s">
        <v>125</v>
      </c>
    </row>
    <row r="220" s="14" customFormat="1">
      <c r="A220" s="14"/>
      <c r="B220" s="237"/>
      <c r="C220" s="238"/>
      <c r="D220" s="219" t="s">
        <v>144</v>
      </c>
      <c r="E220" s="239" t="s">
        <v>20</v>
      </c>
      <c r="F220" s="240" t="s">
        <v>146</v>
      </c>
      <c r="G220" s="238"/>
      <c r="H220" s="241">
        <v>2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144</v>
      </c>
      <c r="AU220" s="247" t="s">
        <v>82</v>
      </c>
      <c r="AV220" s="14" t="s">
        <v>132</v>
      </c>
      <c r="AW220" s="14" t="s">
        <v>36</v>
      </c>
      <c r="AX220" s="14" t="s">
        <v>22</v>
      </c>
      <c r="AY220" s="247" t="s">
        <v>125</v>
      </c>
    </row>
    <row r="221" s="2" customFormat="1" ht="16.5" customHeight="1">
      <c r="A221" s="40"/>
      <c r="B221" s="41"/>
      <c r="C221" s="248" t="s">
        <v>202</v>
      </c>
      <c r="D221" s="248" t="s">
        <v>158</v>
      </c>
      <c r="E221" s="249" t="s">
        <v>527</v>
      </c>
      <c r="F221" s="250" t="s">
        <v>528</v>
      </c>
      <c r="G221" s="251" t="s">
        <v>166</v>
      </c>
      <c r="H221" s="252">
        <v>3</v>
      </c>
      <c r="I221" s="253"/>
      <c r="J221" s="254">
        <f>ROUND(I221*H221,2)</f>
        <v>0</v>
      </c>
      <c r="K221" s="250" t="s">
        <v>140</v>
      </c>
      <c r="L221" s="255"/>
      <c r="M221" s="256" t="s">
        <v>20</v>
      </c>
      <c r="N221" s="257" t="s">
        <v>44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161</v>
      </c>
      <c r="AT221" s="217" t="s">
        <v>158</v>
      </c>
      <c r="AU221" s="217" t="s">
        <v>82</v>
      </c>
      <c r="AY221" s="19" t="s">
        <v>125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22</v>
      </c>
      <c r="BK221" s="218">
        <f>ROUND(I221*H221,2)</f>
        <v>0</v>
      </c>
      <c r="BL221" s="19" t="s">
        <v>154</v>
      </c>
      <c r="BM221" s="217" t="s">
        <v>263</v>
      </c>
    </row>
    <row r="222" s="2" customFormat="1">
      <c r="A222" s="40"/>
      <c r="B222" s="41"/>
      <c r="C222" s="42"/>
      <c r="D222" s="219" t="s">
        <v>133</v>
      </c>
      <c r="E222" s="42"/>
      <c r="F222" s="220" t="s">
        <v>528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133</v>
      </c>
      <c r="AU222" s="19" t="s">
        <v>82</v>
      </c>
    </row>
    <row r="223" s="15" customFormat="1">
      <c r="A223" s="15"/>
      <c r="B223" s="262"/>
      <c r="C223" s="263"/>
      <c r="D223" s="219" t="s">
        <v>144</v>
      </c>
      <c r="E223" s="264" t="s">
        <v>20</v>
      </c>
      <c r="F223" s="265" t="s">
        <v>529</v>
      </c>
      <c r="G223" s="263"/>
      <c r="H223" s="264" t="s">
        <v>20</v>
      </c>
      <c r="I223" s="266"/>
      <c r="J223" s="263"/>
      <c r="K223" s="263"/>
      <c r="L223" s="267"/>
      <c r="M223" s="268"/>
      <c r="N223" s="269"/>
      <c r="O223" s="269"/>
      <c r="P223" s="269"/>
      <c r="Q223" s="269"/>
      <c r="R223" s="269"/>
      <c r="S223" s="269"/>
      <c r="T223" s="27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1" t="s">
        <v>144</v>
      </c>
      <c r="AU223" s="271" t="s">
        <v>82</v>
      </c>
      <c r="AV223" s="15" t="s">
        <v>22</v>
      </c>
      <c r="AW223" s="15" t="s">
        <v>36</v>
      </c>
      <c r="AX223" s="15" t="s">
        <v>73</v>
      </c>
      <c r="AY223" s="271" t="s">
        <v>125</v>
      </c>
    </row>
    <row r="224" s="13" customFormat="1">
      <c r="A224" s="13"/>
      <c r="B224" s="226"/>
      <c r="C224" s="227"/>
      <c r="D224" s="219" t="s">
        <v>144</v>
      </c>
      <c r="E224" s="228" t="s">
        <v>20</v>
      </c>
      <c r="F224" s="229" t="s">
        <v>82</v>
      </c>
      <c r="G224" s="227"/>
      <c r="H224" s="230">
        <v>2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144</v>
      </c>
      <c r="AU224" s="236" t="s">
        <v>82</v>
      </c>
      <c r="AV224" s="13" t="s">
        <v>82</v>
      </c>
      <c r="AW224" s="13" t="s">
        <v>36</v>
      </c>
      <c r="AX224" s="13" t="s">
        <v>73</v>
      </c>
      <c r="AY224" s="236" t="s">
        <v>125</v>
      </c>
    </row>
    <row r="225" s="15" customFormat="1">
      <c r="A225" s="15"/>
      <c r="B225" s="262"/>
      <c r="C225" s="263"/>
      <c r="D225" s="219" t="s">
        <v>144</v>
      </c>
      <c r="E225" s="264" t="s">
        <v>20</v>
      </c>
      <c r="F225" s="265" t="s">
        <v>530</v>
      </c>
      <c r="G225" s="263"/>
      <c r="H225" s="264" t="s">
        <v>20</v>
      </c>
      <c r="I225" s="266"/>
      <c r="J225" s="263"/>
      <c r="K225" s="263"/>
      <c r="L225" s="267"/>
      <c r="M225" s="268"/>
      <c r="N225" s="269"/>
      <c r="O225" s="269"/>
      <c r="P225" s="269"/>
      <c r="Q225" s="269"/>
      <c r="R225" s="269"/>
      <c r="S225" s="269"/>
      <c r="T225" s="27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1" t="s">
        <v>144</v>
      </c>
      <c r="AU225" s="271" t="s">
        <v>82</v>
      </c>
      <c r="AV225" s="15" t="s">
        <v>22</v>
      </c>
      <c r="AW225" s="15" t="s">
        <v>36</v>
      </c>
      <c r="AX225" s="15" t="s">
        <v>73</v>
      </c>
      <c r="AY225" s="271" t="s">
        <v>125</v>
      </c>
    </row>
    <row r="226" s="13" customFormat="1">
      <c r="A226" s="13"/>
      <c r="B226" s="226"/>
      <c r="C226" s="227"/>
      <c r="D226" s="219" t="s">
        <v>144</v>
      </c>
      <c r="E226" s="228" t="s">
        <v>20</v>
      </c>
      <c r="F226" s="229" t="s">
        <v>22</v>
      </c>
      <c r="G226" s="227"/>
      <c r="H226" s="230">
        <v>1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144</v>
      </c>
      <c r="AU226" s="236" t="s">
        <v>82</v>
      </c>
      <c r="AV226" s="13" t="s">
        <v>82</v>
      </c>
      <c r="AW226" s="13" t="s">
        <v>36</v>
      </c>
      <c r="AX226" s="13" t="s">
        <v>73</v>
      </c>
      <c r="AY226" s="236" t="s">
        <v>125</v>
      </c>
    </row>
    <row r="227" s="14" customFormat="1">
      <c r="A227" s="14"/>
      <c r="B227" s="237"/>
      <c r="C227" s="238"/>
      <c r="D227" s="219" t="s">
        <v>144</v>
      </c>
      <c r="E227" s="239" t="s">
        <v>20</v>
      </c>
      <c r="F227" s="240" t="s">
        <v>146</v>
      </c>
      <c r="G227" s="238"/>
      <c r="H227" s="241">
        <v>3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144</v>
      </c>
      <c r="AU227" s="247" t="s">
        <v>82</v>
      </c>
      <c r="AV227" s="14" t="s">
        <v>132</v>
      </c>
      <c r="AW227" s="14" t="s">
        <v>36</v>
      </c>
      <c r="AX227" s="14" t="s">
        <v>22</v>
      </c>
      <c r="AY227" s="247" t="s">
        <v>125</v>
      </c>
    </row>
    <row r="228" s="2" customFormat="1" ht="16.5" customHeight="1">
      <c r="A228" s="40"/>
      <c r="B228" s="41"/>
      <c r="C228" s="206" t="s">
        <v>266</v>
      </c>
      <c r="D228" s="206" t="s">
        <v>128</v>
      </c>
      <c r="E228" s="207" t="s">
        <v>531</v>
      </c>
      <c r="F228" s="208" t="s">
        <v>532</v>
      </c>
      <c r="G228" s="209" t="s">
        <v>166</v>
      </c>
      <c r="H228" s="210">
        <v>1</v>
      </c>
      <c r="I228" s="211"/>
      <c r="J228" s="212">
        <f>ROUND(I228*H228,2)</f>
        <v>0</v>
      </c>
      <c r="K228" s="208" t="s">
        <v>140</v>
      </c>
      <c r="L228" s="46"/>
      <c r="M228" s="213" t="s">
        <v>20</v>
      </c>
      <c r="N228" s="214" t="s">
        <v>44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154</v>
      </c>
      <c r="AT228" s="217" t="s">
        <v>128</v>
      </c>
      <c r="AU228" s="217" t="s">
        <v>82</v>
      </c>
      <c r="AY228" s="19" t="s">
        <v>125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22</v>
      </c>
      <c r="BK228" s="218">
        <f>ROUND(I228*H228,2)</f>
        <v>0</v>
      </c>
      <c r="BL228" s="19" t="s">
        <v>154</v>
      </c>
      <c r="BM228" s="217" t="s">
        <v>269</v>
      </c>
    </row>
    <row r="229" s="2" customFormat="1">
      <c r="A229" s="40"/>
      <c r="B229" s="41"/>
      <c r="C229" s="42"/>
      <c r="D229" s="219" t="s">
        <v>133</v>
      </c>
      <c r="E229" s="42"/>
      <c r="F229" s="220" t="s">
        <v>533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133</v>
      </c>
      <c r="AU229" s="19" t="s">
        <v>82</v>
      </c>
    </row>
    <row r="230" s="2" customFormat="1">
      <c r="A230" s="40"/>
      <c r="B230" s="41"/>
      <c r="C230" s="42"/>
      <c r="D230" s="224" t="s">
        <v>142</v>
      </c>
      <c r="E230" s="42"/>
      <c r="F230" s="225" t="s">
        <v>534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142</v>
      </c>
      <c r="AU230" s="19" t="s">
        <v>82</v>
      </c>
    </row>
    <row r="231" s="2" customFormat="1" ht="16.5" customHeight="1">
      <c r="A231" s="40"/>
      <c r="B231" s="41"/>
      <c r="C231" s="248" t="s">
        <v>207</v>
      </c>
      <c r="D231" s="248" t="s">
        <v>158</v>
      </c>
      <c r="E231" s="249" t="s">
        <v>535</v>
      </c>
      <c r="F231" s="250" t="s">
        <v>536</v>
      </c>
      <c r="G231" s="251" t="s">
        <v>166</v>
      </c>
      <c r="H231" s="252">
        <v>1</v>
      </c>
      <c r="I231" s="253"/>
      <c r="J231" s="254">
        <f>ROUND(I231*H231,2)</f>
        <v>0</v>
      </c>
      <c r="K231" s="250" t="s">
        <v>140</v>
      </c>
      <c r="L231" s="255"/>
      <c r="M231" s="256" t="s">
        <v>20</v>
      </c>
      <c r="N231" s="257" t="s">
        <v>44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161</v>
      </c>
      <c r="AT231" s="217" t="s">
        <v>158</v>
      </c>
      <c r="AU231" s="217" t="s">
        <v>82</v>
      </c>
      <c r="AY231" s="19" t="s">
        <v>125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22</v>
      </c>
      <c r="BK231" s="218">
        <f>ROUND(I231*H231,2)</f>
        <v>0</v>
      </c>
      <c r="BL231" s="19" t="s">
        <v>154</v>
      </c>
      <c r="BM231" s="217" t="s">
        <v>272</v>
      </c>
    </row>
    <row r="232" s="2" customFormat="1">
      <c r="A232" s="40"/>
      <c r="B232" s="41"/>
      <c r="C232" s="42"/>
      <c r="D232" s="219" t="s">
        <v>133</v>
      </c>
      <c r="E232" s="42"/>
      <c r="F232" s="220" t="s">
        <v>536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133</v>
      </c>
      <c r="AU232" s="19" t="s">
        <v>82</v>
      </c>
    </row>
    <row r="233" s="13" customFormat="1">
      <c r="A233" s="13"/>
      <c r="B233" s="226"/>
      <c r="C233" s="227"/>
      <c r="D233" s="219" t="s">
        <v>144</v>
      </c>
      <c r="E233" s="228" t="s">
        <v>20</v>
      </c>
      <c r="F233" s="229" t="s">
        <v>22</v>
      </c>
      <c r="G233" s="227"/>
      <c r="H233" s="230">
        <v>1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144</v>
      </c>
      <c r="AU233" s="236" t="s">
        <v>82</v>
      </c>
      <c r="AV233" s="13" t="s">
        <v>82</v>
      </c>
      <c r="AW233" s="13" t="s">
        <v>36</v>
      </c>
      <c r="AX233" s="13" t="s">
        <v>73</v>
      </c>
      <c r="AY233" s="236" t="s">
        <v>125</v>
      </c>
    </row>
    <row r="234" s="15" customFormat="1">
      <c r="A234" s="15"/>
      <c r="B234" s="262"/>
      <c r="C234" s="263"/>
      <c r="D234" s="219" t="s">
        <v>144</v>
      </c>
      <c r="E234" s="264" t="s">
        <v>20</v>
      </c>
      <c r="F234" s="265" t="s">
        <v>537</v>
      </c>
      <c r="G234" s="263"/>
      <c r="H234" s="264" t="s">
        <v>20</v>
      </c>
      <c r="I234" s="266"/>
      <c r="J234" s="263"/>
      <c r="K234" s="263"/>
      <c r="L234" s="267"/>
      <c r="M234" s="268"/>
      <c r="N234" s="269"/>
      <c r="O234" s="269"/>
      <c r="P234" s="269"/>
      <c r="Q234" s="269"/>
      <c r="R234" s="269"/>
      <c r="S234" s="269"/>
      <c r="T234" s="27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1" t="s">
        <v>144</v>
      </c>
      <c r="AU234" s="271" t="s">
        <v>82</v>
      </c>
      <c r="AV234" s="15" t="s">
        <v>22</v>
      </c>
      <c r="AW234" s="15" t="s">
        <v>36</v>
      </c>
      <c r="AX234" s="15" t="s">
        <v>73</v>
      </c>
      <c r="AY234" s="271" t="s">
        <v>125</v>
      </c>
    </row>
    <row r="235" s="15" customFormat="1">
      <c r="A235" s="15"/>
      <c r="B235" s="262"/>
      <c r="C235" s="263"/>
      <c r="D235" s="219" t="s">
        <v>144</v>
      </c>
      <c r="E235" s="264" t="s">
        <v>20</v>
      </c>
      <c r="F235" s="265" t="s">
        <v>538</v>
      </c>
      <c r="G235" s="263"/>
      <c r="H235" s="264" t="s">
        <v>20</v>
      </c>
      <c r="I235" s="266"/>
      <c r="J235" s="263"/>
      <c r="K235" s="263"/>
      <c r="L235" s="267"/>
      <c r="M235" s="268"/>
      <c r="N235" s="269"/>
      <c r="O235" s="269"/>
      <c r="P235" s="269"/>
      <c r="Q235" s="269"/>
      <c r="R235" s="269"/>
      <c r="S235" s="269"/>
      <c r="T235" s="27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1" t="s">
        <v>144</v>
      </c>
      <c r="AU235" s="271" t="s">
        <v>82</v>
      </c>
      <c r="AV235" s="15" t="s">
        <v>22</v>
      </c>
      <c r="AW235" s="15" t="s">
        <v>36</v>
      </c>
      <c r="AX235" s="15" t="s">
        <v>73</v>
      </c>
      <c r="AY235" s="271" t="s">
        <v>125</v>
      </c>
    </row>
    <row r="236" s="15" customFormat="1">
      <c r="A236" s="15"/>
      <c r="B236" s="262"/>
      <c r="C236" s="263"/>
      <c r="D236" s="219" t="s">
        <v>144</v>
      </c>
      <c r="E236" s="264" t="s">
        <v>20</v>
      </c>
      <c r="F236" s="265" t="s">
        <v>539</v>
      </c>
      <c r="G236" s="263"/>
      <c r="H236" s="264" t="s">
        <v>20</v>
      </c>
      <c r="I236" s="266"/>
      <c r="J236" s="263"/>
      <c r="K236" s="263"/>
      <c r="L236" s="267"/>
      <c r="M236" s="268"/>
      <c r="N236" s="269"/>
      <c r="O236" s="269"/>
      <c r="P236" s="269"/>
      <c r="Q236" s="269"/>
      <c r="R236" s="269"/>
      <c r="S236" s="269"/>
      <c r="T236" s="270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1" t="s">
        <v>144</v>
      </c>
      <c r="AU236" s="271" t="s">
        <v>82</v>
      </c>
      <c r="AV236" s="15" t="s">
        <v>22</v>
      </c>
      <c r="AW236" s="15" t="s">
        <v>36</v>
      </c>
      <c r="AX236" s="15" t="s">
        <v>73</v>
      </c>
      <c r="AY236" s="271" t="s">
        <v>125</v>
      </c>
    </row>
    <row r="237" s="14" customFormat="1">
      <c r="A237" s="14"/>
      <c r="B237" s="237"/>
      <c r="C237" s="238"/>
      <c r="D237" s="219" t="s">
        <v>144</v>
      </c>
      <c r="E237" s="239" t="s">
        <v>20</v>
      </c>
      <c r="F237" s="240" t="s">
        <v>146</v>
      </c>
      <c r="G237" s="238"/>
      <c r="H237" s="241">
        <v>1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144</v>
      </c>
      <c r="AU237" s="247" t="s">
        <v>82</v>
      </c>
      <c r="AV237" s="14" t="s">
        <v>132</v>
      </c>
      <c r="AW237" s="14" t="s">
        <v>36</v>
      </c>
      <c r="AX237" s="14" t="s">
        <v>22</v>
      </c>
      <c r="AY237" s="247" t="s">
        <v>125</v>
      </c>
    </row>
    <row r="238" s="2" customFormat="1" ht="16.5" customHeight="1">
      <c r="A238" s="40"/>
      <c r="B238" s="41"/>
      <c r="C238" s="206" t="s">
        <v>273</v>
      </c>
      <c r="D238" s="206" t="s">
        <v>128</v>
      </c>
      <c r="E238" s="207" t="s">
        <v>540</v>
      </c>
      <c r="F238" s="208" t="s">
        <v>541</v>
      </c>
      <c r="G238" s="209" t="s">
        <v>166</v>
      </c>
      <c r="H238" s="210">
        <v>1</v>
      </c>
      <c r="I238" s="211"/>
      <c r="J238" s="212">
        <f>ROUND(I238*H238,2)</f>
        <v>0</v>
      </c>
      <c r="K238" s="208" t="s">
        <v>140</v>
      </c>
      <c r="L238" s="46"/>
      <c r="M238" s="213" t="s">
        <v>20</v>
      </c>
      <c r="N238" s="214" t="s">
        <v>44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154</v>
      </c>
      <c r="AT238" s="217" t="s">
        <v>128</v>
      </c>
      <c r="AU238" s="217" t="s">
        <v>82</v>
      </c>
      <c r="AY238" s="19" t="s">
        <v>125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22</v>
      </c>
      <c r="BK238" s="218">
        <f>ROUND(I238*H238,2)</f>
        <v>0</v>
      </c>
      <c r="BL238" s="19" t="s">
        <v>154</v>
      </c>
      <c r="BM238" s="217" t="s">
        <v>276</v>
      </c>
    </row>
    <row r="239" s="2" customFormat="1">
      <c r="A239" s="40"/>
      <c r="B239" s="41"/>
      <c r="C239" s="42"/>
      <c r="D239" s="219" t="s">
        <v>133</v>
      </c>
      <c r="E239" s="42"/>
      <c r="F239" s="220" t="s">
        <v>542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133</v>
      </c>
      <c r="AU239" s="19" t="s">
        <v>82</v>
      </c>
    </row>
    <row r="240" s="2" customFormat="1">
      <c r="A240" s="40"/>
      <c r="B240" s="41"/>
      <c r="C240" s="42"/>
      <c r="D240" s="224" t="s">
        <v>142</v>
      </c>
      <c r="E240" s="42"/>
      <c r="F240" s="225" t="s">
        <v>543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142</v>
      </c>
      <c r="AU240" s="19" t="s">
        <v>82</v>
      </c>
    </row>
    <row r="241" s="13" customFormat="1">
      <c r="A241" s="13"/>
      <c r="B241" s="226"/>
      <c r="C241" s="227"/>
      <c r="D241" s="219" t="s">
        <v>144</v>
      </c>
      <c r="E241" s="228" t="s">
        <v>20</v>
      </c>
      <c r="F241" s="229" t="s">
        <v>544</v>
      </c>
      <c r="G241" s="227"/>
      <c r="H241" s="230">
        <v>1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144</v>
      </c>
      <c r="AU241" s="236" t="s">
        <v>82</v>
      </c>
      <c r="AV241" s="13" t="s">
        <v>82</v>
      </c>
      <c r="AW241" s="13" t="s">
        <v>36</v>
      </c>
      <c r="AX241" s="13" t="s">
        <v>73</v>
      </c>
      <c r="AY241" s="236" t="s">
        <v>125</v>
      </c>
    </row>
    <row r="242" s="14" customFormat="1">
      <c r="A242" s="14"/>
      <c r="B242" s="237"/>
      <c r="C242" s="238"/>
      <c r="D242" s="219" t="s">
        <v>144</v>
      </c>
      <c r="E242" s="239" t="s">
        <v>20</v>
      </c>
      <c r="F242" s="240" t="s">
        <v>146</v>
      </c>
      <c r="G242" s="238"/>
      <c r="H242" s="241">
        <v>1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144</v>
      </c>
      <c r="AU242" s="247" t="s">
        <v>82</v>
      </c>
      <c r="AV242" s="14" t="s">
        <v>132</v>
      </c>
      <c r="AW242" s="14" t="s">
        <v>36</v>
      </c>
      <c r="AX242" s="14" t="s">
        <v>22</v>
      </c>
      <c r="AY242" s="247" t="s">
        <v>125</v>
      </c>
    </row>
    <row r="243" s="2" customFormat="1" ht="24.15" customHeight="1">
      <c r="A243" s="40"/>
      <c r="B243" s="41"/>
      <c r="C243" s="248" t="s">
        <v>211</v>
      </c>
      <c r="D243" s="248" t="s">
        <v>158</v>
      </c>
      <c r="E243" s="249" t="s">
        <v>545</v>
      </c>
      <c r="F243" s="250" t="s">
        <v>546</v>
      </c>
      <c r="G243" s="251" t="s">
        <v>166</v>
      </c>
      <c r="H243" s="252">
        <v>1</v>
      </c>
      <c r="I243" s="253"/>
      <c r="J243" s="254">
        <f>ROUND(I243*H243,2)</f>
        <v>0</v>
      </c>
      <c r="K243" s="250" t="s">
        <v>20</v>
      </c>
      <c r="L243" s="255"/>
      <c r="M243" s="256" t="s">
        <v>20</v>
      </c>
      <c r="N243" s="257" t="s">
        <v>44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161</v>
      </c>
      <c r="AT243" s="217" t="s">
        <v>158</v>
      </c>
      <c r="AU243" s="217" t="s">
        <v>82</v>
      </c>
      <c r="AY243" s="19" t="s">
        <v>125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22</v>
      </c>
      <c r="BK243" s="218">
        <f>ROUND(I243*H243,2)</f>
        <v>0</v>
      </c>
      <c r="BL243" s="19" t="s">
        <v>154</v>
      </c>
      <c r="BM243" s="217" t="s">
        <v>279</v>
      </c>
    </row>
    <row r="244" s="2" customFormat="1">
      <c r="A244" s="40"/>
      <c r="B244" s="41"/>
      <c r="C244" s="42"/>
      <c r="D244" s="219" t="s">
        <v>133</v>
      </c>
      <c r="E244" s="42"/>
      <c r="F244" s="220" t="s">
        <v>546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133</v>
      </c>
      <c r="AU244" s="19" t="s">
        <v>82</v>
      </c>
    </row>
    <row r="245" s="2" customFormat="1" ht="16.5" customHeight="1">
      <c r="A245" s="40"/>
      <c r="B245" s="41"/>
      <c r="C245" s="206" t="s">
        <v>282</v>
      </c>
      <c r="D245" s="206" t="s">
        <v>128</v>
      </c>
      <c r="E245" s="207" t="s">
        <v>547</v>
      </c>
      <c r="F245" s="208" t="s">
        <v>548</v>
      </c>
      <c r="G245" s="209" t="s">
        <v>166</v>
      </c>
      <c r="H245" s="210">
        <v>12</v>
      </c>
      <c r="I245" s="211"/>
      <c r="J245" s="212">
        <f>ROUND(I245*H245,2)</f>
        <v>0</v>
      </c>
      <c r="K245" s="208" t="s">
        <v>140</v>
      </c>
      <c r="L245" s="46"/>
      <c r="M245" s="213" t="s">
        <v>20</v>
      </c>
      <c r="N245" s="214" t="s">
        <v>44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154</v>
      </c>
      <c r="AT245" s="217" t="s">
        <v>128</v>
      </c>
      <c r="AU245" s="217" t="s">
        <v>82</v>
      </c>
      <c r="AY245" s="19" t="s">
        <v>125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22</v>
      </c>
      <c r="BK245" s="218">
        <f>ROUND(I245*H245,2)</f>
        <v>0</v>
      </c>
      <c r="BL245" s="19" t="s">
        <v>154</v>
      </c>
      <c r="BM245" s="217" t="s">
        <v>285</v>
      </c>
    </row>
    <row r="246" s="2" customFormat="1">
      <c r="A246" s="40"/>
      <c r="B246" s="41"/>
      <c r="C246" s="42"/>
      <c r="D246" s="219" t="s">
        <v>133</v>
      </c>
      <c r="E246" s="42"/>
      <c r="F246" s="220" t="s">
        <v>549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133</v>
      </c>
      <c r="AU246" s="19" t="s">
        <v>82</v>
      </c>
    </row>
    <row r="247" s="2" customFormat="1">
      <c r="A247" s="40"/>
      <c r="B247" s="41"/>
      <c r="C247" s="42"/>
      <c r="D247" s="224" t="s">
        <v>142</v>
      </c>
      <c r="E247" s="42"/>
      <c r="F247" s="225" t="s">
        <v>550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142</v>
      </c>
      <c r="AU247" s="19" t="s">
        <v>82</v>
      </c>
    </row>
    <row r="248" s="13" customFormat="1">
      <c r="A248" s="13"/>
      <c r="B248" s="226"/>
      <c r="C248" s="227"/>
      <c r="D248" s="219" t="s">
        <v>144</v>
      </c>
      <c r="E248" s="228" t="s">
        <v>20</v>
      </c>
      <c r="F248" s="229" t="s">
        <v>551</v>
      </c>
      <c r="G248" s="227"/>
      <c r="H248" s="230">
        <v>3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144</v>
      </c>
      <c r="AU248" s="236" t="s">
        <v>82</v>
      </c>
      <c r="AV248" s="13" t="s">
        <v>82</v>
      </c>
      <c r="AW248" s="13" t="s">
        <v>36</v>
      </c>
      <c r="AX248" s="13" t="s">
        <v>73</v>
      </c>
      <c r="AY248" s="236" t="s">
        <v>125</v>
      </c>
    </row>
    <row r="249" s="13" customFormat="1">
      <c r="A249" s="13"/>
      <c r="B249" s="226"/>
      <c r="C249" s="227"/>
      <c r="D249" s="219" t="s">
        <v>144</v>
      </c>
      <c r="E249" s="228" t="s">
        <v>20</v>
      </c>
      <c r="F249" s="229" t="s">
        <v>552</v>
      </c>
      <c r="G249" s="227"/>
      <c r="H249" s="230">
        <v>3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144</v>
      </c>
      <c r="AU249" s="236" t="s">
        <v>82</v>
      </c>
      <c r="AV249" s="13" t="s">
        <v>82</v>
      </c>
      <c r="AW249" s="13" t="s">
        <v>36</v>
      </c>
      <c r="AX249" s="13" t="s">
        <v>73</v>
      </c>
      <c r="AY249" s="236" t="s">
        <v>125</v>
      </c>
    </row>
    <row r="250" s="13" customFormat="1">
      <c r="A250" s="13"/>
      <c r="B250" s="226"/>
      <c r="C250" s="227"/>
      <c r="D250" s="219" t="s">
        <v>144</v>
      </c>
      <c r="E250" s="228" t="s">
        <v>20</v>
      </c>
      <c r="F250" s="229" t="s">
        <v>553</v>
      </c>
      <c r="G250" s="227"/>
      <c r="H250" s="230">
        <v>3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144</v>
      </c>
      <c r="AU250" s="236" t="s">
        <v>82</v>
      </c>
      <c r="AV250" s="13" t="s">
        <v>82</v>
      </c>
      <c r="AW250" s="13" t="s">
        <v>36</v>
      </c>
      <c r="AX250" s="13" t="s">
        <v>73</v>
      </c>
      <c r="AY250" s="236" t="s">
        <v>125</v>
      </c>
    </row>
    <row r="251" s="13" customFormat="1">
      <c r="A251" s="13"/>
      <c r="B251" s="226"/>
      <c r="C251" s="227"/>
      <c r="D251" s="219" t="s">
        <v>144</v>
      </c>
      <c r="E251" s="228" t="s">
        <v>20</v>
      </c>
      <c r="F251" s="229" t="s">
        <v>554</v>
      </c>
      <c r="G251" s="227"/>
      <c r="H251" s="230">
        <v>3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144</v>
      </c>
      <c r="AU251" s="236" t="s">
        <v>82</v>
      </c>
      <c r="AV251" s="13" t="s">
        <v>82</v>
      </c>
      <c r="AW251" s="13" t="s">
        <v>36</v>
      </c>
      <c r="AX251" s="13" t="s">
        <v>73</v>
      </c>
      <c r="AY251" s="236" t="s">
        <v>125</v>
      </c>
    </row>
    <row r="252" s="14" customFormat="1">
      <c r="A252" s="14"/>
      <c r="B252" s="237"/>
      <c r="C252" s="238"/>
      <c r="D252" s="219" t="s">
        <v>144</v>
      </c>
      <c r="E252" s="239" t="s">
        <v>20</v>
      </c>
      <c r="F252" s="240" t="s">
        <v>146</v>
      </c>
      <c r="G252" s="238"/>
      <c r="H252" s="241">
        <v>12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144</v>
      </c>
      <c r="AU252" s="247" t="s">
        <v>82</v>
      </c>
      <c r="AV252" s="14" t="s">
        <v>132</v>
      </c>
      <c r="AW252" s="14" t="s">
        <v>36</v>
      </c>
      <c r="AX252" s="14" t="s">
        <v>22</v>
      </c>
      <c r="AY252" s="247" t="s">
        <v>125</v>
      </c>
    </row>
    <row r="253" s="2" customFormat="1" ht="24.15" customHeight="1">
      <c r="A253" s="40"/>
      <c r="B253" s="41"/>
      <c r="C253" s="248" t="s">
        <v>161</v>
      </c>
      <c r="D253" s="248" t="s">
        <v>158</v>
      </c>
      <c r="E253" s="249" t="s">
        <v>555</v>
      </c>
      <c r="F253" s="250" t="s">
        <v>556</v>
      </c>
      <c r="G253" s="251" t="s">
        <v>166</v>
      </c>
      <c r="H253" s="252">
        <v>12</v>
      </c>
      <c r="I253" s="253"/>
      <c r="J253" s="254">
        <f>ROUND(I253*H253,2)</f>
        <v>0</v>
      </c>
      <c r="K253" s="250" t="s">
        <v>20</v>
      </c>
      <c r="L253" s="255"/>
      <c r="M253" s="256" t="s">
        <v>20</v>
      </c>
      <c r="N253" s="257" t="s">
        <v>44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161</v>
      </c>
      <c r="AT253" s="217" t="s">
        <v>158</v>
      </c>
      <c r="AU253" s="217" t="s">
        <v>82</v>
      </c>
      <c r="AY253" s="19" t="s">
        <v>125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22</v>
      </c>
      <c r="BK253" s="218">
        <f>ROUND(I253*H253,2)</f>
        <v>0</v>
      </c>
      <c r="BL253" s="19" t="s">
        <v>154</v>
      </c>
      <c r="BM253" s="217" t="s">
        <v>288</v>
      </c>
    </row>
    <row r="254" s="2" customFormat="1">
      <c r="A254" s="40"/>
      <c r="B254" s="41"/>
      <c r="C254" s="42"/>
      <c r="D254" s="219" t="s">
        <v>133</v>
      </c>
      <c r="E254" s="42"/>
      <c r="F254" s="220" t="s">
        <v>556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133</v>
      </c>
      <c r="AU254" s="19" t="s">
        <v>82</v>
      </c>
    </row>
    <row r="255" s="2" customFormat="1" ht="21.75" customHeight="1">
      <c r="A255" s="40"/>
      <c r="B255" s="41"/>
      <c r="C255" s="206" t="s">
        <v>289</v>
      </c>
      <c r="D255" s="206" t="s">
        <v>128</v>
      </c>
      <c r="E255" s="207" t="s">
        <v>557</v>
      </c>
      <c r="F255" s="208" t="s">
        <v>558</v>
      </c>
      <c r="G255" s="209" t="s">
        <v>153</v>
      </c>
      <c r="H255" s="210">
        <v>80</v>
      </c>
      <c r="I255" s="211"/>
      <c r="J255" s="212">
        <f>ROUND(I255*H255,2)</f>
        <v>0</v>
      </c>
      <c r="K255" s="208" t="s">
        <v>140</v>
      </c>
      <c r="L255" s="46"/>
      <c r="M255" s="213" t="s">
        <v>20</v>
      </c>
      <c r="N255" s="214" t="s">
        <v>44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154</v>
      </c>
      <c r="AT255" s="217" t="s">
        <v>128</v>
      </c>
      <c r="AU255" s="217" t="s">
        <v>82</v>
      </c>
      <c r="AY255" s="19" t="s">
        <v>125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22</v>
      </c>
      <c r="BK255" s="218">
        <f>ROUND(I255*H255,2)</f>
        <v>0</v>
      </c>
      <c r="BL255" s="19" t="s">
        <v>154</v>
      </c>
      <c r="BM255" s="217" t="s">
        <v>292</v>
      </c>
    </row>
    <row r="256" s="2" customFormat="1">
      <c r="A256" s="40"/>
      <c r="B256" s="41"/>
      <c r="C256" s="42"/>
      <c r="D256" s="219" t="s">
        <v>133</v>
      </c>
      <c r="E256" s="42"/>
      <c r="F256" s="220" t="s">
        <v>559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133</v>
      </c>
      <c r="AU256" s="19" t="s">
        <v>82</v>
      </c>
    </row>
    <row r="257" s="2" customFormat="1">
      <c r="A257" s="40"/>
      <c r="B257" s="41"/>
      <c r="C257" s="42"/>
      <c r="D257" s="224" t="s">
        <v>142</v>
      </c>
      <c r="E257" s="42"/>
      <c r="F257" s="225" t="s">
        <v>560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142</v>
      </c>
      <c r="AU257" s="19" t="s">
        <v>82</v>
      </c>
    </row>
    <row r="258" s="13" customFormat="1">
      <c r="A258" s="13"/>
      <c r="B258" s="226"/>
      <c r="C258" s="227"/>
      <c r="D258" s="219" t="s">
        <v>144</v>
      </c>
      <c r="E258" s="228" t="s">
        <v>20</v>
      </c>
      <c r="F258" s="229" t="s">
        <v>561</v>
      </c>
      <c r="G258" s="227"/>
      <c r="H258" s="230">
        <v>80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144</v>
      </c>
      <c r="AU258" s="236" t="s">
        <v>82</v>
      </c>
      <c r="AV258" s="13" t="s">
        <v>82</v>
      </c>
      <c r="AW258" s="13" t="s">
        <v>36</v>
      </c>
      <c r="AX258" s="13" t="s">
        <v>73</v>
      </c>
      <c r="AY258" s="236" t="s">
        <v>125</v>
      </c>
    </row>
    <row r="259" s="14" customFormat="1">
      <c r="A259" s="14"/>
      <c r="B259" s="237"/>
      <c r="C259" s="238"/>
      <c r="D259" s="219" t="s">
        <v>144</v>
      </c>
      <c r="E259" s="239" t="s">
        <v>20</v>
      </c>
      <c r="F259" s="240" t="s">
        <v>146</v>
      </c>
      <c r="G259" s="238"/>
      <c r="H259" s="241">
        <v>80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144</v>
      </c>
      <c r="AU259" s="247" t="s">
        <v>82</v>
      </c>
      <c r="AV259" s="14" t="s">
        <v>132</v>
      </c>
      <c r="AW259" s="14" t="s">
        <v>36</v>
      </c>
      <c r="AX259" s="14" t="s">
        <v>22</v>
      </c>
      <c r="AY259" s="247" t="s">
        <v>125</v>
      </c>
    </row>
    <row r="260" s="2" customFormat="1" ht="16.5" customHeight="1">
      <c r="A260" s="40"/>
      <c r="B260" s="41"/>
      <c r="C260" s="248" t="s">
        <v>220</v>
      </c>
      <c r="D260" s="248" t="s">
        <v>158</v>
      </c>
      <c r="E260" s="249" t="s">
        <v>562</v>
      </c>
      <c r="F260" s="250" t="s">
        <v>563</v>
      </c>
      <c r="G260" s="251" t="s">
        <v>153</v>
      </c>
      <c r="H260" s="252">
        <v>96</v>
      </c>
      <c r="I260" s="253"/>
      <c r="J260" s="254">
        <f>ROUND(I260*H260,2)</f>
        <v>0</v>
      </c>
      <c r="K260" s="250" t="s">
        <v>20</v>
      </c>
      <c r="L260" s="255"/>
      <c r="M260" s="256" t="s">
        <v>20</v>
      </c>
      <c r="N260" s="257" t="s">
        <v>44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161</v>
      </c>
      <c r="AT260" s="217" t="s">
        <v>158</v>
      </c>
      <c r="AU260" s="217" t="s">
        <v>82</v>
      </c>
      <c r="AY260" s="19" t="s">
        <v>125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22</v>
      </c>
      <c r="BK260" s="218">
        <f>ROUND(I260*H260,2)</f>
        <v>0</v>
      </c>
      <c r="BL260" s="19" t="s">
        <v>154</v>
      </c>
      <c r="BM260" s="217" t="s">
        <v>297</v>
      </c>
    </row>
    <row r="261" s="2" customFormat="1">
      <c r="A261" s="40"/>
      <c r="B261" s="41"/>
      <c r="C261" s="42"/>
      <c r="D261" s="219" t="s">
        <v>133</v>
      </c>
      <c r="E261" s="42"/>
      <c r="F261" s="220" t="s">
        <v>564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133</v>
      </c>
      <c r="AU261" s="19" t="s">
        <v>82</v>
      </c>
    </row>
    <row r="262" s="15" customFormat="1">
      <c r="A262" s="15"/>
      <c r="B262" s="262"/>
      <c r="C262" s="263"/>
      <c r="D262" s="219" t="s">
        <v>144</v>
      </c>
      <c r="E262" s="264" t="s">
        <v>20</v>
      </c>
      <c r="F262" s="265" t="s">
        <v>565</v>
      </c>
      <c r="G262" s="263"/>
      <c r="H262" s="264" t="s">
        <v>20</v>
      </c>
      <c r="I262" s="266"/>
      <c r="J262" s="263"/>
      <c r="K262" s="263"/>
      <c r="L262" s="267"/>
      <c r="M262" s="268"/>
      <c r="N262" s="269"/>
      <c r="O262" s="269"/>
      <c r="P262" s="269"/>
      <c r="Q262" s="269"/>
      <c r="R262" s="269"/>
      <c r="S262" s="269"/>
      <c r="T262" s="270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1" t="s">
        <v>144</v>
      </c>
      <c r="AU262" s="271" t="s">
        <v>82</v>
      </c>
      <c r="AV262" s="15" t="s">
        <v>22</v>
      </c>
      <c r="AW262" s="15" t="s">
        <v>36</v>
      </c>
      <c r="AX262" s="15" t="s">
        <v>73</v>
      </c>
      <c r="AY262" s="271" t="s">
        <v>125</v>
      </c>
    </row>
    <row r="263" s="13" customFormat="1">
      <c r="A263" s="13"/>
      <c r="B263" s="226"/>
      <c r="C263" s="227"/>
      <c r="D263" s="219" t="s">
        <v>144</v>
      </c>
      <c r="E263" s="228" t="s">
        <v>20</v>
      </c>
      <c r="F263" s="229" t="s">
        <v>324</v>
      </c>
      <c r="G263" s="227"/>
      <c r="H263" s="230">
        <v>80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144</v>
      </c>
      <c r="AU263" s="236" t="s">
        <v>82</v>
      </c>
      <c r="AV263" s="13" t="s">
        <v>82</v>
      </c>
      <c r="AW263" s="13" t="s">
        <v>36</v>
      </c>
      <c r="AX263" s="13" t="s">
        <v>73</v>
      </c>
      <c r="AY263" s="236" t="s">
        <v>125</v>
      </c>
    </row>
    <row r="264" s="14" customFormat="1">
      <c r="A264" s="14"/>
      <c r="B264" s="237"/>
      <c r="C264" s="238"/>
      <c r="D264" s="219" t="s">
        <v>144</v>
      </c>
      <c r="E264" s="239" t="s">
        <v>20</v>
      </c>
      <c r="F264" s="240" t="s">
        <v>146</v>
      </c>
      <c r="G264" s="238"/>
      <c r="H264" s="241">
        <v>80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144</v>
      </c>
      <c r="AU264" s="247" t="s">
        <v>82</v>
      </c>
      <c r="AV264" s="14" t="s">
        <v>132</v>
      </c>
      <c r="AW264" s="14" t="s">
        <v>36</v>
      </c>
      <c r="AX264" s="14" t="s">
        <v>73</v>
      </c>
      <c r="AY264" s="247" t="s">
        <v>125</v>
      </c>
    </row>
    <row r="265" s="13" customFormat="1">
      <c r="A265" s="13"/>
      <c r="B265" s="226"/>
      <c r="C265" s="227"/>
      <c r="D265" s="219" t="s">
        <v>144</v>
      </c>
      <c r="E265" s="228" t="s">
        <v>20</v>
      </c>
      <c r="F265" s="229" t="s">
        <v>566</v>
      </c>
      <c r="G265" s="227"/>
      <c r="H265" s="230">
        <v>96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144</v>
      </c>
      <c r="AU265" s="236" t="s">
        <v>82</v>
      </c>
      <c r="AV265" s="13" t="s">
        <v>82</v>
      </c>
      <c r="AW265" s="13" t="s">
        <v>36</v>
      </c>
      <c r="AX265" s="13" t="s">
        <v>73</v>
      </c>
      <c r="AY265" s="236" t="s">
        <v>125</v>
      </c>
    </row>
    <row r="266" s="14" customFormat="1">
      <c r="A266" s="14"/>
      <c r="B266" s="237"/>
      <c r="C266" s="238"/>
      <c r="D266" s="219" t="s">
        <v>144</v>
      </c>
      <c r="E266" s="239" t="s">
        <v>20</v>
      </c>
      <c r="F266" s="240" t="s">
        <v>146</v>
      </c>
      <c r="G266" s="238"/>
      <c r="H266" s="241">
        <v>96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144</v>
      </c>
      <c r="AU266" s="247" t="s">
        <v>82</v>
      </c>
      <c r="AV266" s="14" t="s">
        <v>132</v>
      </c>
      <c r="AW266" s="14" t="s">
        <v>36</v>
      </c>
      <c r="AX266" s="14" t="s">
        <v>22</v>
      </c>
      <c r="AY266" s="247" t="s">
        <v>125</v>
      </c>
    </row>
    <row r="267" s="2" customFormat="1" ht="37.8" customHeight="1">
      <c r="A267" s="40"/>
      <c r="B267" s="41"/>
      <c r="C267" s="206" t="s">
        <v>298</v>
      </c>
      <c r="D267" s="206" t="s">
        <v>128</v>
      </c>
      <c r="E267" s="207" t="s">
        <v>567</v>
      </c>
      <c r="F267" s="208" t="s">
        <v>568</v>
      </c>
      <c r="G267" s="209" t="s">
        <v>166</v>
      </c>
      <c r="H267" s="210">
        <v>1</v>
      </c>
      <c r="I267" s="211"/>
      <c r="J267" s="212">
        <f>ROUND(I267*H267,2)</f>
        <v>0</v>
      </c>
      <c r="K267" s="208" t="s">
        <v>20</v>
      </c>
      <c r="L267" s="46"/>
      <c r="M267" s="213" t="s">
        <v>20</v>
      </c>
      <c r="N267" s="214" t="s">
        <v>44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154</v>
      </c>
      <c r="AT267" s="217" t="s">
        <v>128</v>
      </c>
      <c r="AU267" s="217" t="s">
        <v>82</v>
      </c>
      <c r="AY267" s="19" t="s">
        <v>125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22</v>
      </c>
      <c r="BK267" s="218">
        <f>ROUND(I267*H267,2)</f>
        <v>0</v>
      </c>
      <c r="BL267" s="19" t="s">
        <v>154</v>
      </c>
      <c r="BM267" s="217" t="s">
        <v>301</v>
      </c>
    </row>
    <row r="268" s="2" customFormat="1">
      <c r="A268" s="40"/>
      <c r="B268" s="41"/>
      <c r="C268" s="42"/>
      <c r="D268" s="219" t="s">
        <v>133</v>
      </c>
      <c r="E268" s="42"/>
      <c r="F268" s="220" t="s">
        <v>569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133</v>
      </c>
      <c r="AU268" s="19" t="s">
        <v>82</v>
      </c>
    </row>
    <row r="269" s="2" customFormat="1" ht="37.8" customHeight="1">
      <c r="A269" s="40"/>
      <c r="B269" s="41"/>
      <c r="C269" s="206" t="s">
        <v>225</v>
      </c>
      <c r="D269" s="206" t="s">
        <v>128</v>
      </c>
      <c r="E269" s="207" t="s">
        <v>570</v>
      </c>
      <c r="F269" s="208" t="s">
        <v>571</v>
      </c>
      <c r="G269" s="209" t="s">
        <v>166</v>
      </c>
      <c r="H269" s="210">
        <v>1</v>
      </c>
      <c r="I269" s="211"/>
      <c r="J269" s="212">
        <f>ROUND(I269*H269,2)</f>
        <v>0</v>
      </c>
      <c r="K269" s="208" t="s">
        <v>20</v>
      </c>
      <c r="L269" s="46"/>
      <c r="M269" s="213" t="s">
        <v>20</v>
      </c>
      <c r="N269" s="214" t="s">
        <v>44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154</v>
      </c>
      <c r="AT269" s="217" t="s">
        <v>128</v>
      </c>
      <c r="AU269" s="217" t="s">
        <v>82</v>
      </c>
      <c r="AY269" s="19" t="s">
        <v>125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22</v>
      </c>
      <c r="BK269" s="218">
        <f>ROUND(I269*H269,2)</f>
        <v>0</v>
      </c>
      <c r="BL269" s="19" t="s">
        <v>154</v>
      </c>
      <c r="BM269" s="217" t="s">
        <v>306</v>
      </c>
    </row>
    <row r="270" s="2" customFormat="1">
      <c r="A270" s="40"/>
      <c r="B270" s="41"/>
      <c r="C270" s="42"/>
      <c r="D270" s="219" t="s">
        <v>133</v>
      </c>
      <c r="E270" s="42"/>
      <c r="F270" s="220" t="s">
        <v>572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133</v>
      </c>
      <c r="AU270" s="19" t="s">
        <v>82</v>
      </c>
    </row>
    <row r="271" s="2" customFormat="1" ht="37.8" customHeight="1">
      <c r="A271" s="40"/>
      <c r="B271" s="41"/>
      <c r="C271" s="206" t="s">
        <v>307</v>
      </c>
      <c r="D271" s="206" t="s">
        <v>128</v>
      </c>
      <c r="E271" s="207" t="s">
        <v>573</v>
      </c>
      <c r="F271" s="208" t="s">
        <v>574</v>
      </c>
      <c r="G271" s="209" t="s">
        <v>166</v>
      </c>
      <c r="H271" s="210">
        <v>1</v>
      </c>
      <c r="I271" s="211"/>
      <c r="J271" s="212">
        <f>ROUND(I271*H271,2)</f>
        <v>0</v>
      </c>
      <c r="K271" s="208" t="s">
        <v>20</v>
      </c>
      <c r="L271" s="46"/>
      <c r="M271" s="213" t="s">
        <v>20</v>
      </c>
      <c r="N271" s="214" t="s">
        <v>44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154</v>
      </c>
      <c r="AT271" s="217" t="s">
        <v>128</v>
      </c>
      <c r="AU271" s="217" t="s">
        <v>82</v>
      </c>
      <c r="AY271" s="19" t="s">
        <v>125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22</v>
      </c>
      <c r="BK271" s="218">
        <f>ROUND(I271*H271,2)</f>
        <v>0</v>
      </c>
      <c r="BL271" s="19" t="s">
        <v>154</v>
      </c>
      <c r="BM271" s="217" t="s">
        <v>310</v>
      </c>
    </row>
    <row r="272" s="2" customFormat="1">
      <c r="A272" s="40"/>
      <c r="B272" s="41"/>
      <c r="C272" s="42"/>
      <c r="D272" s="219" t="s">
        <v>133</v>
      </c>
      <c r="E272" s="42"/>
      <c r="F272" s="220" t="s">
        <v>575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133</v>
      </c>
      <c r="AU272" s="19" t="s">
        <v>82</v>
      </c>
    </row>
    <row r="273" s="2" customFormat="1" ht="37.8" customHeight="1">
      <c r="A273" s="40"/>
      <c r="B273" s="41"/>
      <c r="C273" s="206" t="s">
        <v>230</v>
      </c>
      <c r="D273" s="206" t="s">
        <v>128</v>
      </c>
      <c r="E273" s="207" t="s">
        <v>576</v>
      </c>
      <c r="F273" s="208" t="s">
        <v>577</v>
      </c>
      <c r="G273" s="209" t="s">
        <v>166</v>
      </c>
      <c r="H273" s="210">
        <v>1</v>
      </c>
      <c r="I273" s="211"/>
      <c r="J273" s="212">
        <f>ROUND(I273*H273,2)</f>
        <v>0</v>
      </c>
      <c r="K273" s="208" t="s">
        <v>20</v>
      </c>
      <c r="L273" s="46"/>
      <c r="M273" s="213" t="s">
        <v>20</v>
      </c>
      <c r="N273" s="214" t="s">
        <v>44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154</v>
      </c>
      <c r="AT273" s="217" t="s">
        <v>128</v>
      </c>
      <c r="AU273" s="217" t="s">
        <v>82</v>
      </c>
      <c r="AY273" s="19" t="s">
        <v>125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22</v>
      </c>
      <c r="BK273" s="218">
        <f>ROUND(I273*H273,2)</f>
        <v>0</v>
      </c>
      <c r="BL273" s="19" t="s">
        <v>154</v>
      </c>
      <c r="BM273" s="217" t="s">
        <v>315</v>
      </c>
    </row>
    <row r="274" s="2" customFormat="1">
      <c r="A274" s="40"/>
      <c r="B274" s="41"/>
      <c r="C274" s="42"/>
      <c r="D274" s="219" t="s">
        <v>133</v>
      </c>
      <c r="E274" s="42"/>
      <c r="F274" s="220" t="s">
        <v>578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133</v>
      </c>
      <c r="AU274" s="19" t="s">
        <v>82</v>
      </c>
    </row>
    <row r="275" s="2" customFormat="1" ht="37.8" customHeight="1">
      <c r="A275" s="40"/>
      <c r="B275" s="41"/>
      <c r="C275" s="206" t="s">
        <v>317</v>
      </c>
      <c r="D275" s="206" t="s">
        <v>128</v>
      </c>
      <c r="E275" s="207" t="s">
        <v>579</v>
      </c>
      <c r="F275" s="208" t="s">
        <v>580</v>
      </c>
      <c r="G275" s="209" t="s">
        <v>166</v>
      </c>
      <c r="H275" s="210">
        <v>1</v>
      </c>
      <c r="I275" s="211"/>
      <c r="J275" s="212">
        <f>ROUND(I275*H275,2)</f>
        <v>0</v>
      </c>
      <c r="K275" s="208" t="s">
        <v>20</v>
      </c>
      <c r="L275" s="46"/>
      <c r="M275" s="213" t="s">
        <v>20</v>
      </c>
      <c r="N275" s="214" t="s">
        <v>44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154</v>
      </c>
      <c r="AT275" s="217" t="s">
        <v>128</v>
      </c>
      <c r="AU275" s="217" t="s">
        <v>82</v>
      </c>
      <c r="AY275" s="19" t="s">
        <v>125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22</v>
      </c>
      <c r="BK275" s="218">
        <f>ROUND(I275*H275,2)</f>
        <v>0</v>
      </c>
      <c r="BL275" s="19" t="s">
        <v>154</v>
      </c>
      <c r="BM275" s="217" t="s">
        <v>320</v>
      </c>
    </row>
    <row r="276" s="2" customFormat="1">
      <c r="A276" s="40"/>
      <c r="B276" s="41"/>
      <c r="C276" s="42"/>
      <c r="D276" s="219" t="s">
        <v>133</v>
      </c>
      <c r="E276" s="42"/>
      <c r="F276" s="220" t="s">
        <v>581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133</v>
      </c>
      <c r="AU276" s="19" t="s">
        <v>82</v>
      </c>
    </row>
    <row r="277" s="2" customFormat="1" ht="24.15" customHeight="1">
      <c r="A277" s="40"/>
      <c r="B277" s="41"/>
      <c r="C277" s="206" t="s">
        <v>235</v>
      </c>
      <c r="D277" s="206" t="s">
        <v>128</v>
      </c>
      <c r="E277" s="207" t="s">
        <v>582</v>
      </c>
      <c r="F277" s="208" t="s">
        <v>583</v>
      </c>
      <c r="G277" s="209" t="s">
        <v>166</v>
      </c>
      <c r="H277" s="210">
        <v>33</v>
      </c>
      <c r="I277" s="211"/>
      <c r="J277" s="212">
        <f>ROUND(I277*H277,2)</f>
        <v>0</v>
      </c>
      <c r="K277" s="208" t="s">
        <v>140</v>
      </c>
      <c r="L277" s="46"/>
      <c r="M277" s="213" t="s">
        <v>20</v>
      </c>
      <c r="N277" s="214" t="s">
        <v>44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154</v>
      </c>
      <c r="AT277" s="217" t="s">
        <v>128</v>
      </c>
      <c r="AU277" s="217" t="s">
        <v>82</v>
      </c>
      <c r="AY277" s="19" t="s">
        <v>125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22</v>
      </c>
      <c r="BK277" s="218">
        <f>ROUND(I277*H277,2)</f>
        <v>0</v>
      </c>
      <c r="BL277" s="19" t="s">
        <v>154</v>
      </c>
      <c r="BM277" s="217" t="s">
        <v>324</v>
      </c>
    </row>
    <row r="278" s="2" customFormat="1">
      <c r="A278" s="40"/>
      <c r="B278" s="41"/>
      <c r="C278" s="42"/>
      <c r="D278" s="219" t="s">
        <v>133</v>
      </c>
      <c r="E278" s="42"/>
      <c r="F278" s="220" t="s">
        <v>584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133</v>
      </c>
      <c r="AU278" s="19" t="s">
        <v>82</v>
      </c>
    </row>
    <row r="279" s="2" customFormat="1">
      <c r="A279" s="40"/>
      <c r="B279" s="41"/>
      <c r="C279" s="42"/>
      <c r="D279" s="224" t="s">
        <v>142</v>
      </c>
      <c r="E279" s="42"/>
      <c r="F279" s="225" t="s">
        <v>585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142</v>
      </c>
      <c r="AU279" s="19" t="s">
        <v>82</v>
      </c>
    </row>
    <row r="280" s="13" customFormat="1">
      <c r="A280" s="13"/>
      <c r="B280" s="226"/>
      <c r="C280" s="227"/>
      <c r="D280" s="219" t="s">
        <v>144</v>
      </c>
      <c r="E280" s="228" t="s">
        <v>20</v>
      </c>
      <c r="F280" s="229" t="s">
        <v>586</v>
      </c>
      <c r="G280" s="227"/>
      <c r="H280" s="230">
        <v>2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144</v>
      </c>
      <c r="AU280" s="236" t="s">
        <v>82</v>
      </c>
      <c r="AV280" s="13" t="s">
        <v>82</v>
      </c>
      <c r="AW280" s="13" t="s">
        <v>36</v>
      </c>
      <c r="AX280" s="13" t="s">
        <v>73</v>
      </c>
      <c r="AY280" s="236" t="s">
        <v>125</v>
      </c>
    </row>
    <row r="281" s="13" customFormat="1">
      <c r="A281" s="13"/>
      <c r="B281" s="226"/>
      <c r="C281" s="227"/>
      <c r="D281" s="219" t="s">
        <v>144</v>
      </c>
      <c r="E281" s="228" t="s">
        <v>20</v>
      </c>
      <c r="F281" s="229" t="s">
        <v>587</v>
      </c>
      <c r="G281" s="227"/>
      <c r="H281" s="230">
        <v>12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144</v>
      </c>
      <c r="AU281" s="236" t="s">
        <v>82</v>
      </c>
      <c r="AV281" s="13" t="s">
        <v>82</v>
      </c>
      <c r="AW281" s="13" t="s">
        <v>36</v>
      </c>
      <c r="AX281" s="13" t="s">
        <v>73</v>
      </c>
      <c r="AY281" s="236" t="s">
        <v>125</v>
      </c>
    </row>
    <row r="282" s="13" customFormat="1">
      <c r="A282" s="13"/>
      <c r="B282" s="226"/>
      <c r="C282" s="227"/>
      <c r="D282" s="219" t="s">
        <v>144</v>
      </c>
      <c r="E282" s="228" t="s">
        <v>20</v>
      </c>
      <c r="F282" s="229" t="s">
        <v>588</v>
      </c>
      <c r="G282" s="227"/>
      <c r="H282" s="230">
        <v>12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144</v>
      </c>
      <c r="AU282" s="236" t="s">
        <v>82</v>
      </c>
      <c r="AV282" s="13" t="s">
        <v>82</v>
      </c>
      <c r="AW282" s="13" t="s">
        <v>36</v>
      </c>
      <c r="AX282" s="13" t="s">
        <v>73</v>
      </c>
      <c r="AY282" s="236" t="s">
        <v>125</v>
      </c>
    </row>
    <row r="283" s="13" customFormat="1">
      <c r="A283" s="13"/>
      <c r="B283" s="226"/>
      <c r="C283" s="227"/>
      <c r="D283" s="219" t="s">
        <v>144</v>
      </c>
      <c r="E283" s="228" t="s">
        <v>20</v>
      </c>
      <c r="F283" s="229" t="s">
        <v>589</v>
      </c>
      <c r="G283" s="227"/>
      <c r="H283" s="230">
        <v>7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144</v>
      </c>
      <c r="AU283" s="236" t="s">
        <v>82</v>
      </c>
      <c r="AV283" s="13" t="s">
        <v>82</v>
      </c>
      <c r="AW283" s="13" t="s">
        <v>36</v>
      </c>
      <c r="AX283" s="13" t="s">
        <v>73</v>
      </c>
      <c r="AY283" s="236" t="s">
        <v>125</v>
      </c>
    </row>
    <row r="284" s="14" customFormat="1">
      <c r="A284" s="14"/>
      <c r="B284" s="237"/>
      <c r="C284" s="238"/>
      <c r="D284" s="219" t="s">
        <v>144</v>
      </c>
      <c r="E284" s="239" t="s">
        <v>20</v>
      </c>
      <c r="F284" s="240" t="s">
        <v>146</v>
      </c>
      <c r="G284" s="238"/>
      <c r="H284" s="241">
        <v>33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144</v>
      </c>
      <c r="AU284" s="247" t="s">
        <v>82</v>
      </c>
      <c r="AV284" s="14" t="s">
        <v>132</v>
      </c>
      <c r="AW284" s="14" t="s">
        <v>36</v>
      </c>
      <c r="AX284" s="14" t="s">
        <v>22</v>
      </c>
      <c r="AY284" s="247" t="s">
        <v>125</v>
      </c>
    </row>
    <row r="285" s="2" customFormat="1" ht="24.15" customHeight="1">
      <c r="A285" s="40"/>
      <c r="B285" s="41"/>
      <c r="C285" s="248" t="s">
        <v>329</v>
      </c>
      <c r="D285" s="248" t="s">
        <v>158</v>
      </c>
      <c r="E285" s="249" t="s">
        <v>590</v>
      </c>
      <c r="F285" s="250" t="s">
        <v>591</v>
      </c>
      <c r="G285" s="251" t="s">
        <v>166</v>
      </c>
      <c r="H285" s="252">
        <v>33</v>
      </c>
      <c r="I285" s="253"/>
      <c r="J285" s="254">
        <f>ROUND(I285*H285,2)</f>
        <v>0</v>
      </c>
      <c r="K285" s="250" t="s">
        <v>20</v>
      </c>
      <c r="L285" s="255"/>
      <c r="M285" s="256" t="s">
        <v>20</v>
      </c>
      <c r="N285" s="257" t="s">
        <v>44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161</v>
      </c>
      <c r="AT285" s="217" t="s">
        <v>158</v>
      </c>
      <c r="AU285" s="217" t="s">
        <v>82</v>
      </c>
      <c r="AY285" s="19" t="s">
        <v>125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22</v>
      </c>
      <c r="BK285" s="218">
        <f>ROUND(I285*H285,2)</f>
        <v>0</v>
      </c>
      <c r="BL285" s="19" t="s">
        <v>154</v>
      </c>
      <c r="BM285" s="217" t="s">
        <v>332</v>
      </c>
    </row>
    <row r="286" s="2" customFormat="1">
      <c r="A286" s="40"/>
      <c r="B286" s="41"/>
      <c r="C286" s="42"/>
      <c r="D286" s="219" t="s">
        <v>133</v>
      </c>
      <c r="E286" s="42"/>
      <c r="F286" s="220" t="s">
        <v>591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133</v>
      </c>
      <c r="AU286" s="19" t="s">
        <v>82</v>
      </c>
    </row>
    <row r="287" s="2" customFormat="1" ht="24.15" customHeight="1">
      <c r="A287" s="40"/>
      <c r="B287" s="41"/>
      <c r="C287" s="206" t="s">
        <v>239</v>
      </c>
      <c r="D287" s="206" t="s">
        <v>128</v>
      </c>
      <c r="E287" s="207" t="s">
        <v>592</v>
      </c>
      <c r="F287" s="208" t="s">
        <v>593</v>
      </c>
      <c r="G287" s="209" t="s">
        <v>166</v>
      </c>
      <c r="H287" s="210">
        <v>10</v>
      </c>
      <c r="I287" s="211"/>
      <c r="J287" s="212">
        <f>ROUND(I287*H287,2)</f>
        <v>0</v>
      </c>
      <c r="K287" s="208" t="s">
        <v>140</v>
      </c>
      <c r="L287" s="46"/>
      <c r="M287" s="213" t="s">
        <v>20</v>
      </c>
      <c r="N287" s="214" t="s">
        <v>44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154</v>
      </c>
      <c r="AT287" s="217" t="s">
        <v>128</v>
      </c>
      <c r="AU287" s="217" t="s">
        <v>82</v>
      </c>
      <c r="AY287" s="19" t="s">
        <v>125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22</v>
      </c>
      <c r="BK287" s="218">
        <f>ROUND(I287*H287,2)</f>
        <v>0</v>
      </c>
      <c r="BL287" s="19" t="s">
        <v>154</v>
      </c>
      <c r="BM287" s="217" t="s">
        <v>337</v>
      </c>
    </row>
    <row r="288" s="2" customFormat="1">
      <c r="A288" s="40"/>
      <c r="B288" s="41"/>
      <c r="C288" s="42"/>
      <c r="D288" s="219" t="s">
        <v>133</v>
      </c>
      <c r="E288" s="42"/>
      <c r="F288" s="220" t="s">
        <v>594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133</v>
      </c>
      <c r="AU288" s="19" t="s">
        <v>82</v>
      </c>
    </row>
    <row r="289" s="2" customFormat="1">
      <c r="A289" s="40"/>
      <c r="B289" s="41"/>
      <c r="C289" s="42"/>
      <c r="D289" s="224" t="s">
        <v>142</v>
      </c>
      <c r="E289" s="42"/>
      <c r="F289" s="225" t="s">
        <v>595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142</v>
      </c>
      <c r="AU289" s="19" t="s">
        <v>82</v>
      </c>
    </row>
    <row r="290" s="13" customFormat="1">
      <c r="A290" s="13"/>
      <c r="B290" s="226"/>
      <c r="C290" s="227"/>
      <c r="D290" s="219" t="s">
        <v>144</v>
      </c>
      <c r="E290" s="228" t="s">
        <v>20</v>
      </c>
      <c r="F290" s="229" t="s">
        <v>596</v>
      </c>
      <c r="G290" s="227"/>
      <c r="H290" s="230">
        <v>6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144</v>
      </c>
      <c r="AU290" s="236" t="s">
        <v>82</v>
      </c>
      <c r="AV290" s="13" t="s">
        <v>82</v>
      </c>
      <c r="AW290" s="13" t="s">
        <v>36</v>
      </c>
      <c r="AX290" s="13" t="s">
        <v>73</v>
      </c>
      <c r="AY290" s="236" t="s">
        <v>125</v>
      </c>
    </row>
    <row r="291" s="13" customFormat="1">
      <c r="A291" s="13"/>
      <c r="B291" s="226"/>
      <c r="C291" s="227"/>
      <c r="D291" s="219" t="s">
        <v>144</v>
      </c>
      <c r="E291" s="228" t="s">
        <v>20</v>
      </c>
      <c r="F291" s="229" t="s">
        <v>597</v>
      </c>
      <c r="G291" s="227"/>
      <c r="H291" s="230">
        <v>1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144</v>
      </c>
      <c r="AU291" s="236" t="s">
        <v>82</v>
      </c>
      <c r="AV291" s="13" t="s">
        <v>82</v>
      </c>
      <c r="AW291" s="13" t="s">
        <v>36</v>
      </c>
      <c r="AX291" s="13" t="s">
        <v>73</v>
      </c>
      <c r="AY291" s="236" t="s">
        <v>125</v>
      </c>
    </row>
    <row r="292" s="13" customFormat="1">
      <c r="A292" s="13"/>
      <c r="B292" s="226"/>
      <c r="C292" s="227"/>
      <c r="D292" s="219" t="s">
        <v>144</v>
      </c>
      <c r="E292" s="228" t="s">
        <v>20</v>
      </c>
      <c r="F292" s="229" t="s">
        <v>598</v>
      </c>
      <c r="G292" s="227"/>
      <c r="H292" s="230">
        <v>1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144</v>
      </c>
      <c r="AU292" s="236" t="s">
        <v>82</v>
      </c>
      <c r="AV292" s="13" t="s">
        <v>82</v>
      </c>
      <c r="AW292" s="13" t="s">
        <v>36</v>
      </c>
      <c r="AX292" s="13" t="s">
        <v>73</v>
      </c>
      <c r="AY292" s="236" t="s">
        <v>125</v>
      </c>
    </row>
    <row r="293" s="13" customFormat="1">
      <c r="A293" s="13"/>
      <c r="B293" s="226"/>
      <c r="C293" s="227"/>
      <c r="D293" s="219" t="s">
        <v>144</v>
      </c>
      <c r="E293" s="228" t="s">
        <v>20</v>
      </c>
      <c r="F293" s="229" t="s">
        <v>599</v>
      </c>
      <c r="G293" s="227"/>
      <c r="H293" s="230">
        <v>2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144</v>
      </c>
      <c r="AU293" s="236" t="s">
        <v>82</v>
      </c>
      <c r="AV293" s="13" t="s">
        <v>82</v>
      </c>
      <c r="AW293" s="13" t="s">
        <v>36</v>
      </c>
      <c r="AX293" s="13" t="s">
        <v>73</v>
      </c>
      <c r="AY293" s="236" t="s">
        <v>125</v>
      </c>
    </row>
    <row r="294" s="14" customFormat="1">
      <c r="A294" s="14"/>
      <c r="B294" s="237"/>
      <c r="C294" s="238"/>
      <c r="D294" s="219" t="s">
        <v>144</v>
      </c>
      <c r="E294" s="239" t="s">
        <v>20</v>
      </c>
      <c r="F294" s="240" t="s">
        <v>146</v>
      </c>
      <c r="G294" s="238"/>
      <c r="H294" s="241">
        <v>10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144</v>
      </c>
      <c r="AU294" s="247" t="s">
        <v>82</v>
      </c>
      <c r="AV294" s="14" t="s">
        <v>132</v>
      </c>
      <c r="AW294" s="14" t="s">
        <v>36</v>
      </c>
      <c r="AX294" s="14" t="s">
        <v>22</v>
      </c>
      <c r="AY294" s="247" t="s">
        <v>125</v>
      </c>
    </row>
    <row r="295" s="2" customFormat="1" ht="24.15" customHeight="1">
      <c r="A295" s="40"/>
      <c r="B295" s="41"/>
      <c r="C295" s="248" t="s">
        <v>339</v>
      </c>
      <c r="D295" s="248" t="s">
        <v>158</v>
      </c>
      <c r="E295" s="249" t="s">
        <v>600</v>
      </c>
      <c r="F295" s="250" t="s">
        <v>601</v>
      </c>
      <c r="G295" s="251" t="s">
        <v>166</v>
      </c>
      <c r="H295" s="252">
        <v>10</v>
      </c>
      <c r="I295" s="253"/>
      <c r="J295" s="254">
        <f>ROUND(I295*H295,2)</f>
        <v>0</v>
      </c>
      <c r="K295" s="250" t="s">
        <v>20</v>
      </c>
      <c r="L295" s="255"/>
      <c r="M295" s="256" t="s">
        <v>20</v>
      </c>
      <c r="N295" s="257" t="s">
        <v>44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161</v>
      </c>
      <c r="AT295" s="217" t="s">
        <v>158</v>
      </c>
      <c r="AU295" s="217" t="s">
        <v>82</v>
      </c>
      <c r="AY295" s="19" t="s">
        <v>125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22</v>
      </c>
      <c r="BK295" s="218">
        <f>ROUND(I295*H295,2)</f>
        <v>0</v>
      </c>
      <c r="BL295" s="19" t="s">
        <v>154</v>
      </c>
      <c r="BM295" s="217" t="s">
        <v>340</v>
      </c>
    </row>
    <row r="296" s="2" customFormat="1">
      <c r="A296" s="40"/>
      <c r="B296" s="41"/>
      <c r="C296" s="42"/>
      <c r="D296" s="219" t="s">
        <v>133</v>
      </c>
      <c r="E296" s="42"/>
      <c r="F296" s="220" t="s">
        <v>601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133</v>
      </c>
      <c r="AU296" s="19" t="s">
        <v>82</v>
      </c>
    </row>
    <row r="297" s="2" customFormat="1" ht="16.5" customHeight="1">
      <c r="A297" s="40"/>
      <c r="B297" s="41"/>
      <c r="C297" s="206" t="s">
        <v>244</v>
      </c>
      <c r="D297" s="206" t="s">
        <v>128</v>
      </c>
      <c r="E297" s="207" t="s">
        <v>602</v>
      </c>
      <c r="F297" s="208" t="s">
        <v>603</v>
      </c>
      <c r="G297" s="209" t="s">
        <v>166</v>
      </c>
      <c r="H297" s="210">
        <v>33</v>
      </c>
      <c r="I297" s="211"/>
      <c r="J297" s="212">
        <f>ROUND(I297*H297,2)</f>
        <v>0</v>
      </c>
      <c r="K297" s="208" t="s">
        <v>140</v>
      </c>
      <c r="L297" s="46"/>
      <c r="M297" s="213" t="s">
        <v>20</v>
      </c>
      <c r="N297" s="214" t="s">
        <v>44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154</v>
      </c>
      <c r="AT297" s="217" t="s">
        <v>128</v>
      </c>
      <c r="AU297" s="217" t="s">
        <v>82</v>
      </c>
      <c r="AY297" s="19" t="s">
        <v>125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22</v>
      </c>
      <c r="BK297" s="218">
        <f>ROUND(I297*H297,2)</f>
        <v>0</v>
      </c>
      <c r="BL297" s="19" t="s">
        <v>154</v>
      </c>
      <c r="BM297" s="217" t="s">
        <v>343</v>
      </c>
    </row>
    <row r="298" s="2" customFormat="1">
      <c r="A298" s="40"/>
      <c r="B298" s="41"/>
      <c r="C298" s="42"/>
      <c r="D298" s="219" t="s">
        <v>133</v>
      </c>
      <c r="E298" s="42"/>
      <c r="F298" s="220" t="s">
        <v>604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133</v>
      </c>
      <c r="AU298" s="19" t="s">
        <v>82</v>
      </c>
    </row>
    <row r="299" s="2" customFormat="1">
      <c r="A299" s="40"/>
      <c r="B299" s="41"/>
      <c r="C299" s="42"/>
      <c r="D299" s="224" t="s">
        <v>142</v>
      </c>
      <c r="E299" s="42"/>
      <c r="F299" s="225" t="s">
        <v>605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142</v>
      </c>
      <c r="AU299" s="19" t="s">
        <v>82</v>
      </c>
    </row>
    <row r="300" s="13" customFormat="1">
      <c r="A300" s="13"/>
      <c r="B300" s="226"/>
      <c r="C300" s="227"/>
      <c r="D300" s="219" t="s">
        <v>144</v>
      </c>
      <c r="E300" s="228" t="s">
        <v>20</v>
      </c>
      <c r="F300" s="229" t="s">
        <v>606</v>
      </c>
      <c r="G300" s="227"/>
      <c r="H300" s="230">
        <v>2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144</v>
      </c>
      <c r="AU300" s="236" t="s">
        <v>82</v>
      </c>
      <c r="AV300" s="13" t="s">
        <v>82</v>
      </c>
      <c r="AW300" s="13" t="s">
        <v>36</v>
      </c>
      <c r="AX300" s="13" t="s">
        <v>73</v>
      </c>
      <c r="AY300" s="236" t="s">
        <v>125</v>
      </c>
    </row>
    <row r="301" s="13" customFormat="1">
      <c r="A301" s="13"/>
      <c r="B301" s="226"/>
      <c r="C301" s="227"/>
      <c r="D301" s="219" t="s">
        <v>144</v>
      </c>
      <c r="E301" s="228" t="s">
        <v>20</v>
      </c>
      <c r="F301" s="229" t="s">
        <v>587</v>
      </c>
      <c r="G301" s="227"/>
      <c r="H301" s="230">
        <v>12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144</v>
      </c>
      <c r="AU301" s="236" t="s">
        <v>82</v>
      </c>
      <c r="AV301" s="13" t="s">
        <v>82</v>
      </c>
      <c r="AW301" s="13" t="s">
        <v>36</v>
      </c>
      <c r="AX301" s="13" t="s">
        <v>73</v>
      </c>
      <c r="AY301" s="236" t="s">
        <v>125</v>
      </c>
    </row>
    <row r="302" s="13" customFormat="1">
      <c r="A302" s="13"/>
      <c r="B302" s="226"/>
      <c r="C302" s="227"/>
      <c r="D302" s="219" t="s">
        <v>144</v>
      </c>
      <c r="E302" s="228" t="s">
        <v>20</v>
      </c>
      <c r="F302" s="229" t="s">
        <v>588</v>
      </c>
      <c r="G302" s="227"/>
      <c r="H302" s="230">
        <v>12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144</v>
      </c>
      <c r="AU302" s="236" t="s">
        <v>82</v>
      </c>
      <c r="AV302" s="13" t="s">
        <v>82</v>
      </c>
      <c r="AW302" s="13" t="s">
        <v>36</v>
      </c>
      <c r="AX302" s="13" t="s">
        <v>73</v>
      </c>
      <c r="AY302" s="236" t="s">
        <v>125</v>
      </c>
    </row>
    <row r="303" s="13" customFormat="1">
      <c r="A303" s="13"/>
      <c r="B303" s="226"/>
      <c r="C303" s="227"/>
      <c r="D303" s="219" t="s">
        <v>144</v>
      </c>
      <c r="E303" s="228" t="s">
        <v>20</v>
      </c>
      <c r="F303" s="229" t="s">
        <v>589</v>
      </c>
      <c r="G303" s="227"/>
      <c r="H303" s="230">
        <v>7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144</v>
      </c>
      <c r="AU303" s="236" t="s">
        <v>82</v>
      </c>
      <c r="AV303" s="13" t="s">
        <v>82</v>
      </c>
      <c r="AW303" s="13" t="s">
        <v>36</v>
      </c>
      <c r="AX303" s="13" t="s">
        <v>73</v>
      </c>
      <c r="AY303" s="236" t="s">
        <v>125</v>
      </c>
    </row>
    <row r="304" s="14" customFormat="1">
      <c r="A304" s="14"/>
      <c r="B304" s="237"/>
      <c r="C304" s="238"/>
      <c r="D304" s="219" t="s">
        <v>144</v>
      </c>
      <c r="E304" s="239" t="s">
        <v>20</v>
      </c>
      <c r="F304" s="240" t="s">
        <v>146</v>
      </c>
      <c r="G304" s="238"/>
      <c r="H304" s="241">
        <v>33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7" t="s">
        <v>144</v>
      </c>
      <c r="AU304" s="247" t="s">
        <v>82</v>
      </c>
      <c r="AV304" s="14" t="s">
        <v>132</v>
      </c>
      <c r="AW304" s="14" t="s">
        <v>36</v>
      </c>
      <c r="AX304" s="14" t="s">
        <v>22</v>
      </c>
      <c r="AY304" s="247" t="s">
        <v>125</v>
      </c>
    </row>
    <row r="305" s="2" customFormat="1" ht="24.15" customHeight="1">
      <c r="A305" s="40"/>
      <c r="B305" s="41"/>
      <c r="C305" s="248" t="s">
        <v>345</v>
      </c>
      <c r="D305" s="248" t="s">
        <v>158</v>
      </c>
      <c r="E305" s="249" t="s">
        <v>267</v>
      </c>
      <c r="F305" s="250" t="s">
        <v>607</v>
      </c>
      <c r="G305" s="251" t="s">
        <v>166</v>
      </c>
      <c r="H305" s="252">
        <v>33</v>
      </c>
      <c r="I305" s="253"/>
      <c r="J305" s="254">
        <f>ROUND(I305*H305,2)</f>
        <v>0</v>
      </c>
      <c r="K305" s="250" t="s">
        <v>20</v>
      </c>
      <c r="L305" s="255"/>
      <c r="M305" s="256" t="s">
        <v>20</v>
      </c>
      <c r="N305" s="257" t="s">
        <v>44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161</v>
      </c>
      <c r="AT305" s="217" t="s">
        <v>158</v>
      </c>
      <c r="AU305" s="217" t="s">
        <v>82</v>
      </c>
      <c r="AY305" s="19" t="s">
        <v>125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22</v>
      </c>
      <c r="BK305" s="218">
        <f>ROUND(I305*H305,2)</f>
        <v>0</v>
      </c>
      <c r="BL305" s="19" t="s">
        <v>154</v>
      </c>
      <c r="BM305" s="217" t="s">
        <v>348</v>
      </c>
    </row>
    <row r="306" s="2" customFormat="1">
      <c r="A306" s="40"/>
      <c r="B306" s="41"/>
      <c r="C306" s="42"/>
      <c r="D306" s="219" t="s">
        <v>133</v>
      </c>
      <c r="E306" s="42"/>
      <c r="F306" s="220" t="s">
        <v>608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133</v>
      </c>
      <c r="AU306" s="19" t="s">
        <v>82</v>
      </c>
    </row>
    <row r="307" s="2" customFormat="1" ht="16.5" customHeight="1">
      <c r="A307" s="40"/>
      <c r="B307" s="41"/>
      <c r="C307" s="206" t="s">
        <v>250</v>
      </c>
      <c r="D307" s="206" t="s">
        <v>128</v>
      </c>
      <c r="E307" s="207" t="s">
        <v>609</v>
      </c>
      <c r="F307" s="208" t="s">
        <v>610</v>
      </c>
      <c r="G307" s="209" t="s">
        <v>166</v>
      </c>
      <c r="H307" s="210">
        <v>2</v>
      </c>
      <c r="I307" s="211"/>
      <c r="J307" s="212">
        <f>ROUND(I307*H307,2)</f>
        <v>0</v>
      </c>
      <c r="K307" s="208" t="s">
        <v>140</v>
      </c>
      <c r="L307" s="46"/>
      <c r="M307" s="213" t="s">
        <v>20</v>
      </c>
      <c r="N307" s="214" t="s">
        <v>44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154</v>
      </c>
      <c r="AT307" s="217" t="s">
        <v>128</v>
      </c>
      <c r="AU307" s="217" t="s">
        <v>82</v>
      </c>
      <c r="AY307" s="19" t="s">
        <v>125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22</v>
      </c>
      <c r="BK307" s="218">
        <f>ROUND(I307*H307,2)</f>
        <v>0</v>
      </c>
      <c r="BL307" s="19" t="s">
        <v>154</v>
      </c>
      <c r="BM307" s="217" t="s">
        <v>354</v>
      </c>
    </row>
    <row r="308" s="2" customFormat="1">
      <c r="A308" s="40"/>
      <c r="B308" s="41"/>
      <c r="C308" s="42"/>
      <c r="D308" s="219" t="s">
        <v>133</v>
      </c>
      <c r="E308" s="42"/>
      <c r="F308" s="220" t="s">
        <v>611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133</v>
      </c>
      <c r="AU308" s="19" t="s">
        <v>82</v>
      </c>
    </row>
    <row r="309" s="2" customFormat="1">
      <c r="A309" s="40"/>
      <c r="B309" s="41"/>
      <c r="C309" s="42"/>
      <c r="D309" s="224" t="s">
        <v>142</v>
      </c>
      <c r="E309" s="42"/>
      <c r="F309" s="225" t="s">
        <v>612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142</v>
      </c>
      <c r="AU309" s="19" t="s">
        <v>82</v>
      </c>
    </row>
    <row r="310" s="13" customFormat="1">
      <c r="A310" s="13"/>
      <c r="B310" s="226"/>
      <c r="C310" s="227"/>
      <c r="D310" s="219" t="s">
        <v>144</v>
      </c>
      <c r="E310" s="228" t="s">
        <v>20</v>
      </c>
      <c r="F310" s="229" t="s">
        <v>613</v>
      </c>
      <c r="G310" s="227"/>
      <c r="H310" s="230">
        <v>1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144</v>
      </c>
      <c r="AU310" s="236" t="s">
        <v>82</v>
      </c>
      <c r="AV310" s="13" t="s">
        <v>82</v>
      </c>
      <c r="AW310" s="13" t="s">
        <v>36</v>
      </c>
      <c r="AX310" s="13" t="s">
        <v>73</v>
      </c>
      <c r="AY310" s="236" t="s">
        <v>125</v>
      </c>
    </row>
    <row r="311" s="13" customFormat="1">
      <c r="A311" s="13"/>
      <c r="B311" s="226"/>
      <c r="C311" s="227"/>
      <c r="D311" s="219" t="s">
        <v>144</v>
      </c>
      <c r="E311" s="228" t="s">
        <v>20</v>
      </c>
      <c r="F311" s="229" t="s">
        <v>614</v>
      </c>
      <c r="G311" s="227"/>
      <c r="H311" s="230">
        <v>1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144</v>
      </c>
      <c r="AU311" s="236" t="s">
        <v>82</v>
      </c>
      <c r="AV311" s="13" t="s">
        <v>82</v>
      </c>
      <c r="AW311" s="13" t="s">
        <v>36</v>
      </c>
      <c r="AX311" s="13" t="s">
        <v>73</v>
      </c>
      <c r="AY311" s="236" t="s">
        <v>125</v>
      </c>
    </row>
    <row r="312" s="14" customFormat="1">
      <c r="A312" s="14"/>
      <c r="B312" s="237"/>
      <c r="C312" s="238"/>
      <c r="D312" s="219" t="s">
        <v>144</v>
      </c>
      <c r="E312" s="239" t="s">
        <v>20</v>
      </c>
      <c r="F312" s="240" t="s">
        <v>146</v>
      </c>
      <c r="G312" s="238"/>
      <c r="H312" s="241">
        <v>2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7" t="s">
        <v>144</v>
      </c>
      <c r="AU312" s="247" t="s">
        <v>82</v>
      </c>
      <c r="AV312" s="14" t="s">
        <v>132</v>
      </c>
      <c r="AW312" s="14" t="s">
        <v>36</v>
      </c>
      <c r="AX312" s="14" t="s">
        <v>22</v>
      </c>
      <c r="AY312" s="247" t="s">
        <v>125</v>
      </c>
    </row>
    <row r="313" s="2" customFormat="1" ht="24.15" customHeight="1">
      <c r="A313" s="40"/>
      <c r="B313" s="41"/>
      <c r="C313" s="248" t="s">
        <v>356</v>
      </c>
      <c r="D313" s="248" t="s">
        <v>158</v>
      </c>
      <c r="E313" s="249" t="s">
        <v>615</v>
      </c>
      <c r="F313" s="250" t="s">
        <v>616</v>
      </c>
      <c r="G313" s="251" t="s">
        <v>166</v>
      </c>
      <c r="H313" s="252">
        <v>2</v>
      </c>
      <c r="I313" s="253"/>
      <c r="J313" s="254">
        <f>ROUND(I313*H313,2)</f>
        <v>0</v>
      </c>
      <c r="K313" s="250" t="s">
        <v>20</v>
      </c>
      <c r="L313" s="255"/>
      <c r="M313" s="256" t="s">
        <v>20</v>
      </c>
      <c r="N313" s="257" t="s">
        <v>44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161</v>
      </c>
      <c r="AT313" s="217" t="s">
        <v>158</v>
      </c>
      <c r="AU313" s="217" t="s">
        <v>82</v>
      </c>
      <c r="AY313" s="19" t="s">
        <v>125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22</v>
      </c>
      <c r="BK313" s="218">
        <f>ROUND(I313*H313,2)</f>
        <v>0</v>
      </c>
      <c r="BL313" s="19" t="s">
        <v>154</v>
      </c>
      <c r="BM313" s="217" t="s">
        <v>359</v>
      </c>
    </row>
    <row r="314" s="2" customFormat="1">
      <c r="A314" s="40"/>
      <c r="B314" s="41"/>
      <c r="C314" s="42"/>
      <c r="D314" s="219" t="s">
        <v>133</v>
      </c>
      <c r="E314" s="42"/>
      <c r="F314" s="220" t="s">
        <v>616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133</v>
      </c>
      <c r="AU314" s="19" t="s">
        <v>82</v>
      </c>
    </row>
    <row r="315" s="2" customFormat="1" ht="16.5" customHeight="1">
      <c r="A315" s="40"/>
      <c r="B315" s="41"/>
      <c r="C315" s="206" t="s">
        <v>254</v>
      </c>
      <c r="D315" s="206" t="s">
        <v>128</v>
      </c>
      <c r="E315" s="207" t="s">
        <v>617</v>
      </c>
      <c r="F315" s="208" t="s">
        <v>618</v>
      </c>
      <c r="G315" s="209" t="s">
        <v>166</v>
      </c>
      <c r="H315" s="210">
        <v>1</v>
      </c>
      <c r="I315" s="211"/>
      <c r="J315" s="212">
        <f>ROUND(I315*H315,2)</f>
        <v>0</v>
      </c>
      <c r="K315" s="208" t="s">
        <v>140</v>
      </c>
      <c r="L315" s="46"/>
      <c r="M315" s="213" t="s">
        <v>20</v>
      </c>
      <c r="N315" s="214" t="s">
        <v>44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154</v>
      </c>
      <c r="AT315" s="217" t="s">
        <v>128</v>
      </c>
      <c r="AU315" s="217" t="s">
        <v>82</v>
      </c>
      <c r="AY315" s="19" t="s">
        <v>125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22</v>
      </c>
      <c r="BK315" s="218">
        <f>ROUND(I315*H315,2)</f>
        <v>0</v>
      </c>
      <c r="BL315" s="19" t="s">
        <v>154</v>
      </c>
      <c r="BM315" s="217" t="s">
        <v>367</v>
      </c>
    </row>
    <row r="316" s="2" customFormat="1">
      <c r="A316" s="40"/>
      <c r="B316" s="41"/>
      <c r="C316" s="42"/>
      <c r="D316" s="219" t="s">
        <v>133</v>
      </c>
      <c r="E316" s="42"/>
      <c r="F316" s="220" t="s">
        <v>619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133</v>
      </c>
      <c r="AU316" s="19" t="s">
        <v>82</v>
      </c>
    </row>
    <row r="317" s="2" customFormat="1">
      <c r="A317" s="40"/>
      <c r="B317" s="41"/>
      <c r="C317" s="42"/>
      <c r="D317" s="224" t="s">
        <v>142</v>
      </c>
      <c r="E317" s="42"/>
      <c r="F317" s="225" t="s">
        <v>620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142</v>
      </c>
      <c r="AU317" s="19" t="s">
        <v>82</v>
      </c>
    </row>
    <row r="318" s="13" customFormat="1">
      <c r="A318" s="13"/>
      <c r="B318" s="226"/>
      <c r="C318" s="227"/>
      <c r="D318" s="219" t="s">
        <v>144</v>
      </c>
      <c r="E318" s="228" t="s">
        <v>20</v>
      </c>
      <c r="F318" s="229" t="s">
        <v>621</v>
      </c>
      <c r="G318" s="227"/>
      <c r="H318" s="230">
        <v>1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144</v>
      </c>
      <c r="AU318" s="236" t="s">
        <v>82</v>
      </c>
      <c r="AV318" s="13" t="s">
        <v>82</v>
      </c>
      <c r="AW318" s="13" t="s">
        <v>36</v>
      </c>
      <c r="AX318" s="13" t="s">
        <v>73</v>
      </c>
      <c r="AY318" s="236" t="s">
        <v>125</v>
      </c>
    </row>
    <row r="319" s="14" customFormat="1">
      <c r="A319" s="14"/>
      <c r="B319" s="237"/>
      <c r="C319" s="238"/>
      <c r="D319" s="219" t="s">
        <v>144</v>
      </c>
      <c r="E319" s="239" t="s">
        <v>20</v>
      </c>
      <c r="F319" s="240" t="s">
        <v>146</v>
      </c>
      <c r="G319" s="238"/>
      <c r="H319" s="241">
        <v>1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7" t="s">
        <v>144</v>
      </c>
      <c r="AU319" s="247" t="s">
        <v>82</v>
      </c>
      <c r="AV319" s="14" t="s">
        <v>132</v>
      </c>
      <c r="AW319" s="14" t="s">
        <v>36</v>
      </c>
      <c r="AX319" s="14" t="s">
        <v>22</v>
      </c>
      <c r="AY319" s="247" t="s">
        <v>125</v>
      </c>
    </row>
    <row r="320" s="2" customFormat="1" ht="24.15" customHeight="1">
      <c r="A320" s="40"/>
      <c r="B320" s="41"/>
      <c r="C320" s="248" t="s">
        <v>370</v>
      </c>
      <c r="D320" s="248" t="s">
        <v>158</v>
      </c>
      <c r="E320" s="249" t="s">
        <v>622</v>
      </c>
      <c r="F320" s="250" t="s">
        <v>623</v>
      </c>
      <c r="G320" s="251" t="s">
        <v>166</v>
      </c>
      <c r="H320" s="252">
        <v>1</v>
      </c>
      <c r="I320" s="253"/>
      <c r="J320" s="254">
        <f>ROUND(I320*H320,2)</f>
        <v>0</v>
      </c>
      <c r="K320" s="250" t="s">
        <v>20</v>
      </c>
      <c r="L320" s="255"/>
      <c r="M320" s="256" t="s">
        <v>20</v>
      </c>
      <c r="N320" s="257" t="s">
        <v>44</v>
      </c>
      <c r="O320" s="86"/>
      <c r="P320" s="215">
        <f>O320*H320</f>
        <v>0</v>
      </c>
      <c r="Q320" s="215">
        <v>0</v>
      </c>
      <c r="R320" s="215">
        <f>Q320*H320</f>
        <v>0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161</v>
      </c>
      <c r="AT320" s="217" t="s">
        <v>158</v>
      </c>
      <c r="AU320" s="217" t="s">
        <v>82</v>
      </c>
      <c r="AY320" s="19" t="s">
        <v>125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22</v>
      </c>
      <c r="BK320" s="218">
        <f>ROUND(I320*H320,2)</f>
        <v>0</v>
      </c>
      <c r="BL320" s="19" t="s">
        <v>154</v>
      </c>
      <c r="BM320" s="217" t="s">
        <v>374</v>
      </c>
    </row>
    <row r="321" s="2" customFormat="1">
      <c r="A321" s="40"/>
      <c r="B321" s="41"/>
      <c r="C321" s="42"/>
      <c r="D321" s="219" t="s">
        <v>133</v>
      </c>
      <c r="E321" s="42"/>
      <c r="F321" s="220" t="s">
        <v>623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133</v>
      </c>
      <c r="AU321" s="19" t="s">
        <v>82</v>
      </c>
    </row>
    <row r="322" s="2" customFormat="1" ht="16.5" customHeight="1">
      <c r="A322" s="40"/>
      <c r="B322" s="41"/>
      <c r="C322" s="206" t="s">
        <v>259</v>
      </c>
      <c r="D322" s="206" t="s">
        <v>128</v>
      </c>
      <c r="E322" s="207" t="s">
        <v>624</v>
      </c>
      <c r="F322" s="208" t="s">
        <v>625</v>
      </c>
      <c r="G322" s="209" t="s">
        <v>166</v>
      </c>
      <c r="H322" s="210">
        <v>6</v>
      </c>
      <c r="I322" s="211"/>
      <c r="J322" s="212">
        <f>ROUND(I322*H322,2)</f>
        <v>0</v>
      </c>
      <c r="K322" s="208" t="s">
        <v>140</v>
      </c>
      <c r="L322" s="46"/>
      <c r="M322" s="213" t="s">
        <v>20</v>
      </c>
      <c r="N322" s="214" t="s">
        <v>44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154</v>
      </c>
      <c r="AT322" s="217" t="s">
        <v>128</v>
      </c>
      <c r="AU322" s="217" t="s">
        <v>82</v>
      </c>
      <c r="AY322" s="19" t="s">
        <v>125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22</v>
      </c>
      <c r="BK322" s="218">
        <f>ROUND(I322*H322,2)</f>
        <v>0</v>
      </c>
      <c r="BL322" s="19" t="s">
        <v>154</v>
      </c>
      <c r="BM322" s="217" t="s">
        <v>28</v>
      </c>
    </row>
    <row r="323" s="2" customFormat="1">
      <c r="A323" s="40"/>
      <c r="B323" s="41"/>
      <c r="C323" s="42"/>
      <c r="D323" s="219" t="s">
        <v>133</v>
      </c>
      <c r="E323" s="42"/>
      <c r="F323" s="220" t="s">
        <v>626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133</v>
      </c>
      <c r="AU323" s="19" t="s">
        <v>82</v>
      </c>
    </row>
    <row r="324" s="2" customFormat="1">
      <c r="A324" s="40"/>
      <c r="B324" s="41"/>
      <c r="C324" s="42"/>
      <c r="D324" s="224" t="s">
        <v>142</v>
      </c>
      <c r="E324" s="42"/>
      <c r="F324" s="225" t="s">
        <v>627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142</v>
      </c>
      <c r="AU324" s="19" t="s">
        <v>82</v>
      </c>
    </row>
    <row r="325" s="13" customFormat="1">
      <c r="A325" s="13"/>
      <c r="B325" s="226"/>
      <c r="C325" s="227"/>
      <c r="D325" s="219" t="s">
        <v>144</v>
      </c>
      <c r="E325" s="228" t="s">
        <v>20</v>
      </c>
      <c r="F325" s="229" t="s">
        <v>628</v>
      </c>
      <c r="G325" s="227"/>
      <c r="H325" s="230">
        <v>3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144</v>
      </c>
      <c r="AU325" s="236" t="s">
        <v>82</v>
      </c>
      <c r="AV325" s="13" t="s">
        <v>82</v>
      </c>
      <c r="AW325" s="13" t="s">
        <v>36</v>
      </c>
      <c r="AX325" s="13" t="s">
        <v>73</v>
      </c>
      <c r="AY325" s="236" t="s">
        <v>125</v>
      </c>
    </row>
    <row r="326" s="13" customFormat="1">
      <c r="A326" s="13"/>
      <c r="B326" s="226"/>
      <c r="C326" s="227"/>
      <c r="D326" s="219" t="s">
        <v>144</v>
      </c>
      <c r="E326" s="228" t="s">
        <v>20</v>
      </c>
      <c r="F326" s="229" t="s">
        <v>551</v>
      </c>
      <c r="G326" s="227"/>
      <c r="H326" s="230">
        <v>3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144</v>
      </c>
      <c r="AU326" s="236" t="s">
        <v>82</v>
      </c>
      <c r="AV326" s="13" t="s">
        <v>82</v>
      </c>
      <c r="AW326" s="13" t="s">
        <v>36</v>
      </c>
      <c r="AX326" s="13" t="s">
        <v>73</v>
      </c>
      <c r="AY326" s="236" t="s">
        <v>125</v>
      </c>
    </row>
    <row r="327" s="14" customFormat="1">
      <c r="A327" s="14"/>
      <c r="B327" s="237"/>
      <c r="C327" s="238"/>
      <c r="D327" s="219" t="s">
        <v>144</v>
      </c>
      <c r="E327" s="239" t="s">
        <v>20</v>
      </c>
      <c r="F327" s="240" t="s">
        <v>146</v>
      </c>
      <c r="G327" s="238"/>
      <c r="H327" s="241">
        <v>6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144</v>
      </c>
      <c r="AU327" s="247" t="s">
        <v>82</v>
      </c>
      <c r="AV327" s="14" t="s">
        <v>132</v>
      </c>
      <c r="AW327" s="14" t="s">
        <v>36</v>
      </c>
      <c r="AX327" s="14" t="s">
        <v>22</v>
      </c>
      <c r="AY327" s="247" t="s">
        <v>125</v>
      </c>
    </row>
    <row r="328" s="2" customFormat="1" ht="37.8" customHeight="1">
      <c r="A328" s="40"/>
      <c r="B328" s="41"/>
      <c r="C328" s="248" t="s">
        <v>380</v>
      </c>
      <c r="D328" s="248" t="s">
        <v>158</v>
      </c>
      <c r="E328" s="249" t="s">
        <v>274</v>
      </c>
      <c r="F328" s="250" t="s">
        <v>629</v>
      </c>
      <c r="G328" s="251" t="s">
        <v>166</v>
      </c>
      <c r="H328" s="252">
        <v>3</v>
      </c>
      <c r="I328" s="253"/>
      <c r="J328" s="254">
        <f>ROUND(I328*H328,2)</f>
        <v>0</v>
      </c>
      <c r="K328" s="250" t="s">
        <v>20</v>
      </c>
      <c r="L328" s="255"/>
      <c r="M328" s="256" t="s">
        <v>20</v>
      </c>
      <c r="N328" s="257" t="s">
        <v>44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161</v>
      </c>
      <c r="AT328" s="217" t="s">
        <v>158</v>
      </c>
      <c r="AU328" s="217" t="s">
        <v>82</v>
      </c>
      <c r="AY328" s="19" t="s">
        <v>125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22</v>
      </c>
      <c r="BK328" s="218">
        <f>ROUND(I328*H328,2)</f>
        <v>0</v>
      </c>
      <c r="BL328" s="19" t="s">
        <v>154</v>
      </c>
      <c r="BM328" s="217" t="s">
        <v>383</v>
      </c>
    </row>
    <row r="329" s="2" customFormat="1">
      <c r="A329" s="40"/>
      <c r="B329" s="41"/>
      <c r="C329" s="42"/>
      <c r="D329" s="219" t="s">
        <v>133</v>
      </c>
      <c r="E329" s="42"/>
      <c r="F329" s="220" t="s">
        <v>629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133</v>
      </c>
      <c r="AU329" s="19" t="s">
        <v>82</v>
      </c>
    </row>
    <row r="330" s="13" customFormat="1">
      <c r="A330" s="13"/>
      <c r="B330" s="226"/>
      <c r="C330" s="227"/>
      <c r="D330" s="219" t="s">
        <v>144</v>
      </c>
      <c r="E330" s="228" t="s">
        <v>20</v>
      </c>
      <c r="F330" s="229" t="s">
        <v>551</v>
      </c>
      <c r="G330" s="227"/>
      <c r="H330" s="230">
        <v>3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144</v>
      </c>
      <c r="AU330" s="236" t="s">
        <v>82</v>
      </c>
      <c r="AV330" s="13" t="s">
        <v>82</v>
      </c>
      <c r="AW330" s="13" t="s">
        <v>36</v>
      </c>
      <c r="AX330" s="13" t="s">
        <v>73</v>
      </c>
      <c r="AY330" s="236" t="s">
        <v>125</v>
      </c>
    </row>
    <row r="331" s="14" customFormat="1">
      <c r="A331" s="14"/>
      <c r="B331" s="237"/>
      <c r="C331" s="238"/>
      <c r="D331" s="219" t="s">
        <v>144</v>
      </c>
      <c r="E331" s="239" t="s">
        <v>20</v>
      </c>
      <c r="F331" s="240" t="s">
        <v>146</v>
      </c>
      <c r="G331" s="238"/>
      <c r="H331" s="241">
        <v>3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144</v>
      </c>
      <c r="AU331" s="247" t="s">
        <v>82</v>
      </c>
      <c r="AV331" s="14" t="s">
        <v>132</v>
      </c>
      <c r="AW331" s="14" t="s">
        <v>36</v>
      </c>
      <c r="AX331" s="14" t="s">
        <v>22</v>
      </c>
      <c r="AY331" s="247" t="s">
        <v>125</v>
      </c>
    </row>
    <row r="332" s="2" customFormat="1" ht="37.8" customHeight="1">
      <c r="A332" s="40"/>
      <c r="B332" s="41"/>
      <c r="C332" s="248" t="s">
        <v>263</v>
      </c>
      <c r="D332" s="248" t="s">
        <v>158</v>
      </c>
      <c r="E332" s="249" t="s">
        <v>630</v>
      </c>
      <c r="F332" s="250" t="s">
        <v>631</v>
      </c>
      <c r="G332" s="251" t="s">
        <v>166</v>
      </c>
      <c r="H332" s="252">
        <v>3</v>
      </c>
      <c r="I332" s="253"/>
      <c r="J332" s="254">
        <f>ROUND(I332*H332,2)</f>
        <v>0</v>
      </c>
      <c r="K332" s="250" t="s">
        <v>20</v>
      </c>
      <c r="L332" s="255"/>
      <c r="M332" s="256" t="s">
        <v>20</v>
      </c>
      <c r="N332" s="257" t="s">
        <v>44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161</v>
      </c>
      <c r="AT332" s="217" t="s">
        <v>158</v>
      </c>
      <c r="AU332" s="217" t="s">
        <v>82</v>
      </c>
      <c r="AY332" s="19" t="s">
        <v>125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22</v>
      </c>
      <c r="BK332" s="218">
        <f>ROUND(I332*H332,2)</f>
        <v>0</v>
      </c>
      <c r="BL332" s="19" t="s">
        <v>154</v>
      </c>
      <c r="BM332" s="217" t="s">
        <v>386</v>
      </c>
    </row>
    <row r="333" s="2" customFormat="1">
      <c r="A333" s="40"/>
      <c r="B333" s="41"/>
      <c r="C333" s="42"/>
      <c r="D333" s="219" t="s">
        <v>133</v>
      </c>
      <c r="E333" s="42"/>
      <c r="F333" s="220" t="s">
        <v>629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133</v>
      </c>
      <c r="AU333" s="19" t="s">
        <v>82</v>
      </c>
    </row>
    <row r="334" s="13" customFormat="1">
      <c r="A334" s="13"/>
      <c r="B334" s="226"/>
      <c r="C334" s="227"/>
      <c r="D334" s="219" t="s">
        <v>144</v>
      </c>
      <c r="E334" s="228" t="s">
        <v>20</v>
      </c>
      <c r="F334" s="229" t="s">
        <v>551</v>
      </c>
      <c r="G334" s="227"/>
      <c r="H334" s="230">
        <v>3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144</v>
      </c>
      <c r="AU334" s="236" t="s">
        <v>82</v>
      </c>
      <c r="AV334" s="13" t="s">
        <v>82</v>
      </c>
      <c r="AW334" s="13" t="s">
        <v>36</v>
      </c>
      <c r="AX334" s="13" t="s">
        <v>73</v>
      </c>
      <c r="AY334" s="236" t="s">
        <v>125</v>
      </c>
    </row>
    <row r="335" s="14" customFormat="1">
      <c r="A335" s="14"/>
      <c r="B335" s="237"/>
      <c r="C335" s="238"/>
      <c r="D335" s="219" t="s">
        <v>144</v>
      </c>
      <c r="E335" s="239" t="s">
        <v>20</v>
      </c>
      <c r="F335" s="240" t="s">
        <v>146</v>
      </c>
      <c r="G335" s="238"/>
      <c r="H335" s="241">
        <v>3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144</v>
      </c>
      <c r="AU335" s="247" t="s">
        <v>82</v>
      </c>
      <c r="AV335" s="14" t="s">
        <v>132</v>
      </c>
      <c r="AW335" s="14" t="s">
        <v>36</v>
      </c>
      <c r="AX335" s="14" t="s">
        <v>22</v>
      </c>
      <c r="AY335" s="247" t="s">
        <v>125</v>
      </c>
    </row>
    <row r="336" s="2" customFormat="1" ht="16.5" customHeight="1">
      <c r="A336" s="40"/>
      <c r="B336" s="41"/>
      <c r="C336" s="206" t="s">
        <v>632</v>
      </c>
      <c r="D336" s="206" t="s">
        <v>128</v>
      </c>
      <c r="E336" s="207" t="s">
        <v>633</v>
      </c>
      <c r="F336" s="208" t="s">
        <v>634</v>
      </c>
      <c r="G336" s="209" t="s">
        <v>166</v>
      </c>
      <c r="H336" s="210">
        <v>1</v>
      </c>
      <c r="I336" s="211"/>
      <c r="J336" s="212">
        <f>ROUND(I336*H336,2)</f>
        <v>0</v>
      </c>
      <c r="K336" s="208" t="s">
        <v>140</v>
      </c>
      <c r="L336" s="46"/>
      <c r="M336" s="213" t="s">
        <v>20</v>
      </c>
      <c r="N336" s="214" t="s">
        <v>44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154</v>
      </c>
      <c r="AT336" s="217" t="s">
        <v>128</v>
      </c>
      <c r="AU336" s="217" t="s">
        <v>82</v>
      </c>
      <c r="AY336" s="19" t="s">
        <v>125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22</v>
      </c>
      <c r="BK336" s="218">
        <f>ROUND(I336*H336,2)</f>
        <v>0</v>
      </c>
      <c r="BL336" s="19" t="s">
        <v>154</v>
      </c>
      <c r="BM336" s="217" t="s">
        <v>635</v>
      </c>
    </row>
    <row r="337" s="2" customFormat="1">
      <c r="A337" s="40"/>
      <c r="B337" s="41"/>
      <c r="C337" s="42"/>
      <c r="D337" s="219" t="s">
        <v>133</v>
      </c>
      <c r="E337" s="42"/>
      <c r="F337" s="220" t="s">
        <v>636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133</v>
      </c>
      <c r="AU337" s="19" t="s">
        <v>82</v>
      </c>
    </row>
    <row r="338" s="2" customFormat="1">
      <c r="A338" s="40"/>
      <c r="B338" s="41"/>
      <c r="C338" s="42"/>
      <c r="D338" s="224" t="s">
        <v>142</v>
      </c>
      <c r="E338" s="42"/>
      <c r="F338" s="225" t="s">
        <v>637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142</v>
      </c>
      <c r="AU338" s="19" t="s">
        <v>82</v>
      </c>
    </row>
    <row r="339" s="13" customFormat="1">
      <c r="A339" s="13"/>
      <c r="B339" s="226"/>
      <c r="C339" s="227"/>
      <c r="D339" s="219" t="s">
        <v>144</v>
      </c>
      <c r="E339" s="228" t="s">
        <v>20</v>
      </c>
      <c r="F339" s="229" t="s">
        <v>638</v>
      </c>
      <c r="G339" s="227"/>
      <c r="H339" s="230">
        <v>1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144</v>
      </c>
      <c r="AU339" s="236" t="s">
        <v>82</v>
      </c>
      <c r="AV339" s="13" t="s">
        <v>82</v>
      </c>
      <c r="AW339" s="13" t="s">
        <v>36</v>
      </c>
      <c r="AX339" s="13" t="s">
        <v>73</v>
      </c>
      <c r="AY339" s="236" t="s">
        <v>125</v>
      </c>
    </row>
    <row r="340" s="14" customFormat="1">
      <c r="A340" s="14"/>
      <c r="B340" s="237"/>
      <c r="C340" s="238"/>
      <c r="D340" s="219" t="s">
        <v>144</v>
      </c>
      <c r="E340" s="239" t="s">
        <v>20</v>
      </c>
      <c r="F340" s="240" t="s">
        <v>146</v>
      </c>
      <c r="G340" s="238"/>
      <c r="H340" s="241">
        <v>1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144</v>
      </c>
      <c r="AU340" s="247" t="s">
        <v>82</v>
      </c>
      <c r="AV340" s="14" t="s">
        <v>132</v>
      </c>
      <c r="AW340" s="14" t="s">
        <v>36</v>
      </c>
      <c r="AX340" s="14" t="s">
        <v>22</v>
      </c>
      <c r="AY340" s="247" t="s">
        <v>125</v>
      </c>
    </row>
    <row r="341" s="2" customFormat="1" ht="24.15" customHeight="1">
      <c r="A341" s="40"/>
      <c r="B341" s="41"/>
      <c r="C341" s="248" t="s">
        <v>269</v>
      </c>
      <c r="D341" s="248" t="s">
        <v>158</v>
      </c>
      <c r="E341" s="249" t="s">
        <v>639</v>
      </c>
      <c r="F341" s="250" t="s">
        <v>640</v>
      </c>
      <c r="G341" s="251" t="s">
        <v>166</v>
      </c>
      <c r="H341" s="252">
        <v>1</v>
      </c>
      <c r="I341" s="253"/>
      <c r="J341" s="254">
        <f>ROUND(I341*H341,2)</f>
        <v>0</v>
      </c>
      <c r="K341" s="250" t="s">
        <v>20</v>
      </c>
      <c r="L341" s="255"/>
      <c r="M341" s="256" t="s">
        <v>20</v>
      </c>
      <c r="N341" s="257" t="s">
        <v>44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161</v>
      </c>
      <c r="AT341" s="217" t="s">
        <v>158</v>
      </c>
      <c r="AU341" s="217" t="s">
        <v>82</v>
      </c>
      <c r="AY341" s="19" t="s">
        <v>125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22</v>
      </c>
      <c r="BK341" s="218">
        <f>ROUND(I341*H341,2)</f>
        <v>0</v>
      </c>
      <c r="BL341" s="19" t="s">
        <v>154</v>
      </c>
      <c r="BM341" s="217" t="s">
        <v>641</v>
      </c>
    </row>
    <row r="342" s="2" customFormat="1">
      <c r="A342" s="40"/>
      <c r="B342" s="41"/>
      <c r="C342" s="42"/>
      <c r="D342" s="219" t="s">
        <v>133</v>
      </c>
      <c r="E342" s="42"/>
      <c r="F342" s="220" t="s">
        <v>640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133</v>
      </c>
      <c r="AU342" s="19" t="s">
        <v>82</v>
      </c>
    </row>
    <row r="343" s="2" customFormat="1" ht="16.5" customHeight="1">
      <c r="A343" s="40"/>
      <c r="B343" s="41"/>
      <c r="C343" s="206" t="s">
        <v>642</v>
      </c>
      <c r="D343" s="206" t="s">
        <v>128</v>
      </c>
      <c r="E343" s="207" t="s">
        <v>643</v>
      </c>
      <c r="F343" s="208" t="s">
        <v>644</v>
      </c>
      <c r="G343" s="209" t="s">
        <v>166</v>
      </c>
      <c r="H343" s="210">
        <v>1</v>
      </c>
      <c r="I343" s="211"/>
      <c r="J343" s="212">
        <f>ROUND(I343*H343,2)</f>
        <v>0</v>
      </c>
      <c r="K343" s="208" t="s">
        <v>140</v>
      </c>
      <c r="L343" s="46"/>
      <c r="M343" s="213" t="s">
        <v>20</v>
      </c>
      <c r="N343" s="214" t="s">
        <v>44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154</v>
      </c>
      <c r="AT343" s="217" t="s">
        <v>128</v>
      </c>
      <c r="AU343" s="217" t="s">
        <v>82</v>
      </c>
      <c r="AY343" s="19" t="s">
        <v>125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22</v>
      </c>
      <c r="BK343" s="218">
        <f>ROUND(I343*H343,2)</f>
        <v>0</v>
      </c>
      <c r="BL343" s="19" t="s">
        <v>154</v>
      </c>
      <c r="BM343" s="217" t="s">
        <v>645</v>
      </c>
    </row>
    <row r="344" s="2" customFormat="1">
      <c r="A344" s="40"/>
      <c r="B344" s="41"/>
      <c r="C344" s="42"/>
      <c r="D344" s="219" t="s">
        <v>133</v>
      </c>
      <c r="E344" s="42"/>
      <c r="F344" s="220" t="s">
        <v>646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133</v>
      </c>
      <c r="AU344" s="19" t="s">
        <v>82</v>
      </c>
    </row>
    <row r="345" s="2" customFormat="1">
      <c r="A345" s="40"/>
      <c r="B345" s="41"/>
      <c r="C345" s="42"/>
      <c r="D345" s="224" t="s">
        <v>142</v>
      </c>
      <c r="E345" s="42"/>
      <c r="F345" s="225" t="s">
        <v>647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142</v>
      </c>
      <c r="AU345" s="19" t="s">
        <v>82</v>
      </c>
    </row>
    <row r="346" s="2" customFormat="1" ht="37.8" customHeight="1">
      <c r="A346" s="40"/>
      <c r="B346" s="41"/>
      <c r="C346" s="248" t="s">
        <v>272</v>
      </c>
      <c r="D346" s="248" t="s">
        <v>158</v>
      </c>
      <c r="E346" s="249" t="s">
        <v>648</v>
      </c>
      <c r="F346" s="250" t="s">
        <v>649</v>
      </c>
      <c r="G346" s="251" t="s">
        <v>166</v>
      </c>
      <c r="H346" s="252">
        <v>1</v>
      </c>
      <c r="I346" s="253"/>
      <c r="J346" s="254">
        <f>ROUND(I346*H346,2)</f>
        <v>0</v>
      </c>
      <c r="K346" s="250" t="s">
        <v>20</v>
      </c>
      <c r="L346" s="255"/>
      <c r="M346" s="256" t="s">
        <v>20</v>
      </c>
      <c r="N346" s="257" t="s">
        <v>44</v>
      </c>
      <c r="O346" s="86"/>
      <c r="P346" s="215">
        <f>O346*H346</f>
        <v>0</v>
      </c>
      <c r="Q346" s="215">
        <v>0</v>
      </c>
      <c r="R346" s="215">
        <f>Q346*H346</f>
        <v>0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161</v>
      </c>
      <c r="AT346" s="217" t="s">
        <v>158</v>
      </c>
      <c r="AU346" s="217" t="s">
        <v>82</v>
      </c>
      <c r="AY346" s="19" t="s">
        <v>125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22</v>
      </c>
      <c r="BK346" s="218">
        <f>ROUND(I346*H346,2)</f>
        <v>0</v>
      </c>
      <c r="BL346" s="19" t="s">
        <v>154</v>
      </c>
      <c r="BM346" s="217" t="s">
        <v>650</v>
      </c>
    </row>
    <row r="347" s="2" customFormat="1">
      <c r="A347" s="40"/>
      <c r="B347" s="41"/>
      <c r="C347" s="42"/>
      <c r="D347" s="219" t="s">
        <v>133</v>
      </c>
      <c r="E347" s="42"/>
      <c r="F347" s="220" t="s">
        <v>651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133</v>
      </c>
      <c r="AU347" s="19" t="s">
        <v>82</v>
      </c>
    </row>
    <row r="348" s="15" customFormat="1">
      <c r="A348" s="15"/>
      <c r="B348" s="262"/>
      <c r="C348" s="263"/>
      <c r="D348" s="219" t="s">
        <v>144</v>
      </c>
      <c r="E348" s="264" t="s">
        <v>20</v>
      </c>
      <c r="F348" s="265" t="s">
        <v>652</v>
      </c>
      <c r="G348" s="263"/>
      <c r="H348" s="264" t="s">
        <v>20</v>
      </c>
      <c r="I348" s="266"/>
      <c r="J348" s="263"/>
      <c r="K348" s="263"/>
      <c r="L348" s="267"/>
      <c r="M348" s="268"/>
      <c r="N348" s="269"/>
      <c r="O348" s="269"/>
      <c r="P348" s="269"/>
      <c r="Q348" s="269"/>
      <c r="R348" s="269"/>
      <c r="S348" s="269"/>
      <c r="T348" s="27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1" t="s">
        <v>144</v>
      </c>
      <c r="AU348" s="271" t="s">
        <v>82</v>
      </c>
      <c r="AV348" s="15" t="s">
        <v>22</v>
      </c>
      <c r="AW348" s="15" t="s">
        <v>36</v>
      </c>
      <c r="AX348" s="15" t="s">
        <v>73</v>
      </c>
      <c r="AY348" s="271" t="s">
        <v>125</v>
      </c>
    </row>
    <row r="349" s="15" customFormat="1">
      <c r="A349" s="15"/>
      <c r="B349" s="262"/>
      <c r="C349" s="263"/>
      <c r="D349" s="219" t="s">
        <v>144</v>
      </c>
      <c r="E349" s="264" t="s">
        <v>20</v>
      </c>
      <c r="F349" s="265" t="s">
        <v>653</v>
      </c>
      <c r="G349" s="263"/>
      <c r="H349" s="264" t="s">
        <v>20</v>
      </c>
      <c r="I349" s="266"/>
      <c r="J349" s="263"/>
      <c r="K349" s="263"/>
      <c r="L349" s="267"/>
      <c r="M349" s="268"/>
      <c r="N349" s="269"/>
      <c r="O349" s="269"/>
      <c r="P349" s="269"/>
      <c r="Q349" s="269"/>
      <c r="R349" s="269"/>
      <c r="S349" s="269"/>
      <c r="T349" s="270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1" t="s">
        <v>144</v>
      </c>
      <c r="AU349" s="271" t="s">
        <v>82</v>
      </c>
      <c r="AV349" s="15" t="s">
        <v>22</v>
      </c>
      <c r="AW349" s="15" t="s">
        <v>36</v>
      </c>
      <c r="AX349" s="15" t="s">
        <v>73</v>
      </c>
      <c r="AY349" s="271" t="s">
        <v>125</v>
      </c>
    </row>
    <row r="350" s="15" customFormat="1">
      <c r="A350" s="15"/>
      <c r="B350" s="262"/>
      <c r="C350" s="263"/>
      <c r="D350" s="219" t="s">
        <v>144</v>
      </c>
      <c r="E350" s="264" t="s">
        <v>20</v>
      </c>
      <c r="F350" s="265" t="s">
        <v>654</v>
      </c>
      <c r="G350" s="263"/>
      <c r="H350" s="264" t="s">
        <v>20</v>
      </c>
      <c r="I350" s="266"/>
      <c r="J350" s="263"/>
      <c r="K350" s="263"/>
      <c r="L350" s="267"/>
      <c r="M350" s="268"/>
      <c r="N350" s="269"/>
      <c r="O350" s="269"/>
      <c r="P350" s="269"/>
      <c r="Q350" s="269"/>
      <c r="R350" s="269"/>
      <c r="S350" s="269"/>
      <c r="T350" s="270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1" t="s">
        <v>144</v>
      </c>
      <c r="AU350" s="271" t="s">
        <v>82</v>
      </c>
      <c r="AV350" s="15" t="s">
        <v>22</v>
      </c>
      <c r="AW350" s="15" t="s">
        <v>36</v>
      </c>
      <c r="AX350" s="15" t="s">
        <v>73</v>
      </c>
      <c r="AY350" s="271" t="s">
        <v>125</v>
      </c>
    </row>
    <row r="351" s="13" customFormat="1">
      <c r="A351" s="13"/>
      <c r="B351" s="226"/>
      <c r="C351" s="227"/>
      <c r="D351" s="219" t="s">
        <v>144</v>
      </c>
      <c r="E351" s="228" t="s">
        <v>20</v>
      </c>
      <c r="F351" s="229" t="s">
        <v>523</v>
      </c>
      <c r="G351" s="227"/>
      <c r="H351" s="230">
        <v>1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144</v>
      </c>
      <c r="AU351" s="236" t="s">
        <v>82</v>
      </c>
      <c r="AV351" s="13" t="s">
        <v>82</v>
      </c>
      <c r="AW351" s="13" t="s">
        <v>36</v>
      </c>
      <c r="AX351" s="13" t="s">
        <v>73</v>
      </c>
      <c r="AY351" s="236" t="s">
        <v>125</v>
      </c>
    </row>
    <row r="352" s="14" customFormat="1">
      <c r="A352" s="14"/>
      <c r="B352" s="237"/>
      <c r="C352" s="238"/>
      <c r="D352" s="219" t="s">
        <v>144</v>
      </c>
      <c r="E352" s="239" t="s">
        <v>20</v>
      </c>
      <c r="F352" s="240" t="s">
        <v>146</v>
      </c>
      <c r="G352" s="238"/>
      <c r="H352" s="241">
        <v>1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144</v>
      </c>
      <c r="AU352" s="247" t="s">
        <v>82</v>
      </c>
      <c r="AV352" s="14" t="s">
        <v>132</v>
      </c>
      <c r="AW352" s="14" t="s">
        <v>36</v>
      </c>
      <c r="AX352" s="14" t="s">
        <v>22</v>
      </c>
      <c r="AY352" s="247" t="s">
        <v>125</v>
      </c>
    </row>
    <row r="353" s="2" customFormat="1" ht="16.5" customHeight="1">
      <c r="A353" s="40"/>
      <c r="B353" s="41"/>
      <c r="C353" s="206" t="s">
        <v>655</v>
      </c>
      <c r="D353" s="206" t="s">
        <v>128</v>
      </c>
      <c r="E353" s="207" t="s">
        <v>656</v>
      </c>
      <c r="F353" s="208" t="s">
        <v>657</v>
      </c>
      <c r="G353" s="209" t="s">
        <v>166</v>
      </c>
      <c r="H353" s="210">
        <v>1</v>
      </c>
      <c r="I353" s="211"/>
      <c r="J353" s="212">
        <f>ROUND(I353*H353,2)</f>
        <v>0</v>
      </c>
      <c r="K353" s="208" t="s">
        <v>20</v>
      </c>
      <c r="L353" s="46"/>
      <c r="M353" s="213" t="s">
        <v>20</v>
      </c>
      <c r="N353" s="214" t="s">
        <v>44</v>
      </c>
      <c r="O353" s="86"/>
      <c r="P353" s="215">
        <f>O353*H353</f>
        <v>0</v>
      </c>
      <c r="Q353" s="215">
        <v>0</v>
      </c>
      <c r="R353" s="215">
        <f>Q353*H353</f>
        <v>0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154</v>
      </c>
      <c r="AT353" s="217" t="s">
        <v>128</v>
      </c>
      <c r="AU353" s="217" t="s">
        <v>82</v>
      </c>
      <c r="AY353" s="19" t="s">
        <v>125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22</v>
      </c>
      <c r="BK353" s="218">
        <f>ROUND(I353*H353,2)</f>
        <v>0</v>
      </c>
      <c r="BL353" s="19" t="s">
        <v>154</v>
      </c>
      <c r="BM353" s="217" t="s">
        <v>658</v>
      </c>
    </row>
    <row r="354" s="2" customFormat="1">
      <c r="A354" s="40"/>
      <c r="B354" s="41"/>
      <c r="C354" s="42"/>
      <c r="D354" s="219" t="s">
        <v>133</v>
      </c>
      <c r="E354" s="42"/>
      <c r="F354" s="220" t="s">
        <v>646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133</v>
      </c>
      <c r="AU354" s="19" t="s">
        <v>82</v>
      </c>
    </row>
    <row r="355" s="2" customFormat="1" ht="24.15" customHeight="1">
      <c r="A355" s="40"/>
      <c r="B355" s="41"/>
      <c r="C355" s="206" t="s">
        <v>276</v>
      </c>
      <c r="D355" s="206" t="s">
        <v>128</v>
      </c>
      <c r="E355" s="207" t="s">
        <v>659</v>
      </c>
      <c r="F355" s="208" t="s">
        <v>660</v>
      </c>
      <c r="G355" s="209" t="s">
        <v>166</v>
      </c>
      <c r="H355" s="210">
        <v>1</v>
      </c>
      <c r="I355" s="211"/>
      <c r="J355" s="212">
        <f>ROUND(I355*H355,2)</f>
        <v>0</v>
      </c>
      <c r="K355" s="208" t="s">
        <v>20</v>
      </c>
      <c r="L355" s="46"/>
      <c r="M355" s="213" t="s">
        <v>20</v>
      </c>
      <c r="N355" s="214" t="s">
        <v>44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154</v>
      </c>
      <c r="AT355" s="217" t="s">
        <v>128</v>
      </c>
      <c r="AU355" s="217" t="s">
        <v>82</v>
      </c>
      <c r="AY355" s="19" t="s">
        <v>125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22</v>
      </c>
      <c r="BK355" s="218">
        <f>ROUND(I355*H355,2)</f>
        <v>0</v>
      </c>
      <c r="BL355" s="19" t="s">
        <v>154</v>
      </c>
      <c r="BM355" s="217" t="s">
        <v>661</v>
      </c>
    </row>
    <row r="356" s="2" customFormat="1">
      <c r="A356" s="40"/>
      <c r="B356" s="41"/>
      <c r="C356" s="42"/>
      <c r="D356" s="219" t="s">
        <v>133</v>
      </c>
      <c r="E356" s="42"/>
      <c r="F356" s="220" t="s">
        <v>646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133</v>
      </c>
      <c r="AU356" s="19" t="s">
        <v>82</v>
      </c>
    </row>
    <row r="357" s="2" customFormat="1" ht="16.5" customHeight="1">
      <c r="A357" s="40"/>
      <c r="B357" s="41"/>
      <c r="C357" s="206" t="s">
        <v>662</v>
      </c>
      <c r="D357" s="206" t="s">
        <v>128</v>
      </c>
      <c r="E357" s="207" t="s">
        <v>663</v>
      </c>
      <c r="F357" s="208" t="s">
        <v>664</v>
      </c>
      <c r="G357" s="209" t="s">
        <v>166</v>
      </c>
      <c r="H357" s="210">
        <v>4</v>
      </c>
      <c r="I357" s="211"/>
      <c r="J357" s="212">
        <f>ROUND(I357*H357,2)</f>
        <v>0</v>
      </c>
      <c r="K357" s="208" t="s">
        <v>140</v>
      </c>
      <c r="L357" s="46"/>
      <c r="M357" s="213" t="s">
        <v>20</v>
      </c>
      <c r="N357" s="214" t="s">
        <v>44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154</v>
      </c>
      <c r="AT357" s="217" t="s">
        <v>128</v>
      </c>
      <c r="AU357" s="217" t="s">
        <v>82</v>
      </c>
      <c r="AY357" s="19" t="s">
        <v>125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22</v>
      </c>
      <c r="BK357" s="218">
        <f>ROUND(I357*H357,2)</f>
        <v>0</v>
      </c>
      <c r="BL357" s="19" t="s">
        <v>154</v>
      </c>
      <c r="BM357" s="217" t="s">
        <v>665</v>
      </c>
    </row>
    <row r="358" s="2" customFormat="1">
      <c r="A358" s="40"/>
      <c r="B358" s="41"/>
      <c r="C358" s="42"/>
      <c r="D358" s="219" t="s">
        <v>133</v>
      </c>
      <c r="E358" s="42"/>
      <c r="F358" s="220" t="s">
        <v>666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133</v>
      </c>
      <c r="AU358" s="19" t="s">
        <v>82</v>
      </c>
    </row>
    <row r="359" s="2" customFormat="1">
      <c r="A359" s="40"/>
      <c r="B359" s="41"/>
      <c r="C359" s="42"/>
      <c r="D359" s="224" t="s">
        <v>142</v>
      </c>
      <c r="E359" s="42"/>
      <c r="F359" s="225" t="s">
        <v>667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142</v>
      </c>
      <c r="AU359" s="19" t="s">
        <v>82</v>
      </c>
    </row>
    <row r="360" s="13" customFormat="1">
      <c r="A360" s="13"/>
      <c r="B360" s="226"/>
      <c r="C360" s="227"/>
      <c r="D360" s="219" t="s">
        <v>144</v>
      </c>
      <c r="E360" s="228" t="s">
        <v>20</v>
      </c>
      <c r="F360" s="229" t="s">
        <v>668</v>
      </c>
      <c r="G360" s="227"/>
      <c r="H360" s="230">
        <v>1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144</v>
      </c>
      <c r="AU360" s="236" t="s">
        <v>82</v>
      </c>
      <c r="AV360" s="13" t="s">
        <v>82</v>
      </c>
      <c r="AW360" s="13" t="s">
        <v>36</v>
      </c>
      <c r="AX360" s="13" t="s">
        <v>73</v>
      </c>
      <c r="AY360" s="236" t="s">
        <v>125</v>
      </c>
    </row>
    <row r="361" s="13" customFormat="1">
      <c r="A361" s="13"/>
      <c r="B361" s="226"/>
      <c r="C361" s="227"/>
      <c r="D361" s="219" t="s">
        <v>144</v>
      </c>
      <c r="E361" s="228" t="s">
        <v>20</v>
      </c>
      <c r="F361" s="229" t="s">
        <v>669</v>
      </c>
      <c r="G361" s="227"/>
      <c r="H361" s="230">
        <v>1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144</v>
      </c>
      <c r="AU361" s="236" t="s">
        <v>82</v>
      </c>
      <c r="AV361" s="13" t="s">
        <v>82</v>
      </c>
      <c r="AW361" s="13" t="s">
        <v>36</v>
      </c>
      <c r="AX361" s="13" t="s">
        <v>73</v>
      </c>
      <c r="AY361" s="236" t="s">
        <v>125</v>
      </c>
    </row>
    <row r="362" s="13" customFormat="1">
      <c r="A362" s="13"/>
      <c r="B362" s="226"/>
      <c r="C362" s="227"/>
      <c r="D362" s="219" t="s">
        <v>144</v>
      </c>
      <c r="E362" s="228" t="s">
        <v>20</v>
      </c>
      <c r="F362" s="229" t="s">
        <v>670</v>
      </c>
      <c r="G362" s="227"/>
      <c r="H362" s="230">
        <v>1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144</v>
      </c>
      <c r="AU362" s="236" t="s">
        <v>82</v>
      </c>
      <c r="AV362" s="13" t="s">
        <v>82</v>
      </c>
      <c r="AW362" s="13" t="s">
        <v>36</v>
      </c>
      <c r="AX362" s="13" t="s">
        <v>73</v>
      </c>
      <c r="AY362" s="236" t="s">
        <v>125</v>
      </c>
    </row>
    <row r="363" s="13" customFormat="1">
      <c r="A363" s="13"/>
      <c r="B363" s="226"/>
      <c r="C363" s="227"/>
      <c r="D363" s="219" t="s">
        <v>144</v>
      </c>
      <c r="E363" s="228" t="s">
        <v>20</v>
      </c>
      <c r="F363" s="229" t="s">
        <v>671</v>
      </c>
      <c r="G363" s="227"/>
      <c r="H363" s="230">
        <v>1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144</v>
      </c>
      <c r="AU363" s="236" t="s">
        <v>82</v>
      </c>
      <c r="AV363" s="13" t="s">
        <v>82</v>
      </c>
      <c r="AW363" s="13" t="s">
        <v>36</v>
      </c>
      <c r="AX363" s="13" t="s">
        <v>73</v>
      </c>
      <c r="AY363" s="236" t="s">
        <v>125</v>
      </c>
    </row>
    <row r="364" s="14" customFormat="1">
      <c r="A364" s="14"/>
      <c r="B364" s="237"/>
      <c r="C364" s="238"/>
      <c r="D364" s="219" t="s">
        <v>144</v>
      </c>
      <c r="E364" s="239" t="s">
        <v>20</v>
      </c>
      <c r="F364" s="240" t="s">
        <v>146</v>
      </c>
      <c r="G364" s="238"/>
      <c r="H364" s="241">
        <v>4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144</v>
      </c>
      <c r="AU364" s="247" t="s">
        <v>82</v>
      </c>
      <c r="AV364" s="14" t="s">
        <v>132</v>
      </c>
      <c r="AW364" s="14" t="s">
        <v>36</v>
      </c>
      <c r="AX364" s="14" t="s">
        <v>22</v>
      </c>
      <c r="AY364" s="247" t="s">
        <v>125</v>
      </c>
    </row>
    <row r="365" s="2" customFormat="1" ht="37.8" customHeight="1">
      <c r="A365" s="40"/>
      <c r="B365" s="41"/>
      <c r="C365" s="248" t="s">
        <v>279</v>
      </c>
      <c r="D365" s="248" t="s">
        <v>158</v>
      </c>
      <c r="E365" s="249" t="s">
        <v>283</v>
      </c>
      <c r="F365" s="250" t="s">
        <v>672</v>
      </c>
      <c r="G365" s="251" t="s">
        <v>166</v>
      </c>
      <c r="H365" s="252">
        <v>2</v>
      </c>
      <c r="I365" s="253"/>
      <c r="J365" s="254">
        <f>ROUND(I365*H365,2)</f>
        <v>0</v>
      </c>
      <c r="K365" s="250" t="s">
        <v>20</v>
      </c>
      <c r="L365" s="255"/>
      <c r="M365" s="256" t="s">
        <v>20</v>
      </c>
      <c r="N365" s="257" t="s">
        <v>44</v>
      </c>
      <c r="O365" s="86"/>
      <c r="P365" s="215">
        <f>O365*H365</f>
        <v>0</v>
      </c>
      <c r="Q365" s="215">
        <v>0</v>
      </c>
      <c r="R365" s="215">
        <f>Q365*H365</f>
        <v>0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161</v>
      </c>
      <c r="AT365" s="217" t="s">
        <v>158</v>
      </c>
      <c r="AU365" s="217" t="s">
        <v>82</v>
      </c>
      <c r="AY365" s="19" t="s">
        <v>125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22</v>
      </c>
      <c r="BK365" s="218">
        <f>ROUND(I365*H365,2)</f>
        <v>0</v>
      </c>
      <c r="BL365" s="19" t="s">
        <v>154</v>
      </c>
      <c r="BM365" s="217" t="s">
        <v>673</v>
      </c>
    </row>
    <row r="366" s="2" customFormat="1">
      <c r="A366" s="40"/>
      <c r="B366" s="41"/>
      <c r="C366" s="42"/>
      <c r="D366" s="219" t="s">
        <v>133</v>
      </c>
      <c r="E366" s="42"/>
      <c r="F366" s="220" t="s">
        <v>672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133</v>
      </c>
      <c r="AU366" s="19" t="s">
        <v>82</v>
      </c>
    </row>
    <row r="367" s="13" customFormat="1">
      <c r="A367" s="13"/>
      <c r="B367" s="226"/>
      <c r="C367" s="227"/>
      <c r="D367" s="219" t="s">
        <v>144</v>
      </c>
      <c r="E367" s="228" t="s">
        <v>20</v>
      </c>
      <c r="F367" s="229" t="s">
        <v>674</v>
      </c>
      <c r="G367" s="227"/>
      <c r="H367" s="230">
        <v>1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144</v>
      </c>
      <c r="AU367" s="236" t="s">
        <v>82</v>
      </c>
      <c r="AV367" s="13" t="s">
        <v>82</v>
      </c>
      <c r="AW367" s="13" t="s">
        <v>36</v>
      </c>
      <c r="AX367" s="13" t="s">
        <v>73</v>
      </c>
      <c r="AY367" s="236" t="s">
        <v>125</v>
      </c>
    </row>
    <row r="368" s="13" customFormat="1">
      <c r="A368" s="13"/>
      <c r="B368" s="226"/>
      <c r="C368" s="227"/>
      <c r="D368" s="219" t="s">
        <v>144</v>
      </c>
      <c r="E368" s="228" t="s">
        <v>20</v>
      </c>
      <c r="F368" s="229" t="s">
        <v>597</v>
      </c>
      <c r="G368" s="227"/>
      <c r="H368" s="230">
        <v>1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144</v>
      </c>
      <c r="AU368" s="236" t="s">
        <v>82</v>
      </c>
      <c r="AV368" s="13" t="s">
        <v>82</v>
      </c>
      <c r="AW368" s="13" t="s">
        <v>36</v>
      </c>
      <c r="AX368" s="13" t="s">
        <v>73</v>
      </c>
      <c r="AY368" s="236" t="s">
        <v>125</v>
      </c>
    </row>
    <row r="369" s="14" customFormat="1">
      <c r="A369" s="14"/>
      <c r="B369" s="237"/>
      <c r="C369" s="238"/>
      <c r="D369" s="219" t="s">
        <v>144</v>
      </c>
      <c r="E369" s="239" t="s">
        <v>20</v>
      </c>
      <c r="F369" s="240" t="s">
        <v>146</v>
      </c>
      <c r="G369" s="238"/>
      <c r="H369" s="241">
        <v>2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144</v>
      </c>
      <c r="AU369" s="247" t="s">
        <v>82</v>
      </c>
      <c r="AV369" s="14" t="s">
        <v>132</v>
      </c>
      <c r="AW369" s="14" t="s">
        <v>36</v>
      </c>
      <c r="AX369" s="14" t="s">
        <v>22</v>
      </c>
      <c r="AY369" s="247" t="s">
        <v>125</v>
      </c>
    </row>
    <row r="370" s="2" customFormat="1" ht="37.8" customHeight="1">
      <c r="A370" s="40"/>
      <c r="B370" s="41"/>
      <c r="C370" s="248" t="s">
        <v>675</v>
      </c>
      <c r="D370" s="248" t="s">
        <v>158</v>
      </c>
      <c r="E370" s="249" t="s">
        <v>676</v>
      </c>
      <c r="F370" s="250" t="s">
        <v>677</v>
      </c>
      <c r="G370" s="251" t="s">
        <v>166</v>
      </c>
      <c r="H370" s="252">
        <v>1</v>
      </c>
      <c r="I370" s="253"/>
      <c r="J370" s="254">
        <f>ROUND(I370*H370,2)</f>
        <v>0</v>
      </c>
      <c r="K370" s="250" t="s">
        <v>20</v>
      </c>
      <c r="L370" s="255"/>
      <c r="M370" s="256" t="s">
        <v>20</v>
      </c>
      <c r="N370" s="257" t="s">
        <v>44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161</v>
      </c>
      <c r="AT370" s="217" t="s">
        <v>158</v>
      </c>
      <c r="AU370" s="217" t="s">
        <v>82</v>
      </c>
      <c r="AY370" s="19" t="s">
        <v>125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22</v>
      </c>
      <c r="BK370" s="218">
        <f>ROUND(I370*H370,2)</f>
        <v>0</v>
      </c>
      <c r="BL370" s="19" t="s">
        <v>154</v>
      </c>
      <c r="BM370" s="217" t="s">
        <v>678</v>
      </c>
    </row>
    <row r="371" s="2" customFormat="1">
      <c r="A371" s="40"/>
      <c r="B371" s="41"/>
      <c r="C371" s="42"/>
      <c r="D371" s="219" t="s">
        <v>133</v>
      </c>
      <c r="E371" s="42"/>
      <c r="F371" s="220" t="s">
        <v>672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133</v>
      </c>
      <c r="AU371" s="19" t="s">
        <v>82</v>
      </c>
    </row>
    <row r="372" s="13" customFormat="1">
      <c r="A372" s="13"/>
      <c r="B372" s="226"/>
      <c r="C372" s="227"/>
      <c r="D372" s="219" t="s">
        <v>144</v>
      </c>
      <c r="E372" s="228" t="s">
        <v>20</v>
      </c>
      <c r="F372" s="229" t="s">
        <v>679</v>
      </c>
      <c r="G372" s="227"/>
      <c r="H372" s="230">
        <v>1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144</v>
      </c>
      <c r="AU372" s="236" t="s">
        <v>82</v>
      </c>
      <c r="AV372" s="13" t="s">
        <v>82</v>
      </c>
      <c r="AW372" s="13" t="s">
        <v>36</v>
      </c>
      <c r="AX372" s="13" t="s">
        <v>73</v>
      </c>
      <c r="AY372" s="236" t="s">
        <v>125</v>
      </c>
    </row>
    <row r="373" s="14" customFormat="1">
      <c r="A373" s="14"/>
      <c r="B373" s="237"/>
      <c r="C373" s="238"/>
      <c r="D373" s="219" t="s">
        <v>144</v>
      </c>
      <c r="E373" s="239" t="s">
        <v>20</v>
      </c>
      <c r="F373" s="240" t="s">
        <v>146</v>
      </c>
      <c r="G373" s="238"/>
      <c r="H373" s="241">
        <v>1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144</v>
      </c>
      <c r="AU373" s="247" t="s">
        <v>82</v>
      </c>
      <c r="AV373" s="14" t="s">
        <v>132</v>
      </c>
      <c r="AW373" s="14" t="s">
        <v>36</v>
      </c>
      <c r="AX373" s="14" t="s">
        <v>22</v>
      </c>
      <c r="AY373" s="247" t="s">
        <v>125</v>
      </c>
    </row>
    <row r="374" s="2" customFormat="1" ht="37.8" customHeight="1">
      <c r="A374" s="40"/>
      <c r="B374" s="41"/>
      <c r="C374" s="248" t="s">
        <v>285</v>
      </c>
      <c r="D374" s="248" t="s">
        <v>158</v>
      </c>
      <c r="E374" s="249" t="s">
        <v>680</v>
      </c>
      <c r="F374" s="250" t="s">
        <v>681</v>
      </c>
      <c r="G374" s="251" t="s">
        <v>166</v>
      </c>
      <c r="H374" s="252">
        <v>1</v>
      </c>
      <c r="I374" s="253"/>
      <c r="J374" s="254">
        <f>ROUND(I374*H374,2)</f>
        <v>0</v>
      </c>
      <c r="K374" s="250" t="s">
        <v>20</v>
      </c>
      <c r="L374" s="255"/>
      <c r="M374" s="256" t="s">
        <v>20</v>
      </c>
      <c r="N374" s="257" t="s">
        <v>44</v>
      </c>
      <c r="O374" s="86"/>
      <c r="P374" s="215">
        <f>O374*H374</f>
        <v>0</v>
      </c>
      <c r="Q374" s="215">
        <v>0</v>
      </c>
      <c r="R374" s="215">
        <f>Q374*H374</f>
        <v>0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161</v>
      </c>
      <c r="AT374" s="217" t="s">
        <v>158</v>
      </c>
      <c r="AU374" s="217" t="s">
        <v>82</v>
      </c>
      <c r="AY374" s="19" t="s">
        <v>125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22</v>
      </c>
      <c r="BK374" s="218">
        <f>ROUND(I374*H374,2)</f>
        <v>0</v>
      </c>
      <c r="BL374" s="19" t="s">
        <v>154</v>
      </c>
      <c r="BM374" s="217" t="s">
        <v>682</v>
      </c>
    </row>
    <row r="375" s="2" customFormat="1">
      <c r="A375" s="40"/>
      <c r="B375" s="41"/>
      <c r="C375" s="42"/>
      <c r="D375" s="219" t="s">
        <v>133</v>
      </c>
      <c r="E375" s="42"/>
      <c r="F375" s="220" t="s">
        <v>672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133</v>
      </c>
      <c r="AU375" s="19" t="s">
        <v>82</v>
      </c>
    </row>
    <row r="376" s="13" customFormat="1">
      <c r="A376" s="13"/>
      <c r="B376" s="226"/>
      <c r="C376" s="227"/>
      <c r="D376" s="219" t="s">
        <v>144</v>
      </c>
      <c r="E376" s="228" t="s">
        <v>20</v>
      </c>
      <c r="F376" s="229" t="s">
        <v>683</v>
      </c>
      <c r="G376" s="227"/>
      <c r="H376" s="230">
        <v>1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144</v>
      </c>
      <c r="AU376" s="236" t="s">
        <v>82</v>
      </c>
      <c r="AV376" s="13" t="s">
        <v>82</v>
      </c>
      <c r="AW376" s="13" t="s">
        <v>36</v>
      </c>
      <c r="AX376" s="13" t="s">
        <v>73</v>
      </c>
      <c r="AY376" s="236" t="s">
        <v>125</v>
      </c>
    </row>
    <row r="377" s="14" customFormat="1">
      <c r="A377" s="14"/>
      <c r="B377" s="237"/>
      <c r="C377" s="238"/>
      <c r="D377" s="219" t="s">
        <v>144</v>
      </c>
      <c r="E377" s="239" t="s">
        <v>20</v>
      </c>
      <c r="F377" s="240" t="s">
        <v>146</v>
      </c>
      <c r="G377" s="238"/>
      <c r="H377" s="241">
        <v>1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7" t="s">
        <v>144</v>
      </c>
      <c r="AU377" s="247" t="s">
        <v>82</v>
      </c>
      <c r="AV377" s="14" t="s">
        <v>132</v>
      </c>
      <c r="AW377" s="14" t="s">
        <v>36</v>
      </c>
      <c r="AX377" s="14" t="s">
        <v>22</v>
      </c>
      <c r="AY377" s="247" t="s">
        <v>125</v>
      </c>
    </row>
    <row r="378" s="2" customFormat="1" ht="16.5" customHeight="1">
      <c r="A378" s="40"/>
      <c r="B378" s="41"/>
      <c r="C378" s="206" t="s">
        <v>684</v>
      </c>
      <c r="D378" s="206" t="s">
        <v>128</v>
      </c>
      <c r="E378" s="207" t="s">
        <v>663</v>
      </c>
      <c r="F378" s="208" t="s">
        <v>664</v>
      </c>
      <c r="G378" s="209" t="s">
        <v>166</v>
      </c>
      <c r="H378" s="210">
        <v>1</v>
      </c>
      <c r="I378" s="211"/>
      <c r="J378" s="212">
        <f>ROUND(I378*H378,2)</f>
        <v>0</v>
      </c>
      <c r="K378" s="208" t="s">
        <v>140</v>
      </c>
      <c r="L378" s="46"/>
      <c r="M378" s="213" t="s">
        <v>20</v>
      </c>
      <c r="N378" s="214" t="s">
        <v>44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154</v>
      </c>
      <c r="AT378" s="217" t="s">
        <v>128</v>
      </c>
      <c r="AU378" s="217" t="s">
        <v>82</v>
      </c>
      <c r="AY378" s="19" t="s">
        <v>125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22</v>
      </c>
      <c r="BK378" s="218">
        <f>ROUND(I378*H378,2)</f>
        <v>0</v>
      </c>
      <c r="BL378" s="19" t="s">
        <v>154</v>
      </c>
      <c r="BM378" s="217" t="s">
        <v>685</v>
      </c>
    </row>
    <row r="379" s="2" customFormat="1">
      <c r="A379" s="40"/>
      <c r="B379" s="41"/>
      <c r="C379" s="42"/>
      <c r="D379" s="219" t="s">
        <v>133</v>
      </c>
      <c r="E379" s="42"/>
      <c r="F379" s="220" t="s">
        <v>666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133</v>
      </c>
      <c r="AU379" s="19" t="s">
        <v>82</v>
      </c>
    </row>
    <row r="380" s="2" customFormat="1">
      <c r="A380" s="40"/>
      <c r="B380" s="41"/>
      <c r="C380" s="42"/>
      <c r="D380" s="224" t="s">
        <v>142</v>
      </c>
      <c r="E380" s="42"/>
      <c r="F380" s="225" t="s">
        <v>667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142</v>
      </c>
      <c r="AU380" s="19" t="s">
        <v>82</v>
      </c>
    </row>
    <row r="381" s="13" customFormat="1">
      <c r="A381" s="13"/>
      <c r="B381" s="226"/>
      <c r="C381" s="227"/>
      <c r="D381" s="219" t="s">
        <v>144</v>
      </c>
      <c r="E381" s="228" t="s">
        <v>20</v>
      </c>
      <c r="F381" s="229" t="s">
        <v>686</v>
      </c>
      <c r="G381" s="227"/>
      <c r="H381" s="230">
        <v>1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144</v>
      </c>
      <c r="AU381" s="236" t="s">
        <v>82</v>
      </c>
      <c r="AV381" s="13" t="s">
        <v>82</v>
      </c>
      <c r="AW381" s="13" t="s">
        <v>36</v>
      </c>
      <c r="AX381" s="13" t="s">
        <v>73</v>
      </c>
      <c r="AY381" s="236" t="s">
        <v>125</v>
      </c>
    </row>
    <row r="382" s="14" customFormat="1">
      <c r="A382" s="14"/>
      <c r="B382" s="237"/>
      <c r="C382" s="238"/>
      <c r="D382" s="219" t="s">
        <v>144</v>
      </c>
      <c r="E382" s="239" t="s">
        <v>20</v>
      </c>
      <c r="F382" s="240" t="s">
        <v>146</v>
      </c>
      <c r="G382" s="238"/>
      <c r="H382" s="241">
        <v>1</v>
      </c>
      <c r="I382" s="242"/>
      <c r="J382" s="238"/>
      <c r="K382" s="238"/>
      <c r="L382" s="243"/>
      <c r="M382" s="244"/>
      <c r="N382" s="245"/>
      <c r="O382" s="245"/>
      <c r="P382" s="245"/>
      <c r="Q382" s="245"/>
      <c r="R382" s="245"/>
      <c r="S382" s="245"/>
      <c r="T382" s="24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7" t="s">
        <v>144</v>
      </c>
      <c r="AU382" s="247" t="s">
        <v>82</v>
      </c>
      <c r="AV382" s="14" t="s">
        <v>132</v>
      </c>
      <c r="AW382" s="14" t="s">
        <v>36</v>
      </c>
      <c r="AX382" s="14" t="s">
        <v>22</v>
      </c>
      <c r="AY382" s="247" t="s">
        <v>125</v>
      </c>
    </row>
    <row r="383" s="2" customFormat="1" ht="37.8" customHeight="1">
      <c r="A383" s="40"/>
      <c r="B383" s="41"/>
      <c r="C383" s="248" t="s">
        <v>288</v>
      </c>
      <c r="D383" s="248" t="s">
        <v>158</v>
      </c>
      <c r="E383" s="249" t="s">
        <v>687</v>
      </c>
      <c r="F383" s="250" t="s">
        <v>688</v>
      </c>
      <c r="G383" s="251" t="s">
        <v>166</v>
      </c>
      <c r="H383" s="252">
        <v>1</v>
      </c>
      <c r="I383" s="253"/>
      <c r="J383" s="254">
        <f>ROUND(I383*H383,2)</f>
        <v>0</v>
      </c>
      <c r="K383" s="250" t="s">
        <v>20</v>
      </c>
      <c r="L383" s="255"/>
      <c r="M383" s="256" t="s">
        <v>20</v>
      </c>
      <c r="N383" s="257" t="s">
        <v>44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161</v>
      </c>
      <c r="AT383" s="217" t="s">
        <v>158</v>
      </c>
      <c r="AU383" s="217" t="s">
        <v>82</v>
      </c>
      <c r="AY383" s="19" t="s">
        <v>125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22</v>
      </c>
      <c r="BK383" s="218">
        <f>ROUND(I383*H383,2)</f>
        <v>0</v>
      </c>
      <c r="BL383" s="19" t="s">
        <v>154</v>
      </c>
      <c r="BM383" s="217" t="s">
        <v>689</v>
      </c>
    </row>
    <row r="384" s="2" customFormat="1">
      <c r="A384" s="40"/>
      <c r="B384" s="41"/>
      <c r="C384" s="42"/>
      <c r="D384" s="219" t="s">
        <v>133</v>
      </c>
      <c r="E384" s="42"/>
      <c r="F384" s="220" t="s">
        <v>688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133</v>
      </c>
      <c r="AU384" s="19" t="s">
        <v>82</v>
      </c>
    </row>
    <row r="385" s="2" customFormat="1" ht="16.5" customHeight="1">
      <c r="A385" s="40"/>
      <c r="B385" s="41"/>
      <c r="C385" s="206" t="s">
        <v>690</v>
      </c>
      <c r="D385" s="206" t="s">
        <v>128</v>
      </c>
      <c r="E385" s="207" t="s">
        <v>691</v>
      </c>
      <c r="F385" s="208" t="s">
        <v>692</v>
      </c>
      <c r="G385" s="209" t="s">
        <v>153</v>
      </c>
      <c r="H385" s="210">
        <v>295</v>
      </c>
      <c r="I385" s="211"/>
      <c r="J385" s="212">
        <f>ROUND(I385*H385,2)</f>
        <v>0</v>
      </c>
      <c r="K385" s="208" t="s">
        <v>140</v>
      </c>
      <c r="L385" s="46"/>
      <c r="M385" s="213" t="s">
        <v>20</v>
      </c>
      <c r="N385" s="214" t="s">
        <v>44</v>
      </c>
      <c r="O385" s="86"/>
      <c r="P385" s="215">
        <f>O385*H385</f>
        <v>0</v>
      </c>
      <c r="Q385" s="215">
        <v>0</v>
      </c>
      <c r="R385" s="215">
        <f>Q385*H385</f>
        <v>0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154</v>
      </c>
      <c r="AT385" s="217" t="s">
        <v>128</v>
      </c>
      <c r="AU385" s="217" t="s">
        <v>82</v>
      </c>
      <c r="AY385" s="19" t="s">
        <v>125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22</v>
      </c>
      <c r="BK385" s="218">
        <f>ROUND(I385*H385,2)</f>
        <v>0</v>
      </c>
      <c r="BL385" s="19" t="s">
        <v>154</v>
      </c>
      <c r="BM385" s="217" t="s">
        <v>693</v>
      </c>
    </row>
    <row r="386" s="2" customFormat="1">
      <c r="A386" s="40"/>
      <c r="B386" s="41"/>
      <c r="C386" s="42"/>
      <c r="D386" s="219" t="s">
        <v>133</v>
      </c>
      <c r="E386" s="42"/>
      <c r="F386" s="220" t="s">
        <v>694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133</v>
      </c>
      <c r="AU386" s="19" t="s">
        <v>82</v>
      </c>
    </row>
    <row r="387" s="2" customFormat="1">
      <c r="A387" s="40"/>
      <c r="B387" s="41"/>
      <c r="C387" s="42"/>
      <c r="D387" s="224" t="s">
        <v>142</v>
      </c>
      <c r="E387" s="42"/>
      <c r="F387" s="225" t="s">
        <v>695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142</v>
      </c>
      <c r="AU387" s="19" t="s">
        <v>82</v>
      </c>
    </row>
    <row r="388" s="13" customFormat="1">
      <c r="A388" s="13"/>
      <c r="B388" s="226"/>
      <c r="C388" s="227"/>
      <c r="D388" s="219" t="s">
        <v>144</v>
      </c>
      <c r="E388" s="228" t="s">
        <v>20</v>
      </c>
      <c r="F388" s="229" t="s">
        <v>696</v>
      </c>
      <c r="G388" s="227"/>
      <c r="H388" s="230">
        <v>45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144</v>
      </c>
      <c r="AU388" s="236" t="s">
        <v>82</v>
      </c>
      <c r="AV388" s="13" t="s">
        <v>82</v>
      </c>
      <c r="AW388" s="13" t="s">
        <v>36</v>
      </c>
      <c r="AX388" s="13" t="s">
        <v>73</v>
      </c>
      <c r="AY388" s="236" t="s">
        <v>125</v>
      </c>
    </row>
    <row r="389" s="13" customFormat="1">
      <c r="A389" s="13"/>
      <c r="B389" s="226"/>
      <c r="C389" s="227"/>
      <c r="D389" s="219" t="s">
        <v>144</v>
      </c>
      <c r="E389" s="228" t="s">
        <v>20</v>
      </c>
      <c r="F389" s="229" t="s">
        <v>697</v>
      </c>
      <c r="G389" s="227"/>
      <c r="H389" s="230">
        <v>90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144</v>
      </c>
      <c r="AU389" s="236" t="s">
        <v>82</v>
      </c>
      <c r="AV389" s="13" t="s">
        <v>82</v>
      </c>
      <c r="AW389" s="13" t="s">
        <v>36</v>
      </c>
      <c r="AX389" s="13" t="s">
        <v>73</v>
      </c>
      <c r="AY389" s="236" t="s">
        <v>125</v>
      </c>
    </row>
    <row r="390" s="13" customFormat="1">
      <c r="A390" s="13"/>
      <c r="B390" s="226"/>
      <c r="C390" s="227"/>
      <c r="D390" s="219" t="s">
        <v>144</v>
      </c>
      <c r="E390" s="228" t="s">
        <v>20</v>
      </c>
      <c r="F390" s="229" t="s">
        <v>698</v>
      </c>
      <c r="G390" s="227"/>
      <c r="H390" s="230">
        <v>80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144</v>
      </c>
      <c r="AU390" s="236" t="s">
        <v>82</v>
      </c>
      <c r="AV390" s="13" t="s">
        <v>82</v>
      </c>
      <c r="AW390" s="13" t="s">
        <v>36</v>
      </c>
      <c r="AX390" s="13" t="s">
        <v>73</v>
      </c>
      <c r="AY390" s="236" t="s">
        <v>125</v>
      </c>
    </row>
    <row r="391" s="13" customFormat="1">
      <c r="A391" s="13"/>
      <c r="B391" s="226"/>
      <c r="C391" s="227"/>
      <c r="D391" s="219" t="s">
        <v>144</v>
      </c>
      <c r="E391" s="228" t="s">
        <v>20</v>
      </c>
      <c r="F391" s="229" t="s">
        <v>699</v>
      </c>
      <c r="G391" s="227"/>
      <c r="H391" s="230">
        <v>80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144</v>
      </c>
      <c r="AU391" s="236" t="s">
        <v>82</v>
      </c>
      <c r="AV391" s="13" t="s">
        <v>82</v>
      </c>
      <c r="AW391" s="13" t="s">
        <v>36</v>
      </c>
      <c r="AX391" s="13" t="s">
        <v>73</v>
      </c>
      <c r="AY391" s="236" t="s">
        <v>125</v>
      </c>
    </row>
    <row r="392" s="14" customFormat="1">
      <c r="A392" s="14"/>
      <c r="B392" s="237"/>
      <c r="C392" s="238"/>
      <c r="D392" s="219" t="s">
        <v>144</v>
      </c>
      <c r="E392" s="239" t="s">
        <v>20</v>
      </c>
      <c r="F392" s="240" t="s">
        <v>146</v>
      </c>
      <c r="G392" s="238"/>
      <c r="H392" s="241">
        <v>295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7" t="s">
        <v>144</v>
      </c>
      <c r="AU392" s="247" t="s">
        <v>82</v>
      </c>
      <c r="AV392" s="14" t="s">
        <v>132</v>
      </c>
      <c r="AW392" s="14" t="s">
        <v>36</v>
      </c>
      <c r="AX392" s="14" t="s">
        <v>22</v>
      </c>
      <c r="AY392" s="247" t="s">
        <v>125</v>
      </c>
    </row>
    <row r="393" s="2" customFormat="1" ht="16.5" customHeight="1">
      <c r="A393" s="40"/>
      <c r="B393" s="41"/>
      <c r="C393" s="248" t="s">
        <v>292</v>
      </c>
      <c r="D393" s="248" t="s">
        <v>158</v>
      </c>
      <c r="E393" s="249" t="s">
        <v>700</v>
      </c>
      <c r="F393" s="250" t="s">
        <v>701</v>
      </c>
      <c r="G393" s="251" t="s">
        <v>153</v>
      </c>
      <c r="H393" s="252">
        <v>297.94999999999999</v>
      </c>
      <c r="I393" s="253"/>
      <c r="J393" s="254">
        <f>ROUND(I393*H393,2)</f>
        <v>0</v>
      </c>
      <c r="K393" s="250" t="s">
        <v>20</v>
      </c>
      <c r="L393" s="255"/>
      <c r="M393" s="256" t="s">
        <v>20</v>
      </c>
      <c r="N393" s="257" t="s">
        <v>44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161</v>
      </c>
      <c r="AT393" s="217" t="s">
        <v>158</v>
      </c>
      <c r="AU393" s="217" t="s">
        <v>82</v>
      </c>
      <c r="AY393" s="19" t="s">
        <v>125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22</v>
      </c>
      <c r="BK393" s="218">
        <f>ROUND(I393*H393,2)</f>
        <v>0</v>
      </c>
      <c r="BL393" s="19" t="s">
        <v>154</v>
      </c>
      <c r="BM393" s="217" t="s">
        <v>702</v>
      </c>
    </row>
    <row r="394" s="2" customFormat="1">
      <c r="A394" s="40"/>
      <c r="B394" s="41"/>
      <c r="C394" s="42"/>
      <c r="D394" s="219" t="s">
        <v>133</v>
      </c>
      <c r="E394" s="42"/>
      <c r="F394" s="220" t="s">
        <v>701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133</v>
      </c>
      <c r="AU394" s="19" t="s">
        <v>82</v>
      </c>
    </row>
    <row r="395" s="13" customFormat="1">
      <c r="A395" s="13"/>
      <c r="B395" s="226"/>
      <c r="C395" s="227"/>
      <c r="D395" s="219" t="s">
        <v>144</v>
      </c>
      <c r="E395" s="228" t="s">
        <v>20</v>
      </c>
      <c r="F395" s="229" t="s">
        <v>703</v>
      </c>
      <c r="G395" s="227"/>
      <c r="H395" s="230">
        <v>297.94999999999999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144</v>
      </c>
      <c r="AU395" s="236" t="s">
        <v>82</v>
      </c>
      <c r="AV395" s="13" t="s">
        <v>82</v>
      </c>
      <c r="AW395" s="13" t="s">
        <v>36</v>
      </c>
      <c r="AX395" s="13" t="s">
        <v>73</v>
      </c>
      <c r="AY395" s="236" t="s">
        <v>125</v>
      </c>
    </row>
    <row r="396" s="14" customFormat="1">
      <c r="A396" s="14"/>
      <c r="B396" s="237"/>
      <c r="C396" s="238"/>
      <c r="D396" s="219" t="s">
        <v>144</v>
      </c>
      <c r="E396" s="239" t="s">
        <v>20</v>
      </c>
      <c r="F396" s="240" t="s">
        <v>146</v>
      </c>
      <c r="G396" s="238"/>
      <c r="H396" s="241">
        <v>297.94999999999999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7" t="s">
        <v>144</v>
      </c>
      <c r="AU396" s="247" t="s">
        <v>82</v>
      </c>
      <c r="AV396" s="14" t="s">
        <v>132</v>
      </c>
      <c r="AW396" s="14" t="s">
        <v>36</v>
      </c>
      <c r="AX396" s="14" t="s">
        <v>22</v>
      </c>
      <c r="AY396" s="247" t="s">
        <v>125</v>
      </c>
    </row>
    <row r="397" s="2" customFormat="1" ht="16.5" customHeight="1">
      <c r="A397" s="40"/>
      <c r="B397" s="41"/>
      <c r="C397" s="206" t="s">
        <v>704</v>
      </c>
      <c r="D397" s="206" t="s">
        <v>128</v>
      </c>
      <c r="E397" s="207" t="s">
        <v>705</v>
      </c>
      <c r="F397" s="208" t="s">
        <v>706</v>
      </c>
      <c r="G397" s="209" t="s">
        <v>153</v>
      </c>
      <c r="H397" s="210">
        <v>235</v>
      </c>
      <c r="I397" s="211"/>
      <c r="J397" s="212">
        <f>ROUND(I397*H397,2)</f>
        <v>0</v>
      </c>
      <c r="K397" s="208" t="s">
        <v>140</v>
      </c>
      <c r="L397" s="46"/>
      <c r="M397" s="213" t="s">
        <v>20</v>
      </c>
      <c r="N397" s="214" t="s">
        <v>44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154</v>
      </c>
      <c r="AT397" s="217" t="s">
        <v>128</v>
      </c>
      <c r="AU397" s="217" t="s">
        <v>82</v>
      </c>
      <c r="AY397" s="19" t="s">
        <v>125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22</v>
      </c>
      <c r="BK397" s="218">
        <f>ROUND(I397*H397,2)</f>
        <v>0</v>
      </c>
      <c r="BL397" s="19" t="s">
        <v>154</v>
      </c>
      <c r="BM397" s="217" t="s">
        <v>707</v>
      </c>
    </row>
    <row r="398" s="2" customFormat="1">
      <c r="A398" s="40"/>
      <c r="B398" s="41"/>
      <c r="C398" s="42"/>
      <c r="D398" s="219" t="s">
        <v>133</v>
      </c>
      <c r="E398" s="42"/>
      <c r="F398" s="220" t="s">
        <v>708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133</v>
      </c>
      <c r="AU398" s="19" t="s">
        <v>82</v>
      </c>
    </row>
    <row r="399" s="2" customFormat="1">
      <c r="A399" s="40"/>
      <c r="B399" s="41"/>
      <c r="C399" s="42"/>
      <c r="D399" s="224" t="s">
        <v>142</v>
      </c>
      <c r="E399" s="42"/>
      <c r="F399" s="225" t="s">
        <v>709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142</v>
      </c>
      <c r="AU399" s="19" t="s">
        <v>82</v>
      </c>
    </row>
    <row r="400" s="13" customFormat="1">
      <c r="A400" s="13"/>
      <c r="B400" s="226"/>
      <c r="C400" s="227"/>
      <c r="D400" s="219" t="s">
        <v>144</v>
      </c>
      <c r="E400" s="228" t="s">
        <v>20</v>
      </c>
      <c r="F400" s="229" t="s">
        <v>710</v>
      </c>
      <c r="G400" s="227"/>
      <c r="H400" s="230">
        <v>70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144</v>
      </c>
      <c r="AU400" s="236" t="s">
        <v>82</v>
      </c>
      <c r="AV400" s="13" t="s">
        <v>82</v>
      </c>
      <c r="AW400" s="13" t="s">
        <v>36</v>
      </c>
      <c r="AX400" s="13" t="s">
        <v>73</v>
      </c>
      <c r="AY400" s="236" t="s">
        <v>125</v>
      </c>
    </row>
    <row r="401" s="13" customFormat="1">
      <c r="A401" s="13"/>
      <c r="B401" s="226"/>
      <c r="C401" s="227"/>
      <c r="D401" s="219" t="s">
        <v>144</v>
      </c>
      <c r="E401" s="228" t="s">
        <v>20</v>
      </c>
      <c r="F401" s="229" t="s">
        <v>711</v>
      </c>
      <c r="G401" s="227"/>
      <c r="H401" s="230">
        <v>55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144</v>
      </c>
      <c r="AU401" s="236" t="s">
        <v>82</v>
      </c>
      <c r="AV401" s="13" t="s">
        <v>82</v>
      </c>
      <c r="AW401" s="13" t="s">
        <v>36</v>
      </c>
      <c r="AX401" s="13" t="s">
        <v>73</v>
      </c>
      <c r="AY401" s="236" t="s">
        <v>125</v>
      </c>
    </row>
    <row r="402" s="13" customFormat="1">
      <c r="A402" s="13"/>
      <c r="B402" s="226"/>
      <c r="C402" s="227"/>
      <c r="D402" s="219" t="s">
        <v>144</v>
      </c>
      <c r="E402" s="228" t="s">
        <v>20</v>
      </c>
      <c r="F402" s="229" t="s">
        <v>712</v>
      </c>
      <c r="G402" s="227"/>
      <c r="H402" s="230">
        <v>45</v>
      </c>
      <c r="I402" s="231"/>
      <c r="J402" s="227"/>
      <c r="K402" s="227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144</v>
      </c>
      <c r="AU402" s="236" t="s">
        <v>82</v>
      </c>
      <c r="AV402" s="13" t="s">
        <v>82</v>
      </c>
      <c r="AW402" s="13" t="s">
        <v>36</v>
      </c>
      <c r="AX402" s="13" t="s">
        <v>73</v>
      </c>
      <c r="AY402" s="236" t="s">
        <v>125</v>
      </c>
    </row>
    <row r="403" s="13" customFormat="1">
      <c r="A403" s="13"/>
      <c r="B403" s="226"/>
      <c r="C403" s="227"/>
      <c r="D403" s="219" t="s">
        <v>144</v>
      </c>
      <c r="E403" s="228" t="s">
        <v>20</v>
      </c>
      <c r="F403" s="229" t="s">
        <v>713</v>
      </c>
      <c r="G403" s="227"/>
      <c r="H403" s="230">
        <v>40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144</v>
      </c>
      <c r="AU403" s="236" t="s">
        <v>82</v>
      </c>
      <c r="AV403" s="13" t="s">
        <v>82</v>
      </c>
      <c r="AW403" s="13" t="s">
        <v>36</v>
      </c>
      <c r="AX403" s="13" t="s">
        <v>73</v>
      </c>
      <c r="AY403" s="236" t="s">
        <v>125</v>
      </c>
    </row>
    <row r="404" s="13" customFormat="1">
      <c r="A404" s="13"/>
      <c r="B404" s="226"/>
      <c r="C404" s="227"/>
      <c r="D404" s="219" t="s">
        <v>144</v>
      </c>
      <c r="E404" s="228" t="s">
        <v>20</v>
      </c>
      <c r="F404" s="229" t="s">
        <v>714</v>
      </c>
      <c r="G404" s="227"/>
      <c r="H404" s="230">
        <v>25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144</v>
      </c>
      <c r="AU404" s="236" t="s">
        <v>82</v>
      </c>
      <c r="AV404" s="13" t="s">
        <v>82</v>
      </c>
      <c r="AW404" s="13" t="s">
        <v>36</v>
      </c>
      <c r="AX404" s="13" t="s">
        <v>73</v>
      </c>
      <c r="AY404" s="236" t="s">
        <v>125</v>
      </c>
    </row>
    <row r="405" s="14" customFormat="1">
      <c r="A405" s="14"/>
      <c r="B405" s="237"/>
      <c r="C405" s="238"/>
      <c r="D405" s="219" t="s">
        <v>144</v>
      </c>
      <c r="E405" s="239" t="s">
        <v>20</v>
      </c>
      <c r="F405" s="240" t="s">
        <v>146</v>
      </c>
      <c r="G405" s="238"/>
      <c r="H405" s="241">
        <v>235</v>
      </c>
      <c r="I405" s="242"/>
      <c r="J405" s="238"/>
      <c r="K405" s="238"/>
      <c r="L405" s="243"/>
      <c r="M405" s="244"/>
      <c r="N405" s="245"/>
      <c r="O405" s="245"/>
      <c r="P405" s="245"/>
      <c r="Q405" s="245"/>
      <c r="R405" s="245"/>
      <c r="S405" s="245"/>
      <c r="T405" s="24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7" t="s">
        <v>144</v>
      </c>
      <c r="AU405" s="247" t="s">
        <v>82</v>
      </c>
      <c r="AV405" s="14" t="s">
        <v>132</v>
      </c>
      <c r="AW405" s="14" t="s">
        <v>36</v>
      </c>
      <c r="AX405" s="14" t="s">
        <v>22</v>
      </c>
      <c r="AY405" s="247" t="s">
        <v>125</v>
      </c>
    </row>
    <row r="406" s="2" customFormat="1" ht="16.5" customHeight="1">
      <c r="A406" s="40"/>
      <c r="B406" s="41"/>
      <c r="C406" s="248" t="s">
        <v>297</v>
      </c>
      <c r="D406" s="248" t="s">
        <v>158</v>
      </c>
      <c r="E406" s="249" t="s">
        <v>715</v>
      </c>
      <c r="F406" s="250" t="s">
        <v>716</v>
      </c>
      <c r="G406" s="251" t="s">
        <v>153</v>
      </c>
      <c r="H406" s="252">
        <v>242.05000000000001</v>
      </c>
      <c r="I406" s="253"/>
      <c r="J406" s="254">
        <f>ROUND(I406*H406,2)</f>
        <v>0</v>
      </c>
      <c r="K406" s="250" t="s">
        <v>20</v>
      </c>
      <c r="L406" s="255"/>
      <c r="M406" s="256" t="s">
        <v>20</v>
      </c>
      <c r="N406" s="257" t="s">
        <v>44</v>
      </c>
      <c r="O406" s="86"/>
      <c r="P406" s="215">
        <f>O406*H406</f>
        <v>0</v>
      </c>
      <c r="Q406" s="215">
        <v>0</v>
      </c>
      <c r="R406" s="215">
        <f>Q406*H406</f>
        <v>0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161</v>
      </c>
      <c r="AT406" s="217" t="s">
        <v>158</v>
      </c>
      <c r="AU406" s="217" t="s">
        <v>82</v>
      </c>
      <c r="AY406" s="19" t="s">
        <v>125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22</v>
      </c>
      <c r="BK406" s="218">
        <f>ROUND(I406*H406,2)</f>
        <v>0</v>
      </c>
      <c r="BL406" s="19" t="s">
        <v>154</v>
      </c>
      <c r="BM406" s="217" t="s">
        <v>717</v>
      </c>
    </row>
    <row r="407" s="2" customFormat="1">
      <c r="A407" s="40"/>
      <c r="B407" s="41"/>
      <c r="C407" s="42"/>
      <c r="D407" s="219" t="s">
        <v>133</v>
      </c>
      <c r="E407" s="42"/>
      <c r="F407" s="220" t="s">
        <v>716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133</v>
      </c>
      <c r="AU407" s="19" t="s">
        <v>82</v>
      </c>
    </row>
    <row r="408" s="13" customFormat="1">
      <c r="A408" s="13"/>
      <c r="B408" s="226"/>
      <c r="C408" s="227"/>
      <c r="D408" s="219" t="s">
        <v>144</v>
      </c>
      <c r="E408" s="228" t="s">
        <v>20</v>
      </c>
      <c r="F408" s="229" t="s">
        <v>718</v>
      </c>
      <c r="G408" s="227"/>
      <c r="H408" s="230">
        <v>242.05000000000001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144</v>
      </c>
      <c r="AU408" s="236" t="s">
        <v>82</v>
      </c>
      <c r="AV408" s="13" t="s">
        <v>82</v>
      </c>
      <c r="AW408" s="13" t="s">
        <v>36</v>
      </c>
      <c r="AX408" s="13" t="s">
        <v>73</v>
      </c>
      <c r="AY408" s="236" t="s">
        <v>125</v>
      </c>
    </row>
    <row r="409" s="14" customFormat="1">
      <c r="A409" s="14"/>
      <c r="B409" s="237"/>
      <c r="C409" s="238"/>
      <c r="D409" s="219" t="s">
        <v>144</v>
      </c>
      <c r="E409" s="239" t="s">
        <v>20</v>
      </c>
      <c r="F409" s="240" t="s">
        <v>146</v>
      </c>
      <c r="G409" s="238"/>
      <c r="H409" s="241">
        <v>242.05000000000001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144</v>
      </c>
      <c r="AU409" s="247" t="s">
        <v>82</v>
      </c>
      <c r="AV409" s="14" t="s">
        <v>132</v>
      </c>
      <c r="AW409" s="14" t="s">
        <v>36</v>
      </c>
      <c r="AX409" s="14" t="s">
        <v>22</v>
      </c>
      <c r="AY409" s="247" t="s">
        <v>125</v>
      </c>
    </row>
    <row r="410" s="2" customFormat="1" ht="16.5" customHeight="1">
      <c r="A410" s="40"/>
      <c r="B410" s="41"/>
      <c r="C410" s="206" t="s">
        <v>719</v>
      </c>
      <c r="D410" s="206" t="s">
        <v>128</v>
      </c>
      <c r="E410" s="207" t="s">
        <v>720</v>
      </c>
      <c r="F410" s="208" t="s">
        <v>721</v>
      </c>
      <c r="G410" s="209" t="s">
        <v>166</v>
      </c>
      <c r="H410" s="210">
        <v>39</v>
      </c>
      <c r="I410" s="211"/>
      <c r="J410" s="212">
        <f>ROUND(I410*H410,2)</f>
        <v>0</v>
      </c>
      <c r="K410" s="208" t="s">
        <v>140</v>
      </c>
      <c r="L410" s="46"/>
      <c r="M410" s="213" t="s">
        <v>20</v>
      </c>
      <c r="N410" s="214" t="s">
        <v>44</v>
      </c>
      <c r="O410" s="86"/>
      <c r="P410" s="215">
        <f>O410*H410</f>
        <v>0</v>
      </c>
      <c r="Q410" s="215">
        <v>0</v>
      </c>
      <c r="R410" s="215">
        <f>Q410*H410</f>
        <v>0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154</v>
      </c>
      <c r="AT410" s="217" t="s">
        <v>128</v>
      </c>
      <c r="AU410" s="217" t="s">
        <v>82</v>
      </c>
      <c r="AY410" s="19" t="s">
        <v>125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22</v>
      </c>
      <c r="BK410" s="218">
        <f>ROUND(I410*H410,2)</f>
        <v>0</v>
      </c>
      <c r="BL410" s="19" t="s">
        <v>154</v>
      </c>
      <c r="BM410" s="217" t="s">
        <v>722</v>
      </c>
    </row>
    <row r="411" s="2" customFormat="1">
      <c r="A411" s="40"/>
      <c r="B411" s="41"/>
      <c r="C411" s="42"/>
      <c r="D411" s="219" t="s">
        <v>133</v>
      </c>
      <c r="E411" s="42"/>
      <c r="F411" s="220" t="s">
        <v>723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133</v>
      </c>
      <c r="AU411" s="19" t="s">
        <v>82</v>
      </c>
    </row>
    <row r="412" s="2" customFormat="1">
      <c r="A412" s="40"/>
      <c r="B412" s="41"/>
      <c r="C412" s="42"/>
      <c r="D412" s="224" t="s">
        <v>142</v>
      </c>
      <c r="E412" s="42"/>
      <c r="F412" s="225" t="s">
        <v>724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142</v>
      </c>
      <c r="AU412" s="19" t="s">
        <v>82</v>
      </c>
    </row>
    <row r="413" s="13" customFormat="1">
      <c r="A413" s="13"/>
      <c r="B413" s="226"/>
      <c r="C413" s="227"/>
      <c r="D413" s="219" t="s">
        <v>144</v>
      </c>
      <c r="E413" s="228" t="s">
        <v>20</v>
      </c>
      <c r="F413" s="229" t="s">
        <v>725</v>
      </c>
      <c r="G413" s="227"/>
      <c r="H413" s="230">
        <v>8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144</v>
      </c>
      <c r="AU413" s="236" t="s">
        <v>82</v>
      </c>
      <c r="AV413" s="13" t="s">
        <v>82</v>
      </c>
      <c r="AW413" s="13" t="s">
        <v>36</v>
      </c>
      <c r="AX413" s="13" t="s">
        <v>73</v>
      </c>
      <c r="AY413" s="236" t="s">
        <v>125</v>
      </c>
    </row>
    <row r="414" s="13" customFormat="1">
      <c r="A414" s="13"/>
      <c r="B414" s="226"/>
      <c r="C414" s="227"/>
      <c r="D414" s="219" t="s">
        <v>144</v>
      </c>
      <c r="E414" s="228" t="s">
        <v>20</v>
      </c>
      <c r="F414" s="229" t="s">
        <v>726</v>
      </c>
      <c r="G414" s="227"/>
      <c r="H414" s="230">
        <v>11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144</v>
      </c>
      <c r="AU414" s="236" t="s">
        <v>82</v>
      </c>
      <c r="AV414" s="13" t="s">
        <v>82</v>
      </c>
      <c r="AW414" s="13" t="s">
        <v>36</v>
      </c>
      <c r="AX414" s="13" t="s">
        <v>73</v>
      </c>
      <c r="AY414" s="236" t="s">
        <v>125</v>
      </c>
    </row>
    <row r="415" s="13" customFormat="1">
      <c r="A415" s="13"/>
      <c r="B415" s="226"/>
      <c r="C415" s="227"/>
      <c r="D415" s="219" t="s">
        <v>144</v>
      </c>
      <c r="E415" s="228" t="s">
        <v>20</v>
      </c>
      <c r="F415" s="229" t="s">
        <v>727</v>
      </c>
      <c r="G415" s="227"/>
      <c r="H415" s="230">
        <v>11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144</v>
      </c>
      <c r="AU415" s="236" t="s">
        <v>82</v>
      </c>
      <c r="AV415" s="13" t="s">
        <v>82</v>
      </c>
      <c r="AW415" s="13" t="s">
        <v>36</v>
      </c>
      <c r="AX415" s="13" t="s">
        <v>73</v>
      </c>
      <c r="AY415" s="236" t="s">
        <v>125</v>
      </c>
    </row>
    <row r="416" s="13" customFormat="1">
      <c r="A416" s="13"/>
      <c r="B416" s="226"/>
      <c r="C416" s="227"/>
      <c r="D416" s="219" t="s">
        <v>144</v>
      </c>
      <c r="E416" s="228" t="s">
        <v>20</v>
      </c>
      <c r="F416" s="229" t="s">
        <v>728</v>
      </c>
      <c r="G416" s="227"/>
      <c r="H416" s="230">
        <v>9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144</v>
      </c>
      <c r="AU416" s="236" t="s">
        <v>82</v>
      </c>
      <c r="AV416" s="13" t="s">
        <v>82</v>
      </c>
      <c r="AW416" s="13" t="s">
        <v>36</v>
      </c>
      <c r="AX416" s="13" t="s">
        <v>73</v>
      </c>
      <c r="AY416" s="236" t="s">
        <v>125</v>
      </c>
    </row>
    <row r="417" s="14" customFormat="1">
      <c r="A417" s="14"/>
      <c r="B417" s="237"/>
      <c r="C417" s="238"/>
      <c r="D417" s="219" t="s">
        <v>144</v>
      </c>
      <c r="E417" s="239" t="s">
        <v>20</v>
      </c>
      <c r="F417" s="240" t="s">
        <v>146</v>
      </c>
      <c r="G417" s="238"/>
      <c r="H417" s="241">
        <v>39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7" t="s">
        <v>144</v>
      </c>
      <c r="AU417" s="247" t="s">
        <v>82</v>
      </c>
      <c r="AV417" s="14" t="s">
        <v>132</v>
      </c>
      <c r="AW417" s="14" t="s">
        <v>36</v>
      </c>
      <c r="AX417" s="14" t="s">
        <v>22</v>
      </c>
      <c r="AY417" s="247" t="s">
        <v>125</v>
      </c>
    </row>
    <row r="418" s="2" customFormat="1" ht="24.15" customHeight="1">
      <c r="A418" s="40"/>
      <c r="B418" s="41"/>
      <c r="C418" s="248" t="s">
        <v>301</v>
      </c>
      <c r="D418" s="248" t="s">
        <v>158</v>
      </c>
      <c r="E418" s="249" t="s">
        <v>729</v>
      </c>
      <c r="F418" s="250" t="s">
        <v>730</v>
      </c>
      <c r="G418" s="251" t="s">
        <v>166</v>
      </c>
      <c r="H418" s="252">
        <v>39</v>
      </c>
      <c r="I418" s="253"/>
      <c r="J418" s="254">
        <f>ROUND(I418*H418,2)</f>
        <v>0</v>
      </c>
      <c r="K418" s="250" t="s">
        <v>20</v>
      </c>
      <c r="L418" s="255"/>
      <c r="M418" s="256" t="s">
        <v>20</v>
      </c>
      <c r="N418" s="257" t="s">
        <v>44</v>
      </c>
      <c r="O418" s="86"/>
      <c r="P418" s="215">
        <f>O418*H418</f>
        <v>0</v>
      </c>
      <c r="Q418" s="215">
        <v>0</v>
      </c>
      <c r="R418" s="215">
        <f>Q418*H418</f>
        <v>0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161</v>
      </c>
      <c r="AT418" s="217" t="s">
        <v>158</v>
      </c>
      <c r="AU418" s="217" t="s">
        <v>82</v>
      </c>
      <c r="AY418" s="19" t="s">
        <v>125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22</v>
      </c>
      <c r="BK418" s="218">
        <f>ROUND(I418*H418,2)</f>
        <v>0</v>
      </c>
      <c r="BL418" s="19" t="s">
        <v>154</v>
      </c>
      <c r="BM418" s="217" t="s">
        <v>731</v>
      </c>
    </row>
    <row r="419" s="2" customFormat="1">
      <c r="A419" s="40"/>
      <c r="B419" s="41"/>
      <c r="C419" s="42"/>
      <c r="D419" s="219" t="s">
        <v>133</v>
      </c>
      <c r="E419" s="42"/>
      <c r="F419" s="220" t="s">
        <v>730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133</v>
      </c>
      <c r="AU419" s="19" t="s">
        <v>82</v>
      </c>
    </row>
    <row r="420" s="2" customFormat="1" ht="16.5" customHeight="1">
      <c r="A420" s="40"/>
      <c r="B420" s="41"/>
      <c r="C420" s="206" t="s">
        <v>732</v>
      </c>
      <c r="D420" s="206" t="s">
        <v>128</v>
      </c>
      <c r="E420" s="207" t="s">
        <v>733</v>
      </c>
      <c r="F420" s="208" t="s">
        <v>734</v>
      </c>
      <c r="G420" s="209" t="s">
        <v>166</v>
      </c>
      <c r="H420" s="210">
        <v>5</v>
      </c>
      <c r="I420" s="211"/>
      <c r="J420" s="212">
        <f>ROUND(I420*H420,2)</f>
        <v>0</v>
      </c>
      <c r="K420" s="208" t="s">
        <v>140</v>
      </c>
      <c r="L420" s="46"/>
      <c r="M420" s="213" t="s">
        <v>20</v>
      </c>
      <c r="N420" s="214" t="s">
        <v>44</v>
      </c>
      <c r="O420" s="86"/>
      <c r="P420" s="215">
        <f>O420*H420</f>
        <v>0</v>
      </c>
      <c r="Q420" s="215">
        <v>0</v>
      </c>
      <c r="R420" s="215">
        <f>Q420*H420</f>
        <v>0</v>
      </c>
      <c r="S420" s="215">
        <v>0</v>
      </c>
      <c r="T420" s="21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7" t="s">
        <v>154</v>
      </c>
      <c r="AT420" s="217" t="s">
        <v>128</v>
      </c>
      <c r="AU420" s="217" t="s">
        <v>82</v>
      </c>
      <c r="AY420" s="19" t="s">
        <v>125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9" t="s">
        <v>22</v>
      </c>
      <c r="BK420" s="218">
        <f>ROUND(I420*H420,2)</f>
        <v>0</v>
      </c>
      <c r="BL420" s="19" t="s">
        <v>154</v>
      </c>
      <c r="BM420" s="217" t="s">
        <v>735</v>
      </c>
    </row>
    <row r="421" s="2" customFormat="1">
      <c r="A421" s="40"/>
      <c r="B421" s="41"/>
      <c r="C421" s="42"/>
      <c r="D421" s="219" t="s">
        <v>133</v>
      </c>
      <c r="E421" s="42"/>
      <c r="F421" s="220" t="s">
        <v>736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133</v>
      </c>
      <c r="AU421" s="19" t="s">
        <v>82</v>
      </c>
    </row>
    <row r="422" s="2" customFormat="1">
      <c r="A422" s="40"/>
      <c r="B422" s="41"/>
      <c r="C422" s="42"/>
      <c r="D422" s="224" t="s">
        <v>142</v>
      </c>
      <c r="E422" s="42"/>
      <c r="F422" s="225" t="s">
        <v>737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142</v>
      </c>
      <c r="AU422" s="19" t="s">
        <v>82</v>
      </c>
    </row>
    <row r="423" s="13" customFormat="1">
      <c r="A423" s="13"/>
      <c r="B423" s="226"/>
      <c r="C423" s="227"/>
      <c r="D423" s="219" t="s">
        <v>144</v>
      </c>
      <c r="E423" s="228" t="s">
        <v>20</v>
      </c>
      <c r="F423" s="229" t="s">
        <v>738</v>
      </c>
      <c r="G423" s="227"/>
      <c r="H423" s="230">
        <v>1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144</v>
      </c>
      <c r="AU423" s="236" t="s">
        <v>82</v>
      </c>
      <c r="AV423" s="13" t="s">
        <v>82</v>
      </c>
      <c r="AW423" s="13" t="s">
        <v>36</v>
      </c>
      <c r="AX423" s="13" t="s">
        <v>73</v>
      </c>
      <c r="AY423" s="236" t="s">
        <v>125</v>
      </c>
    </row>
    <row r="424" s="13" customFormat="1">
      <c r="A424" s="13"/>
      <c r="B424" s="226"/>
      <c r="C424" s="227"/>
      <c r="D424" s="219" t="s">
        <v>144</v>
      </c>
      <c r="E424" s="228" t="s">
        <v>20</v>
      </c>
      <c r="F424" s="229" t="s">
        <v>638</v>
      </c>
      <c r="G424" s="227"/>
      <c r="H424" s="230">
        <v>1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144</v>
      </c>
      <c r="AU424" s="236" t="s">
        <v>82</v>
      </c>
      <c r="AV424" s="13" t="s">
        <v>82</v>
      </c>
      <c r="AW424" s="13" t="s">
        <v>36</v>
      </c>
      <c r="AX424" s="13" t="s">
        <v>73</v>
      </c>
      <c r="AY424" s="236" t="s">
        <v>125</v>
      </c>
    </row>
    <row r="425" s="13" customFormat="1">
      <c r="A425" s="13"/>
      <c r="B425" s="226"/>
      <c r="C425" s="227"/>
      <c r="D425" s="219" t="s">
        <v>144</v>
      </c>
      <c r="E425" s="228" t="s">
        <v>20</v>
      </c>
      <c r="F425" s="229" t="s">
        <v>598</v>
      </c>
      <c r="G425" s="227"/>
      <c r="H425" s="230">
        <v>1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144</v>
      </c>
      <c r="AU425" s="236" t="s">
        <v>82</v>
      </c>
      <c r="AV425" s="13" t="s">
        <v>82</v>
      </c>
      <c r="AW425" s="13" t="s">
        <v>36</v>
      </c>
      <c r="AX425" s="13" t="s">
        <v>73</v>
      </c>
      <c r="AY425" s="236" t="s">
        <v>125</v>
      </c>
    </row>
    <row r="426" s="13" customFormat="1">
      <c r="A426" s="13"/>
      <c r="B426" s="226"/>
      <c r="C426" s="227"/>
      <c r="D426" s="219" t="s">
        <v>144</v>
      </c>
      <c r="E426" s="228" t="s">
        <v>20</v>
      </c>
      <c r="F426" s="229" t="s">
        <v>621</v>
      </c>
      <c r="G426" s="227"/>
      <c r="H426" s="230">
        <v>1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144</v>
      </c>
      <c r="AU426" s="236" t="s">
        <v>82</v>
      </c>
      <c r="AV426" s="13" t="s">
        <v>82</v>
      </c>
      <c r="AW426" s="13" t="s">
        <v>36</v>
      </c>
      <c r="AX426" s="13" t="s">
        <v>73</v>
      </c>
      <c r="AY426" s="236" t="s">
        <v>125</v>
      </c>
    </row>
    <row r="427" s="13" customFormat="1">
      <c r="A427" s="13"/>
      <c r="B427" s="226"/>
      <c r="C427" s="227"/>
      <c r="D427" s="219" t="s">
        <v>144</v>
      </c>
      <c r="E427" s="228" t="s">
        <v>20</v>
      </c>
      <c r="F427" s="229" t="s">
        <v>523</v>
      </c>
      <c r="G427" s="227"/>
      <c r="H427" s="230">
        <v>1</v>
      </c>
      <c r="I427" s="231"/>
      <c r="J427" s="227"/>
      <c r="K427" s="227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144</v>
      </c>
      <c r="AU427" s="236" t="s">
        <v>82</v>
      </c>
      <c r="AV427" s="13" t="s">
        <v>82</v>
      </c>
      <c r="AW427" s="13" t="s">
        <v>36</v>
      </c>
      <c r="AX427" s="13" t="s">
        <v>73</v>
      </c>
      <c r="AY427" s="236" t="s">
        <v>125</v>
      </c>
    </row>
    <row r="428" s="14" customFormat="1">
      <c r="A428" s="14"/>
      <c r="B428" s="237"/>
      <c r="C428" s="238"/>
      <c r="D428" s="219" t="s">
        <v>144</v>
      </c>
      <c r="E428" s="239" t="s">
        <v>20</v>
      </c>
      <c r="F428" s="240" t="s">
        <v>146</v>
      </c>
      <c r="G428" s="238"/>
      <c r="H428" s="241">
        <v>5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7" t="s">
        <v>144</v>
      </c>
      <c r="AU428" s="247" t="s">
        <v>82</v>
      </c>
      <c r="AV428" s="14" t="s">
        <v>132</v>
      </c>
      <c r="AW428" s="14" t="s">
        <v>36</v>
      </c>
      <c r="AX428" s="14" t="s">
        <v>22</v>
      </c>
      <c r="AY428" s="247" t="s">
        <v>125</v>
      </c>
    </row>
    <row r="429" s="2" customFormat="1" ht="16.5" customHeight="1">
      <c r="A429" s="40"/>
      <c r="B429" s="41"/>
      <c r="C429" s="248" t="s">
        <v>306</v>
      </c>
      <c r="D429" s="248" t="s">
        <v>158</v>
      </c>
      <c r="E429" s="249" t="s">
        <v>739</v>
      </c>
      <c r="F429" s="250" t="s">
        <v>740</v>
      </c>
      <c r="G429" s="251" t="s">
        <v>166</v>
      </c>
      <c r="H429" s="252">
        <v>1</v>
      </c>
      <c r="I429" s="253"/>
      <c r="J429" s="254">
        <f>ROUND(I429*H429,2)</f>
        <v>0</v>
      </c>
      <c r="K429" s="250" t="s">
        <v>140</v>
      </c>
      <c r="L429" s="255"/>
      <c r="M429" s="256" t="s">
        <v>20</v>
      </c>
      <c r="N429" s="257" t="s">
        <v>44</v>
      </c>
      <c r="O429" s="86"/>
      <c r="P429" s="215">
        <f>O429*H429</f>
        <v>0</v>
      </c>
      <c r="Q429" s="215">
        <v>0</v>
      </c>
      <c r="R429" s="215">
        <f>Q429*H429</f>
        <v>0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161</v>
      </c>
      <c r="AT429" s="217" t="s">
        <v>158</v>
      </c>
      <c r="AU429" s="217" t="s">
        <v>82</v>
      </c>
      <c r="AY429" s="19" t="s">
        <v>125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22</v>
      </c>
      <c r="BK429" s="218">
        <f>ROUND(I429*H429,2)</f>
        <v>0</v>
      </c>
      <c r="BL429" s="19" t="s">
        <v>154</v>
      </c>
      <c r="BM429" s="217" t="s">
        <v>741</v>
      </c>
    </row>
    <row r="430" s="2" customFormat="1">
      <c r="A430" s="40"/>
      <c r="B430" s="41"/>
      <c r="C430" s="42"/>
      <c r="D430" s="219" t="s">
        <v>133</v>
      </c>
      <c r="E430" s="42"/>
      <c r="F430" s="220" t="s">
        <v>740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133</v>
      </c>
      <c r="AU430" s="19" t="s">
        <v>82</v>
      </c>
    </row>
    <row r="431" s="2" customFormat="1" ht="16.5" customHeight="1">
      <c r="A431" s="40"/>
      <c r="B431" s="41"/>
      <c r="C431" s="248" t="s">
        <v>742</v>
      </c>
      <c r="D431" s="248" t="s">
        <v>158</v>
      </c>
      <c r="E431" s="249" t="s">
        <v>743</v>
      </c>
      <c r="F431" s="250" t="s">
        <v>744</v>
      </c>
      <c r="G431" s="251" t="s">
        <v>745</v>
      </c>
      <c r="H431" s="252">
        <v>5</v>
      </c>
      <c r="I431" s="253"/>
      <c r="J431" s="254">
        <f>ROUND(I431*H431,2)</f>
        <v>0</v>
      </c>
      <c r="K431" s="250" t="s">
        <v>140</v>
      </c>
      <c r="L431" s="255"/>
      <c r="M431" s="256" t="s">
        <v>20</v>
      </c>
      <c r="N431" s="257" t="s">
        <v>44</v>
      </c>
      <c r="O431" s="86"/>
      <c r="P431" s="215">
        <f>O431*H431</f>
        <v>0</v>
      </c>
      <c r="Q431" s="215">
        <v>0</v>
      </c>
      <c r="R431" s="215">
        <f>Q431*H431</f>
        <v>0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161</v>
      </c>
      <c r="AT431" s="217" t="s">
        <v>158</v>
      </c>
      <c r="AU431" s="217" t="s">
        <v>82</v>
      </c>
      <c r="AY431" s="19" t="s">
        <v>125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22</v>
      </c>
      <c r="BK431" s="218">
        <f>ROUND(I431*H431,2)</f>
        <v>0</v>
      </c>
      <c r="BL431" s="19" t="s">
        <v>154</v>
      </c>
      <c r="BM431" s="217" t="s">
        <v>746</v>
      </c>
    </row>
    <row r="432" s="2" customFormat="1">
      <c r="A432" s="40"/>
      <c r="B432" s="41"/>
      <c r="C432" s="42"/>
      <c r="D432" s="219" t="s">
        <v>133</v>
      </c>
      <c r="E432" s="42"/>
      <c r="F432" s="220" t="s">
        <v>744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133</v>
      </c>
      <c r="AU432" s="19" t="s">
        <v>82</v>
      </c>
    </row>
    <row r="433" s="13" customFormat="1">
      <c r="A433" s="13"/>
      <c r="B433" s="226"/>
      <c r="C433" s="227"/>
      <c r="D433" s="219" t="s">
        <v>144</v>
      </c>
      <c r="E433" s="228" t="s">
        <v>20</v>
      </c>
      <c r="F433" s="229" t="s">
        <v>163</v>
      </c>
      <c r="G433" s="227"/>
      <c r="H433" s="230">
        <v>5</v>
      </c>
      <c r="I433" s="231"/>
      <c r="J433" s="227"/>
      <c r="K433" s="227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144</v>
      </c>
      <c r="AU433" s="236" t="s">
        <v>82</v>
      </c>
      <c r="AV433" s="13" t="s">
        <v>82</v>
      </c>
      <c r="AW433" s="13" t="s">
        <v>36</v>
      </c>
      <c r="AX433" s="13" t="s">
        <v>73</v>
      </c>
      <c r="AY433" s="236" t="s">
        <v>125</v>
      </c>
    </row>
    <row r="434" s="14" customFormat="1">
      <c r="A434" s="14"/>
      <c r="B434" s="237"/>
      <c r="C434" s="238"/>
      <c r="D434" s="219" t="s">
        <v>144</v>
      </c>
      <c r="E434" s="239" t="s">
        <v>20</v>
      </c>
      <c r="F434" s="240" t="s">
        <v>146</v>
      </c>
      <c r="G434" s="238"/>
      <c r="H434" s="241">
        <v>5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144</v>
      </c>
      <c r="AU434" s="247" t="s">
        <v>82</v>
      </c>
      <c r="AV434" s="14" t="s">
        <v>132</v>
      </c>
      <c r="AW434" s="14" t="s">
        <v>36</v>
      </c>
      <c r="AX434" s="14" t="s">
        <v>22</v>
      </c>
      <c r="AY434" s="247" t="s">
        <v>125</v>
      </c>
    </row>
    <row r="435" s="2" customFormat="1" ht="24.15" customHeight="1">
      <c r="A435" s="40"/>
      <c r="B435" s="41"/>
      <c r="C435" s="248" t="s">
        <v>310</v>
      </c>
      <c r="D435" s="248" t="s">
        <v>158</v>
      </c>
      <c r="E435" s="249" t="s">
        <v>747</v>
      </c>
      <c r="F435" s="250" t="s">
        <v>748</v>
      </c>
      <c r="G435" s="251" t="s">
        <v>166</v>
      </c>
      <c r="H435" s="252">
        <v>4</v>
      </c>
      <c r="I435" s="253"/>
      <c r="J435" s="254">
        <f>ROUND(I435*H435,2)</f>
        <v>0</v>
      </c>
      <c r="K435" s="250" t="s">
        <v>20</v>
      </c>
      <c r="L435" s="255"/>
      <c r="M435" s="256" t="s">
        <v>20</v>
      </c>
      <c r="N435" s="257" t="s">
        <v>44</v>
      </c>
      <c r="O435" s="86"/>
      <c r="P435" s="215">
        <f>O435*H435</f>
        <v>0</v>
      </c>
      <c r="Q435" s="215">
        <v>0</v>
      </c>
      <c r="R435" s="215">
        <f>Q435*H435</f>
        <v>0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161</v>
      </c>
      <c r="AT435" s="217" t="s">
        <v>158</v>
      </c>
      <c r="AU435" s="217" t="s">
        <v>82</v>
      </c>
      <c r="AY435" s="19" t="s">
        <v>125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22</v>
      </c>
      <c r="BK435" s="218">
        <f>ROUND(I435*H435,2)</f>
        <v>0</v>
      </c>
      <c r="BL435" s="19" t="s">
        <v>154</v>
      </c>
      <c r="BM435" s="217" t="s">
        <v>749</v>
      </c>
    </row>
    <row r="436" s="2" customFormat="1">
      <c r="A436" s="40"/>
      <c r="B436" s="41"/>
      <c r="C436" s="42"/>
      <c r="D436" s="219" t="s">
        <v>133</v>
      </c>
      <c r="E436" s="42"/>
      <c r="F436" s="220" t="s">
        <v>748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133</v>
      </c>
      <c r="AU436" s="19" t="s">
        <v>82</v>
      </c>
    </row>
    <row r="437" s="13" customFormat="1">
      <c r="A437" s="13"/>
      <c r="B437" s="226"/>
      <c r="C437" s="227"/>
      <c r="D437" s="219" t="s">
        <v>144</v>
      </c>
      <c r="E437" s="228" t="s">
        <v>20</v>
      </c>
      <c r="F437" s="229" t="s">
        <v>750</v>
      </c>
      <c r="G437" s="227"/>
      <c r="H437" s="230">
        <v>4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144</v>
      </c>
      <c r="AU437" s="236" t="s">
        <v>82</v>
      </c>
      <c r="AV437" s="13" t="s">
        <v>82</v>
      </c>
      <c r="AW437" s="13" t="s">
        <v>36</v>
      </c>
      <c r="AX437" s="13" t="s">
        <v>73</v>
      </c>
      <c r="AY437" s="236" t="s">
        <v>125</v>
      </c>
    </row>
    <row r="438" s="14" customFormat="1">
      <c r="A438" s="14"/>
      <c r="B438" s="237"/>
      <c r="C438" s="238"/>
      <c r="D438" s="219" t="s">
        <v>144</v>
      </c>
      <c r="E438" s="239" t="s">
        <v>20</v>
      </c>
      <c r="F438" s="240" t="s">
        <v>146</v>
      </c>
      <c r="G438" s="238"/>
      <c r="H438" s="241">
        <v>4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7" t="s">
        <v>144</v>
      </c>
      <c r="AU438" s="247" t="s">
        <v>82</v>
      </c>
      <c r="AV438" s="14" t="s">
        <v>132</v>
      </c>
      <c r="AW438" s="14" t="s">
        <v>36</v>
      </c>
      <c r="AX438" s="14" t="s">
        <v>22</v>
      </c>
      <c r="AY438" s="247" t="s">
        <v>125</v>
      </c>
    </row>
    <row r="439" s="2" customFormat="1" ht="16.5" customHeight="1">
      <c r="A439" s="40"/>
      <c r="B439" s="41"/>
      <c r="C439" s="206" t="s">
        <v>751</v>
      </c>
      <c r="D439" s="206" t="s">
        <v>128</v>
      </c>
      <c r="E439" s="207" t="s">
        <v>752</v>
      </c>
      <c r="F439" s="208" t="s">
        <v>753</v>
      </c>
      <c r="G439" s="209" t="s">
        <v>166</v>
      </c>
      <c r="H439" s="210">
        <v>37</v>
      </c>
      <c r="I439" s="211"/>
      <c r="J439" s="212">
        <f>ROUND(I439*H439,2)</f>
        <v>0</v>
      </c>
      <c r="K439" s="208" t="s">
        <v>140</v>
      </c>
      <c r="L439" s="46"/>
      <c r="M439" s="213" t="s">
        <v>20</v>
      </c>
      <c r="N439" s="214" t="s">
        <v>44</v>
      </c>
      <c r="O439" s="86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154</v>
      </c>
      <c r="AT439" s="217" t="s">
        <v>128</v>
      </c>
      <c r="AU439" s="217" t="s">
        <v>82</v>
      </c>
      <c r="AY439" s="19" t="s">
        <v>125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22</v>
      </c>
      <c r="BK439" s="218">
        <f>ROUND(I439*H439,2)</f>
        <v>0</v>
      </c>
      <c r="BL439" s="19" t="s">
        <v>154</v>
      </c>
      <c r="BM439" s="217" t="s">
        <v>754</v>
      </c>
    </row>
    <row r="440" s="2" customFormat="1">
      <c r="A440" s="40"/>
      <c r="B440" s="41"/>
      <c r="C440" s="42"/>
      <c r="D440" s="219" t="s">
        <v>133</v>
      </c>
      <c r="E440" s="42"/>
      <c r="F440" s="220" t="s">
        <v>755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133</v>
      </c>
      <c r="AU440" s="19" t="s">
        <v>82</v>
      </c>
    </row>
    <row r="441" s="2" customFormat="1">
      <c r="A441" s="40"/>
      <c r="B441" s="41"/>
      <c r="C441" s="42"/>
      <c r="D441" s="224" t="s">
        <v>142</v>
      </c>
      <c r="E441" s="42"/>
      <c r="F441" s="225" t="s">
        <v>756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142</v>
      </c>
      <c r="AU441" s="19" t="s">
        <v>82</v>
      </c>
    </row>
    <row r="442" s="13" customFormat="1">
      <c r="A442" s="13"/>
      <c r="B442" s="226"/>
      <c r="C442" s="227"/>
      <c r="D442" s="219" t="s">
        <v>144</v>
      </c>
      <c r="E442" s="228" t="s">
        <v>20</v>
      </c>
      <c r="F442" s="229" t="s">
        <v>606</v>
      </c>
      <c r="G442" s="227"/>
      <c r="H442" s="230">
        <v>2</v>
      </c>
      <c r="I442" s="231"/>
      <c r="J442" s="227"/>
      <c r="K442" s="227"/>
      <c r="L442" s="232"/>
      <c r="M442" s="233"/>
      <c r="N442" s="234"/>
      <c r="O442" s="234"/>
      <c r="P442" s="234"/>
      <c r="Q442" s="234"/>
      <c r="R442" s="234"/>
      <c r="S442" s="234"/>
      <c r="T442" s="23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6" t="s">
        <v>144</v>
      </c>
      <c r="AU442" s="236" t="s">
        <v>82</v>
      </c>
      <c r="AV442" s="13" t="s">
        <v>82</v>
      </c>
      <c r="AW442" s="13" t="s">
        <v>36</v>
      </c>
      <c r="AX442" s="13" t="s">
        <v>73</v>
      </c>
      <c r="AY442" s="236" t="s">
        <v>125</v>
      </c>
    </row>
    <row r="443" s="13" customFormat="1">
      <c r="A443" s="13"/>
      <c r="B443" s="226"/>
      <c r="C443" s="227"/>
      <c r="D443" s="219" t="s">
        <v>144</v>
      </c>
      <c r="E443" s="228" t="s">
        <v>20</v>
      </c>
      <c r="F443" s="229" t="s">
        <v>757</v>
      </c>
      <c r="G443" s="227"/>
      <c r="H443" s="230">
        <v>13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144</v>
      </c>
      <c r="AU443" s="236" t="s">
        <v>82</v>
      </c>
      <c r="AV443" s="13" t="s">
        <v>82</v>
      </c>
      <c r="AW443" s="13" t="s">
        <v>36</v>
      </c>
      <c r="AX443" s="13" t="s">
        <v>73</v>
      </c>
      <c r="AY443" s="236" t="s">
        <v>125</v>
      </c>
    </row>
    <row r="444" s="13" customFormat="1">
      <c r="A444" s="13"/>
      <c r="B444" s="226"/>
      <c r="C444" s="227"/>
      <c r="D444" s="219" t="s">
        <v>144</v>
      </c>
      <c r="E444" s="228" t="s">
        <v>20</v>
      </c>
      <c r="F444" s="229" t="s">
        <v>758</v>
      </c>
      <c r="G444" s="227"/>
      <c r="H444" s="230">
        <v>13</v>
      </c>
      <c r="I444" s="231"/>
      <c r="J444" s="227"/>
      <c r="K444" s="227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144</v>
      </c>
      <c r="AU444" s="236" t="s">
        <v>82</v>
      </c>
      <c r="AV444" s="13" t="s">
        <v>82</v>
      </c>
      <c r="AW444" s="13" t="s">
        <v>36</v>
      </c>
      <c r="AX444" s="13" t="s">
        <v>73</v>
      </c>
      <c r="AY444" s="236" t="s">
        <v>125</v>
      </c>
    </row>
    <row r="445" s="13" customFormat="1">
      <c r="A445" s="13"/>
      <c r="B445" s="226"/>
      <c r="C445" s="227"/>
      <c r="D445" s="219" t="s">
        <v>144</v>
      </c>
      <c r="E445" s="228" t="s">
        <v>20</v>
      </c>
      <c r="F445" s="229" t="s">
        <v>759</v>
      </c>
      <c r="G445" s="227"/>
      <c r="H445" s="230">
        <v>9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144</v>
      </c>
      <c r="AU445" s="236" t="s">
        <v>82</v>
      </c>
      <c r="AV445" s="13" t="s">
        <v>82</v>
      </c>
      <c r="AW445" s="13" t="s">
        <v>36</v>
      </c>
      <c r="AX445" s="13" t="s">
        <v>73</v>
      </c>
      <c r="AY445" s="236" t="s">
        <v>125</v>
      </c>
    </row>
    <row r="446" s="14" customFormat="1">
      <c r="A446" s="14"/>
      <c r="B446" s="237"/>
      <c r="C446" s="238"/>
      <c r="D446" s="219" t="s">
        <v>144</v>
      </c>
      <c r="E446" s="239" t="s">
        <v>20</v>
      </c>
      <c r="F446" s="240" t="s">
        <v>146</v>
      </c>
      <c r="G446" s="238"/>
      <c r="H446" s="241">
        <v>37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7" t="s">
        <v>144</v>
      </c>
      <c r="AU446" s="247" t="s">
        <v>82</v>
      </c>
      <c r="AV446" s="14" t="s">
        <v>132</v>
      </c>
      <c r="AW446" s="14" t="s">
        <v>36</v>
      </c>
      <c r="AX446" s="14" t="s">
        <v>22</v>
      </c>
      <c r="AY446" s="247" t="s">
        <v>125</v>
      </c>
    </row>
    <row r="447" s="2" customFormat="1" ht="24.15" customHeight="1">
      <c r="A447" s="40"/>
      <c r="B447" s="41"/>
      <c r="C447" s="248" t="s">
        <v>315</v>
      </c>
      <c r="D447" s="248" t="s">
        <v>158</v>
      </c>
      <c r="E447" s="249" t="s">
        <v>371</v>
      </c>
      <c r="F447" s="250" t="s">
        <v>760</v>
      </c>
      <c r="G447" s="251" t="s">
        <v>166</v>
      </c>
      <c r="H447" s="252">
        <v>37</v>
      </c>
      <c r="I447" s="253"/>
      <c r="J447" s="254">
        <f>ROUND(I447*H447,2)</f>
        <v>0</v>
      </c>
      <c r="K447" s="250" t="s">
        <v>20</v>
      </c>
      <c r="L447" s="255"/>
      <c r="M447" s="256" t="s">
        <v>20</v>
      </c>
      <c r="N447" s="257" t="s">
        <v>44</v>
      </c>
      <c r="O447" s="86"/>
      <c r="P447" s="215">
        <f>O447*H447</f>
        <v>0</v>
      </c>
      <c r="Q447" s="215">
        <v>0</v>
      </c>
      <c r="R447" s="215">
        <f>Q447*H447</f>
        <v>0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161</v>
      </c>
      <c r="AT447" s="217" t="s">
        <v>158</v>
      </c>
      <c r="AU447" s="217" t="s">
        <v>82</v>
      </c>
      <c r="AY447" s="19" t="s">
        <v>125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22</v>
      </c>
      <c r="BK447" s="218">
        <f>ROUND(I447*H447,2)</f>
        <v>0</v>
      </c>
      <c r="BL447" s="19" t="s">
        <v>154</v>
      </c>
      <c r="BM447" s="217" t="s">
        <v>761</v>
      </c>
    </row>
    <row r="448" s="2" customFormat="1">
      <c r="A448" s="40"/>
      <c r="B448" s="41"/>
      <c r="C448" s="42"/>
      <c r="D448" s="219" t="s">
        <v>133</v>
      </c>
      <c r="E448" s="42"/>
      <c r="F448" s="220" t="s">
        <v>762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133</v>
      </c>
      <c r="AU448" s="19" t="s">
        <v>82</v>
      </c>
    </row>
    <row r="449" s="2" customFormat="1" ht="16.5" customHeight="1">
      <c r="A449" s="40"/>
      <c r="B449" s="41"/>
      <c r="C449" s="206" t="s">
        <v>763</v>
      </c>
      <c r="D449" s="206" t="s">
        <v>128</v>
      </c>
      <c r="E449" s="207" t="s">
        <v>764</v>
      </c>
      <c r="F449" s="208" t="s">
        <v>765</v>
      </c>
      <c r="G449" s="209" t="s">
        <v>766</v>
      </c>
      <c r="H449" s="210">
        <v>45</v>
      </c>
      <c r="I449" s="211"/>
      <c r="J449" s="212">
        <f>ROUND(I449*H449,2)</f>
        <v>0</v>
      </c>
      <c r="K449" s="208" t="s">
        <v>140</v>
      </c>
      <c r="L449" s="46"/>
      <c r="M449" s="213" t="s">
        <v>20</v>
      </c>
      <c r="N449" s="214" t="s">
        <v>44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154</v>
      </c>
      <c r="AT449" s="217" t="s">
        <v>128</v>
      </c>
      <c r="AU449" s="217" t="s">
        <v>82</v>
      </c>
      <c r="AY449" s="19" t="s">
        <v>125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22</v>
      </c>
      <c r="BK449" s="218">
        <f>ROUND(I449*H449,2)</f>
        <v>0</v>
      </c>
      <c r="BL449" s="19" t="s">
        <v>154</v>
      </c>
      <c r="BM449" s="217" t="s">
        <v>767</v>
      </c>
    </row>
    <row r="450" s="2" customFormat="1">
      <c r="A450" s="40"/>
      <c r="B450" s="41"/>
      <c r="C450" s="42"/>
      <c r="D450" s="219" t="s">
        <v>133</v>
      </c>
      <c r="E450" s="42"/>
      <c r="F450" s="220" t="s">
        <v>765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133</v>
      </c>
      <c r="AU450" s="19" t="s">
        <v>82</v>
      </c>
    </row>
    <row r="451" s="2" customFormat="1">
      <c r="A451" s="40"/>
      <c r="B451" s="41"/>
      <c r="C451" s="42"/>
      <c r="D451" s="224" t="s">
        <v>142</v>
      </c>
      <c r="E451" s="42"/>
      <c r="F451" s="225" t="s">
        <v>768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142</v>
      </c>
      <c r="AU451" s="19" t="s">
        <v>82</v>
      </c>
    </row>
    <row r="452" s="13" customFormat="1">
      <c r="A452" s="13"/>
      <c r="B452" s="226"/>
      <c r="C452" s="227"/>
      <c r="D452" s="219" t="s">
        <v>144</v>
      </c>
      <c r="E452" s="228" t="s">
        <v>20</v>
      </c>
      <c r="F452" s="229" t="s">
        <v>769</v>
      </c>
      <c r="G452" s="227"/>
      <c r="H452" s="230">
        <v>10</v>
      </c>
      <c r="I452" s="231"/>
      <c r="J452" s="227"/>
      <c r="K452" s="227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144</v>
      </c>
      <c r="AU452" s="236" t="s">
        <v>82</v>
      </c>
      <c r="AV452" s="13" t="s">
        <v>82</v>
      </c>
      <c r="AW452" s="13" t="s">
        <v>36</v>
      </c>
      <c r="AX452" s="13" t="s">
        <v>73</v>
      </c>
      <c r="AY452" s="236" t="s">
        <v>125</v>
      </c>
    </row>
    <row r="453" s="13" customFormat="1">
      <c r="A453" s="13"/>
      <c r="B453" s="226"/>
      <c r="C453" s="227"/>
      <c r="D453" s="219" t="s">
        <v>144</v>
      </c>
      <c r="E453" s="228" t="s">
        <v>20</v>
      </c>
      <c r="F453" s="229" t="s">
        <v>770</v>
      </c>
      <c r="G453" s="227"/>
      <c r="H453" s="230">
        <v>10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144</v>
      </c>
      <c r="AU453" s="236" t="s">
        <v>82</v>
      </c>
      <c r="AV453" s="13" t="s">
        <v>82</v>
      </c>
      <c r="AW453" s="13" t="s">
        <v>36</v>
      </c>
      <c r="AX453" s="13" t="s">
        <v>73</v>
      </c>
      <c r="AY453" s="236" t="s">
        <v>125</v>
      </c>
    </row>
    <row r="454" s="13" customFormat="1">
      <c r="A454" s="13"/>
      <c r="B454" s="226"/>
      <c r="C454" s="227"/>
      <c r="D454" s="219" t="s">
        <v>144</v>
      </c>
      <c r="E454" s="228" t="s">
        <v>20</v>
      </c>
      <c r="F454" s="229" t="s">
        <v>771</v>
      </c>
      <c r="G454" s="227"/>
      <c r="H454" s="230">
        <v>10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144</v>
      </c>
      <c r="AU454" s="236" t="s">
        <v>82</v>
      </c>
      <c r="AV454" s="13" t="s">
        <v>82</v>
      </c>
      <c r="AW454" s="13" t="s">
        <v>36</v>
      </c>
      <c r="AX454" s="13" t="s">
        <v>73</v>
      </c>
      <c r="AY454" s="236" t="s">
        <v>125</v>
      </c>
    </row>
    <row r="455" s="13" customFormat="1">
      <c r="A455" s="13"/>
      <c r="B455" s="226"/>
      <c r="C455" s="227"/>
      <c r="D455" s="219" t="s">
        <v>144</v>
      </c>
      <c r="E455" s="228" t="s">
        <v>20</v>
      </c>
      <c r="F455" s="229" t="s">
        <v>772</v>
      </c>
      <c r="G455" s="227"/>
      <c r="H455" s="230">
        <v>10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144</v>
      </c>
      <c r="AU455" s="236" t="s">
        <v>82</v>
      </c>
      <c r="AV455" s="13" t="s">
        <v>82</v>
      </c>
      <c r="AW455" s="13" t="s">
        <v>36</v>
      </c>
      <c r="AX455" s="13" t="s">
        <v>73</v>
      </c>
      <c r="AY455" s="236" t="s">
        <v>125</v>
      </c>
    </row>
    <row r="456" s="13" customFormat="1">
      <c r="A456" s="13"/>
      <c r="B456" s="226"/>
      <c r="C456" s="227"/>
      <c r="D456" s="219" t="s">
        <v>144</v>
      </c>
      <c r="E456" s="228" t="s">
        <v>20</v>
      </c>
      <c r="F456" s="229" t="s">
        <v>773</v>
      </c>
      <c r="G456" s="227"/>
      <c r="H456" s="230">
        <v>5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144</v>
      </c>
      <c r="AU456" s="236" t="s">
        <v>82</v>
      </c>
      <c r="AV456" s="13" t="s">
        <v>82</v>
      </c>
      <c r="AW456" s="13" t="s">
        <v>36</v>
      </c>
      <c r="AX456" s="13" t="s">
        <v>73</v>
      </c>
      <c r="AY456" s="236" t="s">
        <v>125</v>
      </c>
    </row>
    <row r="457" s="14" customFormat="1">
      <c r="A457" s="14"/>
      <c r="B457" s="237"/>
      <c r="C457" s="238"/>
      <c r="D457" s="219" t="s">
        <v>144</v>
      </c>
      <c r="E457" s="239" t="s">
        <v>20</v>
      </c>
      <c r="F457" s="240" t="s">
        <v>146</v>
      </c>
      <c r="G457" s="238"/>
      <c r="H457" s="241">
        <v>45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7" t="s">
        <v>144</v>
      </c>
      <c r="AU457" s="247" t="s">
        <v>82</v>
      </c>
      <c r="AV457" s="14" t="s">
        <v>132</v>
      </c>
      <c r="AW457" s="14" t="s">
        <v>36</v>
      </c>
      <c r="AX457" s="14" t="s">
        <v>22</v>
      </c>
      <c r="AY457" s="247" t="s">
        <v>125</v>
      </c>
    </row>
    <row r="458" s="2" customFormat="1" ht="16.5" customHeight="1">
      <c r="A458" s="40"/>
      <c r="B458" s="41"/>
      <c r="C458" s="248" t="s">
        <v>320</v>
      </c>
      <c r="D458" s="248" t="s">
        <v>158</v>
      </c>
      <c r="E458" s="249" t="s">
        <v>774</v>
      </c>
      <c r="F458" s="250" t="s">
        <v>775</v>
      </c>
      <c r="G458" s="251" t="s">
        <v>766</v>
      </c>
      <c r="H458" s="252">
        <v>45</v>
      </c>
      <c r="I458" s="253"/>
      <c r="J458" s="254">
        <f>ROUND(I458*H458,2)</f>
        <v>0</v>
      </c>
      <c r="K458" s="250" t="s">
        <v>140</v>
      </c>
      <c r="L458" s="255"/>
      <c r="M458" s="256" t="s">
        <v>20</v>
      </c>
      <c r="N458" s="257" t="s">
        <v>44</v>
      </c>
      <c r="O458" s="86"/>
      <c r="P458" s="215">
        <f>O458*H458</f>
        <v>0</v>
      </c>
      <c r="Q458" s="215">
        <v>0</v>
      </c>
      <c r="R458" s="215">
        <f>Q458*H458</f>
        <v>0</v>
      </c>
      <c r="S458" s="215">
        <v>0</v>
      </c>
      <c r="T458" s="216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7" t="s">
        <v>161</v>
      </c>
      <c r="AT458" s="217" t="s">
        <v>158</v>
      </c>
      <c r="AU458" s="217" t="s">
        <v>82</v>
      </c>
      <c r="AY458" s="19" t="s">
        <v>125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9" t="s">
        <v>22</v>
      </c>
      <c r="BK458" s="218">
        <f>ROUND(I458*H458,2)</f>
        <v>0</v>
      </c>
      <c r="BL458" s="19" t="s">
        <v>154</v>
      </c>
      <c r="BM458" s="217" t="s">
        <v>776</v>
      </c>
    </row>
    <row r="459" s="2" customFormat="1">
      <c r="A459" s="40"/>
      <c r="B459" s="41"/>
      <c r="C459" s="42"/>
      <c r="D459" s="219" t="s">
        <v>133</v>
      </c>
      <c r="E459" s="42"/>
      <c r="F459" s="220" t="s">
        <v>775</v>
      </c>
      <c r="G459" s="42"/>
      <c r="H459" s="42"/>
      <c r="I459" s="221"/>
      <c r="J459" s="42"/>
      <c r="K459" s="42"/>
      <c r="L459" s="46"/>
      <c r="M459" s="222"/>
      <c r="N459" s="223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133</v>
      </c>
      <c r="AU459" s="19" t="s">
        <v>82</v>
      </c>
    </row>
    <row r="460" s="2" customFormat="1" ht="16.5" customHeight="1">
      <c r="A460" s="40"/>
      <c r="B460" s="41"/>
      <c r="C460" s="206" t="s">
        <v>777</v>
      </c>
      <c r="D460" s="206" t="s">
        <v>128</v>
      </c>
      <c r="E460" s="207" t="s">
        <v>778</v>
      </c>
      <c r="F460" s="208" t="s">
        <v>779</v>
      </c>
      <c r="G460" s="209" t="s">
        <v>323</v>
      </c>
      <c r="H460" s="210">
        <v>1.532</v>
      </c>
      <c r="I460" s="211"/>
      <c r="J460" s="212">
        <f>ROUND(I460*H460,2)</f>
        <v>0</v>
      </c>
      <c r="K460" s="208" t="s">
        <v>140</v>
      </c>
      <c r="L460" s="46"/>
      <c r="M460" s="213" t="s">
        <v>20</v>
      </c>
      <c r="N460" s="214" t="s">
        <v>44</v>
      </c>
      <c r="O460" s="86"/>
      <c r="P460" s="215">
        <f>O460*H460</f>
        <v>0</v>
      </c>
      <c r="Q460" s="215">
        <v>0</v>
      </c>
      <c r="R460" s="215">
        <f>Q460*H460</f>
        <v>0</v>
      </c>
      <c r="S460" s="215">
        <v>0</v>
      </c>
      <c r="T460" s="216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7" t="s">
        <v>154</v>
      </c>
      <c r="AT460" s="217" t="s">
        <v>128</v>
      </c>
      <c r="AU460" s="217" t="s">
        <v>82</v>
      </c>
      <c r="AY460" s="19" t="s">
        <v>125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22</v>
      </c>
      <c r="BK460" s="218">
        <f>ROUND(I460*H460,2)</f>
        <v>0</v>
      </c>
      <c r="BL460" s="19" t="s">
        <v>154</v>
      </c>
      <c r="BM460" s="217" t="s">
        <v>780</v>
      </c>
    </row>
    <row r="461" s="2" customFormat="1">
      <c r="A461" s="40"/>
      <c r="B461" s="41"/>
      <c r="C461" s="42"/>
      <c r="D461" s="219" t="s">
        <v>133</v>
      </c>
      <c r="E461" s="42"/>
      <c r="F461" s="220" t="s">
        <v>781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133</v>
      </c>
      <c r="AU461" s="19" t="s">
        <v>82</v>
      </c>
    </row>
    <row r="462" s="2" customFormat="1">
      <c r="A462" s="40"/>
      <c r="B462" s="41"/>
      <c r="C462" s="42"/>
      <c r="D462" s="224" t="s">
        <v>142</v>
      </c>
      <c r="E462" s="42"/>
      <c r="F462" s="225" t="s">
        <v>782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142</v>
      </c>
      <c r="AU462" s="19" t="s">
        <v>82</v>
      </c>
    </row>
    <row r="463" s="12" customFormat="1" ht="22.8" customHeight="1">
      <c r="A463" s="12"/>
      <c r="B463" s="190"/>
      <c r="C463" s="191"/>
      <c r="D463" s="192" t="s">
        <v>72</v>
      </c>
      <c r="E463" s="204" t="s">
        <v>783</v>
      </c>
      <c r="F463" s="204" t="s">
        <v>784</v>
      </c>
      <c r="G463" s="191"/>
      <c r="H463" s="191"/>
      <c r="I463" s="194"/>
      <c r="J463" s="205">
        <f>BK463</f>
        <v>0</v>
      </c>
      <c r="K463" s="191"/>
      <c r="L463" s="196"/>
      <c r="M463" s="197"/>
      <c r="N463" s="198"/>
      <c r="O463" s="198"/>
      <c r="P463" s="199">
        <f>SUM(P464:P477)</f>
        <v>0</v>
      </c>
      <c r="Q463" s="198"/>
      <c r="R463" s="199">
        <f>SUM(R464:R477)</f>
        <v>0</v>
      </c>
      <c r="S463" s="198"/>
      <c r="T463" s="200">
        <f>SUM(T464:T477)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1" t="s">
        <v>82</v>
      </c>
      <c r="AT463" s="202" t="s">
        <v>72</v>
      </c>
      <c r="AU463" s="202" t="s">
        <v>22</v>
      </c>
      <c r="AY463" s="201" t="s">
        <v>125</v>
      </c>
      <c r="BK463" s="203">
        <f>SUM(BK464:BK477)</f>
        <v>0</v>
      </c>
    </row>
    <row r="464" s="2" customFormat="1" ht="16.5" customHeight="1">
      <c r="A464" s="40"/>
      <c r="B464" s="41"/>
      <c r="C464" s="206" t="s">
        <v>324</v>
      </c>
      <c r="D464" s="206" t="s">
        <v>128</v>
      </c>
      <c r="E464" s="207" t="s">
        <v>785</v>
      </c>
      <c r="F464" s="208" t="s">
        <v>786</v>
      </c>
      <c r="G464" s="209" t="s">
        <v>139</v>
      </c>
      <c r="H464" s="210">
        <v>2</v>
      </c>
      <c r="I464" s="211"/>
      <c r="J464" s="212">
        <f>ROUND(I464*H464,2)</f>
        <v>0</v>
      </c>
      <c r="K464" s="208" t="s">
        <v>20</v>
      </c>
      <c r="L464" s="46"/>
      <c r="M464" s="213" t="s">
        <v>20</v>
      </c>
      <c r="N464" s="214" t="s">
        <v>44</v>
      </c>
      <c r="O464" s="86"/>
      <c r="P464" s="215">
        <f>O464*H464</f>
        <v>0</v>
      </c>
      <c r="Q464" s="215">
        <v>0</v>
      </c>
      <c r="R464" s="215">
        <f>Q464*H464</f>
        <v>0</v>
      </c>
      <c r="S464" s="215">
        <v>0</v>
      </c>
      <c r="T464" s="216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154</v>
      </c>
      <c r="AT464" s="217" t="s">
        <v>128</v>
      </c>
      <c r="AU464" s="217" t="s">
        <v>82</v>
      </c>
      <c r="AY464" s="19" t="s">
        <v>125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22</v>
      </c>
      <c r="BK464" s="218">
        <f>ROUND(I464*H464,2)</f>
        <v>0</v>
      </c>
      <c r="BL464" s="19" t="s">
        <v>154</v>
      </c>
      <c r="BM464" s="217" t="s">
        <v>787</v>
      </c>
    </row>
    <row r="465" s="2" customFormat="1">
      <c r="A465" s="40"/>
      <c r="B465" s="41"/>
      <c r="C465" s="42"/>
      <c r="D465" s="219" t="s">
        <v>133</v>
      </c>
      <c r="E465" s="42"/>
      <c r="F465" s="220" t="s">
        <v>788</v>
      </c>
      <c r="G465" s="42"/>
      <c r="H465" s="42"/>
      <c r="I465" s="221"/>
      <c r="J465" s="42"/>
      <c r="K465" s="42"/>
      <c r="L465" s="46"/>
      <c r="M465" s="222"/>
      <c r="N465" s="223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133</v>
      </c>
      <c r="AU465" s="19" t="s">
        <v>82</v>
      </c>
    </row>
    <row r="466" s="2" customFormat="1" ht="16.5" customHeight="1">
      <c r="A466" s="40"/>
      <c r="B466" s="41"/>
      <c r="C466" s="206" t="s">
        <v>789</v>
      </c>
      <c r="D466" s="206" t="s">
        <v>128</v>
      </c>
      <c r="E466" s="207" t="s">
        <v>790</v>
      </c>
      <c r="F466" s="208" t="s">
        <v>791</v>
      </c>
      <c r="G466" s="209" t="s">
        <v>139</v>
      </c>
      <c r="H466" s="210">
        <v>0.16</v>
      </c>
      <c r="I466" s="211"/>
      <c r="J466" s="212">
        <f>ROUND(I466*H466,2)</f>
        <v>0</v>
      </c>
      <c r="K466" s="208" t="s">
        <v>140</v>
      </c>
      <c r="L466" s="46"/>
      <c r="M466" s="213" t="s">
        <v>20</v>
      </c>
      <c r="N466" s="214" t="s">
        <v>44</v>
      </c>
      <c r="O466" s="86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154</v>
      </c>
      <c r="AT466" s="217" t="s">
        <v>128</v>
      </c>
      <c r="AU466" s="217" t="s">
        <v>82</v>
      </c>
      <c r="AY466" s="19" t="s">
        <v>125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22</v>
      </c>
      <c r="BK466" s="218">
        <f>ROUND(I466*H466,2)</f>
        <v>0</v>
      </c>
      <c r="BL466" s="19" t="s">
        <v>154</v>
      </c>
      <c r="BM466" s="217" t="s">
        <v>792</v>
      </c>
    </row>
    <row r="467" s="2" customFormat="1">
      <c r="A467" s="40"/>
      <c r="B467" s="41"/>
      <c r="C467" s="42"/>
      <c r="D467" s="219" t="s">
        <v>133</v>
      </c>
      <c r="E467" s="42"/>
      <c r="F467" s="220" t="s">
        <v>793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133</v>
      </c>
      <c r="AU467" s="19" t="s">
        <v>82</v>
      </c>
    </row>
    <row r="468" s="2" customFormat="1">
      <c r="A468" s="40"/>
      <c r="B468" s="41"/>
      <c r="C468" s="42"/>
      <c r="D468" s="224" t="s">
        <v>142</v>
      </c>
      <c r="E468" s="42"/>
      <c r="F468" s="225" t="s">
        <v>794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142</v>
      </c>
      <c r="AU468" s="19" t="s">
        <v>82</v>
      </c>
    </row>
    <row r="469" s="13" customFormat="1">
      <c r="A469" s="13"/>
      <c r="B469" s="226"/>
      <c r="C469" s="227"/>
      <c r="D469" s="219" t="s">
        <v>144</v>
      </c>
      <c r="E469" s="228" t="s">
        <v>20</v>
      </c>
      <c r="F469" s="229" t="s">
        <v>795</v>
      </c>
      <c r="G469" s="227"/>
      <c r="H469" s="230">
        <v>0.16000000000000003</v>
      </c>
      <c r="I469" s="231"/>
      <c r="J469" s="227"/>
      <c r="K469" s="227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144</v>
      </c>
      <c r="AU469" s="236" t="s">
        <v>82</v>
      </c>
      <c r="AV469" s="13" t="s">
        <v>82</v>
      </c>
      <c r="AW469" s="13" t="s">
        <v>36</v>
      </c>
      <c r="AX469" s="13" t="s">
        <v>73</v>
      </c>
      <c r="AY469" s="236" t="s">
        <v>125</v>
      </c>
    </row>
    <row r="470" s="14" customFormat="1">
      <c r="A470" s="14"/>
      <c r="B470" s="237"/>
      <c r="C470" s="238"/>
      <c r="D470" s="219" t="s">
        <v>144</v>
      </c>
      <c r="E470" s="239" t="s">
        <v>20</v>
      </c>
      <c r="F470" s="240" t="s">
        <v>146</v>
      </c>
      <c r="G470" s="238"/>
      <c r="H470" s="241">
        <v>0.16000000000000003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7" t="s">
        <v>144</v>
      </c>
      <c r="AU470" s="247" t="s">
        <v>82</v>
      </c>
      <c r="AV470" s="14" t="s">
        <v>132</v>
      </c>
      <c r="AW470" s="14" t="s">
        <v>36</v>
      </c>
      <c r="AX470" s="14" t="s">
        <v>22</v>
      </c>
      <c r="AY470" s="247" t="s">
        <v>125</v>
      </c>
    </row>
    <row r="471" s="2" customFormat="1" ht="16.5" customHeight="1">
      <c r="A471" s="40"/>
      <c r="B471" s="41"/>
      <c r="C471" s="248" t="s">
        <v>332</v>
      </c>
      <c r="D471" s="248" t="s">
        <v>158</v>
      </c>
      <c r="E471" s="249" t="s">
        <v>796</v>
      </c>
      <c r="F471" s="250" t="s">
        <v>797</v>
      </c>
      <c r="G471" s="251" t="s">
        <v>166</v>
      </c>
      <c r="H471" s="252">
        <v>1</v>
      </c>
      <c r="I471" s="253"/>
      <c r="J471" s="254">
        <f>ROUND(I471*H471,2)</f>
        <v>0</v>
      </c>
      <c r="K471" s="250" t="s">
        <v>140</v>
      </c>
      <c r="L471" s="255"/>
      <c r="M471" s="256" t="s">
        <v>20</v>
      </c>
      <c r="N471" s="257" t="s">
        <v>44</v>
      </c>
      <c r="O471" s="86"/>
      <c r="P471" s="215">
        <f>O471*H471</f>
        <v>0</v>
      </c>
      <c r="Q471" s="215">
        <v>0</v>
      </c>
      <c r="R471" s="215">
        <f>Q471*H471</f>
        <v>0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161</v>
      </c>
      <c r="AT471" s="217" t="s">
        <v>158</v>
      </c>
      <c r="AU471" s="217" t="s">
        <v>82</v>
      </c>
      <c r="AY471" s="19" t="s">
        <v>125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22</v>
      </c>
      <c r="BK471" s="218">
        <f>ROUND(I471*H471,2)</f>
        <v>0</v>
      </c>
      <c r="BL471" s="19" t="s">
        <v>154</v>
      </c>
      <c r="BM471" s="217" t="s">
        <v>798</v>
      </c>
    </row>
    <row r="472" s="2" customFormat="1">
      <c r="A472" s="40"/>
      <c r="B472" s="41"/>
      <c r="C472" s="42"/>
      <c r="D472" s="219" t="s">
        <v>133</v>
      </c>
      <c r="E472" s="42"/>
      <c r="F472" s="220" t="s">
        <v>797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133</v>
      </c>
      <c r="AU472" s="19" t="s">
        <v>82</v>
      </c>
    </row>
    <row r="473" s="13" customFormat="1">
      <c r="A473" s="13"/>
      <c r="B473" s="226"/>
      <c r="C473" s="227"/>
      <c r="D473" s="219" t="s">
        <v>144</v>
      </c>
      <c r="E473" s="228" t="s">
        <v>20</v>
      </c>
      <c r="F473" s="229" t="s">
        <v>799</v>
      </c>
      <c r="G473" s="227"/>
      <c r="H473" s="230">
        <v>1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144</v>
      </c>
      <c r="AU473" s="236" t="s">
        <v>82</v>
      </c>
      <c r="AV473" s="13" t="s">
        <v>82</v>
      </c>
      <c r="AW473" s="13" t="s">
        <v>36</v>
      </c>
      <c r="AX473" s="13" t="s">
        <v>73</v>
      </c>
      <c r="AY473" s="236" t="s">
        <v>125</v>
      </c>
    </row>
    <row r="474" s="14" customFormat="1">
      <c r="A474" s="14"/>
      <c r="B474" s="237"/>
      <c r="C474" s="238"/>
      <c r="D474" s="219" t="s">
        <v>144</v>
      </c>
      <c r="E474" s="239" t="s">
        <v>20</v>
      </c>
      <c r="F474" s="240" t="s">
        <v>146</v>
      </c>
      <c r="G474" s="238"/>
      <c r="H474" s="241">
        <v>1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144</v>
      </c>
      <c r="AU474" s="247" t="s">
        <v>82</v>
      </c>
      <c r="AV474" s="14" t="s">
        <v>132</v>
      </c>
      <c r="AW474" s="14" t="s">
        <v>36</v>
      </c>
      <c r="AX474" s="14" t="s">
        <v>22</v>
      </c>
      <c r="AY474" s="247" t="s">
        <v>125</v>
      </c>
    </row>
    <row r="475" s="2" customFormat="1" ht="21.75" customHeight="1">
      <c r="A475" s="40"/>
      <c r="B475" s="41"/>
      <c r="C475" s="206" t="s">
        <v>800</v>
      </c>
      <c r="D475" s="206" t="s">
        <v>128</v>
      </c>
      <c r="E475" s="207" t="s">
        <v>801</v>
      </c>
      <c r="F475" s="208" t="s">
        <v>802</v>
      </c>
      <c r="G475" s="209" t="s">
        <v>323</v>
      </c>
      <c r="H475" s="210">
        <v>0.001</v>
      </c>
      <c r="I475" s="211"/>
      <c r="J475" s="212">
        <f>ROUND(I475*H475,2)</f>
        <v>0</v>
      </c>
      <c r="K475" s="208" t="s">
        <v>140</v>
      </c>
      <c r="L475" s="46"/>
      <c r="M475" s="213" t="s">
        <v>20</v>
      </c>
      <c r="N475" s="214" t="s">
        <v>44</v>
      </c>
      <c r="O475" s="86"/>
      <c r="P475" s="215">
        <f>O475*H475</f>
        <v>0</v>
      </c>
      <c r="Q475" s="215">
        <v>0</v>
      </c>
      <c r="R475" s="215">
        <f>Q475*H475</f>
        <v>0</v>
      </c>
      <c r="S475" s="215">
        <v>0</v>
      </c>
      <c r="T475" s="216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154</v>
      </c>
      <c r="AT475" s="217" t="s">
        <v>128</v>
      </c>
      <c r="AU475" s="217" t="s">
        <v>82</v>
      </c>
      <c r="AY475" s="19" t="s">
        <v>125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22</v>
      </c>
      <c r="BK475" s="218">
        <f>ROUND(I475*H475,2)</f>
        <v>0</v>
      </c>
      <c r="BL475" s="19" t="s">
        <v>154</v>
      </c>
      <c r="BM475" s="217" t="s">
        <v>803</v>
      </c>
    </row>
    <row r="476" s="2" customFormat="1">
      <c r="A476" s="40"/>
      <c r="B476" s="41"/>
      <c r="C476" s="42"/>
      <c r="D476" s="219" t="s">
        <v>133</v>
      </c>
      <c r="E476" s="42"/>
      <c r="F476" s="220" t="s">
        <v>804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133</v>
      </c>
      <c r="AU476" s="19" t="s">
        <v>82</v>
      </c>
    </row>
    <row r="477" s="2" customFormat="1">
      <c r="A477" s="40"/>
      <c r="B477" s="41"/>
      <c r="C477" s="42"/>
      <c r="D477" s="224" t="s">
        <v>142</v>
      </c>
      <c r="E477" s="42"/>
      <c r="F477" s="225" t="s">
        <v>805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142</v>
      </c>
      <c r="AU477" s="19" t="s">
        <v>82</v>
      </c>
    </row>
    <row r="478" s="12" customFormat="1" ht="22.8" customHeight="1">
      <c r="A478" s="12"/>
      <c r="B478" s="190"/>
      <c r="C478" s="191"/>
      <c r="D478" s="192" t="s">
        <v>72</v>
      </c>
      <c r="E478" s="204" t="s">
        <v>806</v>
      </c>
      <c r="F478" s="204" t="s">
        <v>807</v>
      </c>
      <c r="G478" s="191"/>
      <c r="H478" s="191"/>
      <c r="I478" s="194"/>
      <c r="J478" s="205">
        <f>BK478</f>
        <v>0</v>
      </c>
      <c r="K478" s="191"/>
      <c r="L478" s="196"/>
      <c r="M478" s="197"/>
      <c r="N478" s="198"/>
      <c r="O478" s="198"/>
      <c r="P478" s="199">
        <f>SUM(P479:P493)</f>
        <v>0</v>
      </c>
      <c r="Q478" s="198"/>
      <c r="R478" s="199">
        <f>SUM(R479:R493)</f>
        <v>0</v>
      </c>
      <c r="S478" s="198"/>
      <c r="T478" s="200">
        <f>SUM(T479:T493)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01" t="s">
        <v>82</v>
      </c>
      <c r="AT478" s="202" t="s">
        <v>72</v>
      </c>
      <c r="AU478" s="202" t="s">
        <v>22</v>
      </c>
      <c r="AY478" s="201" t="s">
        <v>125</v>
      </c>
      <c r="BK478" s="203">
        <f>SUM(BK479:BK493)</f>
        <v>0</v>
      </c>
    </row>
    <row r="479" s="2" customFormat="1" ht="16.5" customHeight="1">
      <c r="A479" s="40"/>
      <c r="B479" s="41"/>
      <c r="C479" s="206" t="s">
        <v>337</v>
      </c>
      <c r="D479" s="206" t="s">
        <v>128</v>
      </c>
      <c r="E479" s="207" t="s">
        <v>808</v>
      </c>
      <c r="F479" s="208" t="s">
        <v>809</v>
      </c>
      <c r="G479" s="209" t="s">
        <v>139</v>
      </c>
      <c r="H479" s="210">
        <v>100</v>
      </c>
      <c r="I479" s="211"/>
      <c r="J479" s="212">
        <f>ROUND(I479*H479,2)</f>
        <v>0</v>
      </c>
      <c r="K479" s="208" t="s">
        <v>140</v>
      </c>
      <c r="L479" s="46"/>
      <c r="M479" s="213" t="s">
        <v>20</v>
      </c>
      <c r="N479" s="214" t="s">
        <v>44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154</v>
      </c>
      <c r="AT479" s="217" t="s">
        <v>128</v>
      </c>
      <c r="AU479" s="217" t="s">
        <v>82</v>
      </c>
      <c r="AY479" s="19" t="s">
        <v>125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22</v>
      </c>
      <c r="BK479" s="218">
        <f>ROUND(I479*H479,2)</f>
        <v>0</v>
      </c>
      <c r="BL479" s="19" t="s">
        <v>154</v>
      </c>
      <c r="BM479" s="217" t="s">
        <v>810</v>
      </c>
    </row>
    <row r="480" s="2" customFormat="1">
      <c r="A480" s="40"/>
      <c r="B480" s="41"/>
      <c r="C480" s="42"/>
      <c r="D480" s="219" t="s">
        <v>133</v>
      </c>
      <c r="E480" s="42"/>
      <c r="F480" s="220" t="s">
        <v>811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133</v>
      </c>
      <c r="AU480" s="19" t="s">
        <v>82</v>
      </c>
    </row>
    <row r="481" s="2" customFormat="1">
      <c r="A481" s="40"/>
      <c r="B481" s="41"/>
      <c r="C481" s="42"/>
      <c r="D481" s="224" t="s">
        <v>142</v>
      </c>
      <c r="E481" s="42"/>
      <c r="F481" s="225" t="s">
        <v>812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142</v>
      </c>
      <c r="AU481" s="19" t="s">
        <v>82</v>
      </c>
    </row>
    <row r="482" s="13" customFormat="1">
      <c r="A482" s="13"/>
      <c r="B482" s="226"/>
      <c r="C482" s="227"/>
      <c r="D482" s="219" t="s">
        <v>144</v>
      </c>
      <c r="E482" s="228" t="s">
        <v>20</v>
      </c>
      <c r="F482" s="229" t="s">
        <v>813</v>
      </c>
      <c r="G482" s="227"/>
      <c r="H482" s="230">
        <v>100</v>
      </c>
      <c r="I482" s="231"/>
      <c r="J482" s="227"/>
      <c r="K482" s="227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144</v>
      </c>
      <c r="AU482" s="236" t="s">
        <v>82</v>
      </c>
      <c r="AV482" s="13" t="s">
        <v>82</v>
      </c>
      <c r="AW482" s="13" t="s">
        <v>36</v>
      </c>
      <c r="AX482" s="13" t="s">
        <v>73</v>
      </c>
      <c r="AY482" s="236" t="s">
        <v>125</v>
      </c>
    </row>
    <row r="483" s="14" customFormat="1">
      <c r="A483" s="14"/>
      <c r="B483" s="237"/>
      <c r="C483" s="238"/>
      <c r="D483" s="219" t="s">
        <v>144</v>
      </c>
      <c r="E483" s="239" t="s">
        <v>20</v>
      </c>
      <c r="F483" s="240" t="s">
        <v>146</v>
      </c>
      <c r="G483" s="238"/>
      <c r="H483" s="241">
        <v>100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7" t="s">
        <v>144</v>
      </c>
      <c r="AU483" s="247" t="s">
        <v>82</v>
      </c>
      <c r="AV483" s="14" t="s">
        <v>132</v>
      </c>
      <c r="AW483" s="14" t="s">
        <v>36</v>
      </c>
      <c r="AX483" s="14" t="s">
        <v>22</v>
      </c>
      <c r="AY483" s="247" t="s">
        <v>125</v>
      </c>
    </row>
    <row r="484" s="2" customFormat="1" ht="16.5" customHeight="1">
      <c r="A484" s="40"/>
      <c r="B484" s="41"/>
      <c r="C484" s="206" t="s">
        <v>814</v>
      </c>
      <c r="D484" s="206" t="s">
        <v>128</v>
      </c>
      <c r="E484" s="207" t="s">
        <v>815</v>
      </c>
      <c r="F484" s="208" t="s">
        <v>816</v>
      </c>
      <c r="G484" s="209" t="s">
        <v>139</v>
      </c>
      <c r="H484" s="210">
        <v>500</v>
      </c>
      <c r="I484" s="211"/>
      <c r="J484" s="212">
        <f>ROUND(I484*H484,2)</f>
        <v>0</v>
      </c>
      <c r="K484" s="208" t="s">
        <v>140</v>
      </c>
      <c r="L484" s="46"/>
      <c r="M484" s="213" t="s">
        <v>20</v>
      </c>
      <c r="N484" s="214" t="s">
        <v>44</v>
      </c>
      <c r="O484" s="86"/>
      <c r="P484" s="215">
        <f>O484*H484</f>
        <v>0</v>
      </c>
      <c r="Q484" s="215">
        <v>0</v>
      </c>
      <c r="R484" s="215">
        <f>Q484*H484</f>
        <v>0</v>
      </c>
      <c r="S484" s="215">
        <v>0</v>
      </c>
      <c r="T484" s="216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7" t="s">
        <v>154</v>
      </c>
      <c r="AT484" s="217" t="s">
        <v>128</v>
      </c>
      <c r="AU484" s="217" t="s">
        <v>82</v>
      </c>
      <c r="AY484" s="19" t="s">
        <v>125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9" t="s">
        <v>22</v>
      </c>
      <c r="BK484" s="218">
        <f>ROUND(I484*H484,2)</f>
        <v>0</v>
      </c>
      <c r="BL484" s="19" t="s">
        <v>154</v>
      </c>
      <c r="BM484" s="217" t="s">
        <v>817</v>
      </c>
    </row>
    <row r="485" s="2" customFormat="1">
      <c r="A485" s="40"/>
      <c r="B485" s="41"/>
      <c r="C485" s="42"/>
      <c r="D485" s="219" t="s">
        <v>133</v>
      </c>
      <c r="E485" s="42"/>
      <c r="F485" s="220" t="s">
        <v>818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133</v>
      </c>
      <c r="AU485" s="19" t="s">
        <v>82</v>
      </c>
    </row>
    <row r="486" s="2" customFormat="1">
      <c r="A486" s="40"/>
      <c r="B486" s="41"/>
      <c r="C486" s="42"/>
      <c r="D486" s="224" t="s">
        <v>142</v>
      </c>
      <c r="E486" s="42"/>
      <c r="F486" s="225" t="s">
        <v>819</v>
      </c>
      <c r="G486" s="42"/>
      <c r="H486" s="42"/>
      <c r="I486" s="221"/>
      <c r="J486" s="42"/>
      <c r="K486" s="42"/>
      <c r="L486" s="46"/>
      <c r="M486" s="222"/>
      <c r="N486" s="223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142</v>
      </c>
      <c r="AU486" s="19" t="s">
        <v>82</v>
      </c>
    </row>
    <row r="487" s="13" customFormat="1">
      <c r="A487" s="13"/>
      <c r="B487" s="226"/>
      <c r="C487" s="227"/>
      <c r="D487" s="219" t="s">
        <v>144</v>
      </c>
      <c r="E487" s="228" t="s">
        <v>20</v>
      </c>
      <c r="F487" s="229" t="s">
        <v>820</v>
      </c>
      <c r="G487" s="227"/>
      <c r="H487" s="230">
        <v>500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144</v>
      </c>
      <c r="AU487" s="236" t="s">
        <v>82</v>
      </c>
      <c r="AV487" s="13" t="s">
        <v>82</v>
      </c>
      <c r="AW487" s="13" t="s">
        <v>36</v>
      </c>
      <c r="AX487" s="13" t="s">
        <v>73</v>
      </c>
      <c r="AY487" s="236" t="s">
        <v>125</v>
      </c>
    </row>
    <row r="488" s="14" customFormat="1">
      <c r="A488" s="14"/>
      <c r="B488" s="237"/>
      <c r="C488" s="238"/>
      <c r="D488" s="219" t="s">
        <v>144</v>
      </c>
      <c r="E488" s="239" t="s">
        <v>20</v>
      </c>
      <c r="F488" s="240" t="s">
        <v>146</v>
      </c>
      <c r="G488" s="238"/>
      <c r="H488" s="241">
        <v>500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144</v>
      </c>
      <c r="AU488" s="247" t="s">
        <v>82</v>
      </c>
      <c r="AV488" s="14" t="s">
        <v>132</v>
      </c>
      <c r="AW488" s="14" t="s">
        <v>36</v>
      </c>
      <c r="AX488" s="14" t="s">
        <v>22</v>
      </c>
      <c r="AY488" s="247" t="s">
        <v>125</v>
      </c>
    </row>
    <row r="489" s="2" customFormat="1" ht="21.75" customHeight="1">
      <c r="A489" s="40"/>
      <c r="B489" s="41"/>
      <c r="C489" s="206" t="s">
        <v>340</v>
      </c>
      <c r="D489" s="206" t="s">
        <v>128</v>
      </c>
      <c r="E489" s="207" t="s">
        <v>821</v>
      </c>
      <c r="F489" s="208" t="s">
        <v>822</v>
      </c>
      <c r="G489" s="209" t="s">
        <v>139</v>
      </c>
      <c r="H489" s="210">
        <v>200</v>
      </c>
      <c r="I489" s="211"/>
      <c r="J489" s="212">
        <f>ROUND(I489*H489,2)</f>
        <v>0</v>
      </c>
      <c r="K489" s="208" t="s">
        <v>140</v>
      </c>
      <c r="L489" s="46"/>
      <c r="M489" s="213" t="s">
        <v>20</v>
      </c>
      <c r="N489" s="214" t="s">
        <v>44</v>
      </c>
      <c r="O489" s="86"/>
      <c r="P489" s="215">
        <f>O489*H489</f>
        <v>0</v>
      </c>
      <c r="Q489" s="215">
        <v>0</v>
      </c>
      <c r="R489" s="215">
        <f>Q489*H489</f>
        <v>0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154</v>
      </c>
      <c r="AT489" s="217" t="s">
        <v>128</v>
      </c>
      <c r="AU489" s="217" t="s">
        <v>82</v>
      </c>
      <c r="AY489" s="19" t="s">
        <v>125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22</v>
      </c>
      <c r="BK489" s="218">
        <f>ROUND(I489*H489,2)</f>
        <v>0</v>
      </c>
      <c r="BL489" s="19" t="s">
        <v>154</v>
      </c>
      <c r="BM489" s="217" t="s">
        <v>823</v>
      </c>
    </row>
    <row r="490" s="2" customFormat="1">
      <c r="A490" s="40"/>
      <c r="B490" s="41"/>
      <c r="C490" s="42"/>
      <c r="D490" s="219" t="s">
        <v>133</v>
      </c>
      <c r="E490" s="42"/>
      <c r="F490" s="220" t="s">
        <v>824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133</v>
      </c>
      <c r="AU490" s="19" t="s">
        <v>82</v>
      </c>
    </row>
    <row r="491" s="2" customFormat="1">
      <c r="A491" s="40"/>
      <c r="B491" s="41"/>
      <c r="C491" s="42"/>
      <c r="D491" s="224" t="s">
        <v>142</v>
      </c>
      <c r="E491" s="42"/>
      <c r="F491" s="225" t="s">
        <v>825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142</v>
      </c>
      <c r="AU491" s="19" t="s">
        <v>82</v>
      </c>
    </row>
    <row r="492" s="13" customFormat="1">
      <c r="A492" s="13"/>
      <c r="B492" s="226"/>
      <c r="C492" s="227"/>
      <c r="D492" s="219" t="s">
        <v>144</v>
      </c>
      <c r="E492" s="228" t="s">
        <v>20</v>
      </c>
      <c r="F492" s="229" t="s">
        <v>826</v>
      </c>
      <c r="G492" s="227"/>
      <c r="H492" s="230">
        <v>200</v>
      </c>
      <c r="I492" s="231"/>
      <c r="J492" s="227"/>
      <c r="K492" s="227"/>
      <c r="L492" s="232"/>
      <c r="M492" s="233"/>
      <c r="N492" s="234"/>
      <c r="O492" s="234"/>
      <c r="P492" s="234"/>
      <c r="Q492" s="234"/>
      <c r="R492" s="234"/>
      <c r="S492" s="234"/>
      <c r="T492" s="23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6" t="s">
        <v>144</v>
      </c>
      <c r="AU492" s="236" t="s">
        <v>82</v>
      </c>
      <c r="AV492" s="13" t="s">
        <v>82</v>
      </c>
      <c r="AW492" s="13" t="s">
        <v>36</v>
      </c>
      <c r="AX492" s="13" t="s">
        <v>73</v>
      </c>
      <c r="AY492" s="236" t="s">
        <v>125</v>
      </c>
    </row>
    <row r="493" s="14" customFormat="1">
      <c r="A493" s="14"/>
      <c r="B493" s="237"/>
      <c r="C493" s="238"/>
      <c r="D493" s="219" t="s">
        <v>144</v>
      </c>
      <c r="E493" s="239" t="s">
        <v>20</v>
      </c>
      <c r="F493" s="240" t="s">
        <v>146</v>
      </c>
      <c r="G493" s="238"/>
      <c r="H493" s="241">
        <v>200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7" t="s">
        <v>144</v>
      </c>
      <c r="AU493" s="247" t="s">
        <v>82</v>
      </c>
      <c r="AV493" s="14" t="s">
        <v>132</v>
      </c>
      <c r="AW493" s="14" t="s">
        <v>36</v>
      </c>
      <c r="AX493" s="14" t="s">
        <v>22</v>
      </c>
      <c r="AY493" s="247" t="s">
        <v>125</v>
      </c>
    </row>
    <row r="494" s="12" customFormat="1" ht="25.92" customHeight="1">
      <c r="A494" s="12"/>
      <c r="B494" s="190"/>
      <c r="C494" s="191"/>
      <c r="D494" s="192" t="s">
        <v>72</v>
      </c>
      <c r="E494" s="193" t="s">
        <v>158</v>
      </c>
      <c r="F494" s="193" t="s">
        <v>362</v>
      </c>
      <c r="G494" s="191"/>
      <c r="H494" s="191"/>
      <c r="I494" s="194"/>
      <c r="J494" s="195">
        <f>BK494</f>
        <v>0</v>
      </c>
      <c r="K494" s="191"/>
      <c r="L494" s="196"/>
      <c r="M494" s="197"/>
      <c r="N494" s="198"/>
      <c r="O494" s="198"/>
      <c r="P494" s="199">
        <f>P495</f>
        <v>0</v>
      </c>
      <c r="Q494" s="198"/>
      <c r="R494" s="199">
        <f>R495</f>
        <v>0</v>
      </c>
      <c r="S494" s="198"/>
      <c r="T494" s="200">
        <f>T495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01" t="s">
        <v>126</v>
      </c>
      <c r="AT494" s="202" t="s">
        <v>72</v>
      </c>
      <c r="AU494" s="202" t="s">
        <v>73</v>
      </c>
      <c r="AY494" s="201" t="s">
        <v>125</v>
      </c>
      <c r="BK494" s="203">
        <f>BK495</f>
        <v>0</v>
      </c>
    </row>
    <row r="495" s="12" customFormat="1" ht="22.8" customHeight="1">
      <c r="A495" s="12"/>
      <c r="B495" s="190"/>
      <c r="C495" s="191"/>
      <c r="D495" s="192" t="s">
        <v>72</v>
      </c>
      <c r="E495" s="204" t="s">
        <v>827</v>
      </c>
      <c r="F495" s="204" t="s">
        <v>828</v>
      </c>
      <c r="G495" s="191"/>
      <c r="H495" s="191"/>
      <c r="I495" s="194"/>
      <c r="J495" s="205">
        <f>BK495</f>
        <v>0</v>
      </c>
      <c r="K495" s="191"/>
      <c r="L495" s="196"/>
      <c r="M495" s="197"/>
      <c r="N495" s="198"/>
      <c r="O495" s="198"/>
      <c r="P495" s="199">
        <f>SUM(P496:P502)</f>
        <v>0</v>
      </c>
      <c r="Q495" s="198"/>
      <c r="R495" s="199">
        <f>SUM(R496:R502)</f>
        <v>0</v>
      </c>
      <c r="S495" s="198"/>
      <c r="T495" s="200">
        <f>SUM(T496:T502)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01" t="s">
        <v>126</v>
      </c>
      <c r="AT495" s="202" t="s">
        <v>72</v>
      </c>
      <c r="AU495" s="202" t="s">
        <v>22</v>
      </c>
      <c r="AY495" s="201" t="s">
        <v>125</v>
      </c>
      <c r="BK495" s="203">
        <f>SUM(BK496:BK502)</f>
        <v>0</v>
      </c>
    </row>
    <row r="496" s="2" customFormat="1" ht="16.5" customHeight="1">
      <c r="A496" s="40"/>
      <c r="B496" s="41"/>
      <c r="C496" s="206" t="s">
        <v>829</v>
      </c>
      <c r="D496" s="206" t="s">
        <v>128</v>
      </c>
      <c r="E496" s="207" t="s">
        <v>830</v>
      </c>
      <c r="F496" s="208" t="s">
        <v>831</v>
      </c>
      <c r="G496" s="209" t="s">
        <v>153</v>
      </c>
      <c r="H496" s="210">
        <v>100</v>
      </c>
      <c r="I496" s="211"/>
      <c r="J496" s="212">
        <f>ROUND(I496*H496,2)</f>
        <v>0</v>
      </c>
      <c r="K496" s="208" t="s">
        <v>20</v>
      </c>
      <c r="L496" s="46"/>
      <c r="M496" s="213" t="s">
        <v>20</v>
      </c>
      <c r="N496" s="214" t="s">
        <v>44</v>
      </c>
      <c r="O496" s="86"/>
      <c r="P496" s="215">
        <f>O496*H496</f>
        <v>0</v>
      </c>
      <c r="Q496" s="215">
        <v>0</v>
      </c>
      <c r="R496" s="215">
        <f>Q496*H496</f>
        <v>0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288</v>
      </c>
      <c r="AT496" s="217" t="s">
        <v>128</v>
      </c>
      <c r="AU496" s="217" t="s">
        <v>82</v>
      </c>
      <c r="AY496" s="19" t="s">
        <v>125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22</v>
      </c>
      <c r="BK496" s="218">
        <f>ROUND(I496*H496,2)</f>
        <v>0</v>
      </c>
      <c r="BL496" s="19" t="s">
        <v>288</v>
      </c>
      <c r="BM496" s="217" t="s">
        <v>832</v>
      </c>
    </row>
    <row r="497" s="2" customFormat="1">
      <c r="A497" s="40"/>
      <c r="B497" s="41"/>
      <c r="C497" s="42"/>
      <c r="D497" s="219" t="s">
        <v>133</v>
      </c>
      <c r="E497" s="42"/>
      <c r="F497" s="220" t="s">
        <v>833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133</v>
      </c>
      <c r="AU497" s="19" t="s">
        <v>82</v>
      </c>
    </row>
    <row r="498" s="2" customFormat="1" ht="16.5" customHeight="1">
      <c r="A498" s="40"/>
      <c r="B498" s="41"/>
      <c r="C498" s="206" t="s">
        <v>343</v>
      </c>
      <c r="D498" s="206" t="s">
        <v>128</v>
      </c>
      <c r="E498" s="207" t="s">
        <v>834</v>
      </c>
      <c r="F498" s="208" t="s">
        <v>835</v>
      </c>
      <c r="G498" s="209" t="s">
        <v>153</v>
      </c>
      <c r="H498" s="210">
        <v>100</v>
      </c>
      <c r="I498" s="211"/>
      <c r="J498" s="212">
        <f>ROUND(I498*H498,2)</f>
        <v>0</v>
      </c>
      <c r="K498" s="208" t="s">
        <v>140</v>
      </c>
      <c r="L498" s="46"/>
      <c r="M498" s="213" t="s">
        <v>20</v>
      </c>
      <c r="N498" s="214" t="s">
        <v>44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288</v>
      </c>
      <c r="AT498" s="217" t="s">
        <v>128</v>
      </c>
      <c r="AU498" s="217" t="s">
        <v>82</v>
      </c>
      <c r="AY498" s="19" t="s">
        <v>125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22</v>
      </c>
      <c r="BK498" s="218">
        <f>ROUND(I498*H498,2)</f>
        <v>0</v>
      </c>
      <c r="BL498" s="19" t="s">
        <v>288</v>
      </c>
      <c r="BM498" s="217" t="s">
        <v>836</v>
      </c>
    </row>
    <row r="499" s="2" customFormat="1">
      <c r="A499" s="40"/>
      <c r="B499" s="41"/>
      <c r="C499" s="42"/>
      <c r="D499" s="219" t="s">
        <v>133</v>
      </c>
      <c r="E499" s="42"/>
      <c r="F499" s="220" t="s">
        <v>837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133</v>
      </c>
      <c r="AU499" s="19" t="s">
        <v>82</v>
      </c>
    </row>
    <row r="500" s="2" customFormat="1">
      <c r="A500" s="40"/>
      <c r="B500" s="41"/>
      <c r="C500" s="42"/>
      <c r="D500" s="224" t="s">
        <v>142</v>
      </c>
      <c r="E500" s="42"/>
      <c r="F500" s="225" t="s">
        <v>838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142</v>
      </c>
      <c r="AU500" s="19" t="s">
        <v>82</v>
      </c>
    </row>
    <row r="501" s="13" customFormat="1">
      <c r="A501" s="13"/>
      <c r="B501" s="226"/>
      <c r="C501" s="227"/>
      <c r="D501" s="219" t="s">
        <v>144</v>
      </c>
      <c r="E501" s="228" t="s">
        <v>20</v>
      </c>
      <c r="F501" s="229" t="s">
        <v>839</v>
      </c>
      <c r="G501" s="227"/>
      <c r="H501" s="230">
        <v>100</v>
      </c>
      <c r="I501" s="231"/>
      <c r="J501" s="227"/>
      <c r="K501" s="227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144</v>
      </c>
      <c r="AU501" s="236" t="s">
        <v>82</v>
      </c>
      <c r="AV501" s="13" t="s">
        <v>82</v>
      </c>
      <c r="AW501" s="13" t="s">
        <v>36</v>
      </c>
      <c r="AX501" s="13" t="s">
        <v>73</v>
      </c>
      <c r="AY501" s="236" t="s">
        <v>125</v>
      </c>
    </row>
    <row r="502" s="14" customFormat="1">
      <c r="A502" s="14"/>
      <c r="B502" s="237"/>
      <c r="C502" s="238"/>
      <c r="D502" s="219" t="s">
        <v>144</v>
      </c>
      <c r="E502" s="239" t="s">
        <v>20</v>
      </c>
      <c r="F502" s="240" t="s">
        <v>146</v>
      </c>
      <c r="G502" s="238"/>
      <c r="H502" s="241">
        <v>100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144</v>
      </c>
      <c r="AU502" s="247" t="s">
        <v>82</v>
      </c>
      <c r="AV502" s="14" t="s">
        <v>132</v>
      </c>
      <c r="AW502" s="14" t="s">
        <v>36</v>
      </c>
      <c r="AX502" s="14" t="s">
        <v>22</v>
      </c>
      <c r="AY502" s="247" t="s">
        <v>125</v>
      </c>
    </row>
    <row r="503" s="12" customFormat="1" ht="25.92" customHeight="1">
      <c r="A503" s="12"/>
      <c r="B503" s="190"/>
      <c r="C503" s="191"/>
      <c r="D503" s="192" t="s">
        <v>72</v>
      </c>
      <c r="E503" s="193" t="s">
        <v>92</v>
      </c>
      <c r="F503" s="193" t="s">
        <v>840</v>
      </c>
      <c r="G503" s="191"/>
      <c r="H503" s="191"/>
      <c r="I503" s="194"/>
      <c r="J503" s="195">
        <f>BK503</f>
        <v>0</v>
      </c>
      <c r="K503" s="191"/>
      <c r="L503" s="196"/>
      <c r="M503" s="197"/>
      <c r="N503" s="198"/>
      <c r="O503" s="198"/>
      <c r="P503" s="199">
        <f>P504+P508+P512+P515</f>
        <v>0</v>
      </c>
      <c r="Q503" s="198"/>
      <c r="R503" s="199">
        <f>R504+R508+R512+R515</f>
        <v>0</v>
      </c>
      <c r="S503" s="198"/>
      <c r="T503" s="200">
        <f>T504+T508+T512+T515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01" t="s">
        <v>163</v>
      </c>
      <c r="AT503" s="202" t="s">
        <v>72</v>
      </c>
      <c r="AU503" s="202" t="s">
        <v>73</v>
      </c>
      <c r="AY503" s="201" t="s">
        <v>125</v>
      </c>
      <c r="BK503" s="203">
        <f>BK504+BK508+BK512+BK515</f>
        <v>0</v>
      </c>
    </row>
    <row r="504" s="12" customFormat="1" ht="22.8" customHeight="1">
      <c r="A504" s="12"/>
      <c r="B504" s="190"/>
      <c r="C504" s="191"/>
      <c r="D504" s="192" t="s">
        <v>72</v>
      </c>
      <c r="E504" s="204" t="s">
        <v>841</v>
      </c>
      <c r="F504" s="204" t="s">
        <v>842</v>
      </c>
      <c r="G504" s="191"/>
      <c r="H504" s="191"/>
      <c r="I504" s="194"/>
      <c r="J504" s="205">
        <f>BK504</f>
        <v>0</v>
      </c>
      <c r="K504" s="191"/>
      <c r="L504" s="196"/>
      <c r="M504" s="197"/>
      <c r="N504" s="198"/>
      <c r="O504" s="198"/>
      <c r="P504" s="199">
        <f>SUM(P505:P507)</f>
        <v>0</v>
      </c>
      <c r="Q504" s="198"/>
      <c r="R504" s="199">
        <f>SUM(R505:R507)</f>
        <v>0</v>
      </c>
      <c r="S504" s="198"/>
      <c r="T504" s="200">
        <f>SUM(T505:T507)</f>
        <v>0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201" t="s">
        <v>163</v>
      </c>
      <c r="AT504" s="202" t="s">
        <v>72</v>
      </c>
      <c r="AU504" s="202" t="s">
        <v>22</v>
      </c>
      <c r="AY504" s="201" t="s">
        <v>125</v>
      </c>
      <c r="BK504" s="203">
        <f>SUM(BK505:BK507)</f>
        <v>0</v>
      </c>
    </row>
    <row r="505" s="2" customFormat="1" ht="16.5" customHeight="1">
      <c r="A505" s="40"/>
      <c r="B505" s="41"/>
      <c r="C505" s="206" t="s">
        <v>843</v>
      </c>
      <c r="D505" s="206" t="s">
        <v>128</v>
      </c>
      <c r="E505" s="207" t="s">
        <v>844</v>
      </c>
      <c r="F505" s="208" t="s">
        <v>845</v>
      </c>
      <c r="G505" s="209" t="s">
        <v>428</v>
      </c>
      <c r="H505" s="210">
        <v>1</v>
      </c>
      <c r="I505" s="211"/>
      <c r="J505" s="212">
        <f>ROUND(I505*H505,2)</f>
        <v>0</v>
      </c>
      <c r="K505" s="208" t="s">
        <v>140</v>
      </c>
      <c r="L505" s="46"/>
      <c r="M505" s="213" t="s">
        <v>20</v>
      </c>
      <c r="N505" s="214" t="s">
        <v>44</v>
      </c>
      <c r="O505" s="86"/>
      <c r="P505" s="215">
        <f>O505*H505</f>
        <v>0</v>
      </c>
      <c r="Q505" s="215">
        <v>0</v>
      </c>
      <c r="R505" s="215">
        <f>Q505*H505</f>
        <v>0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132</v>
      </c>
      <c r="AT505" s="217" t="s">
        <v>128</v>
      </c>
      <c r="AU505" s="217" t="s">
        <v>82</v>
      </c>
      <c r="AY505" s="19" t="s">
        <v>125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22</v>
      </c>
      <c r="BK505" s="218">
        <f>ROUND(I505*H505,2)</f>
        <v>0</v>
      </c>
      <c r="BL505" s="19" t="s">
        <v>132</v>
      </c>
      <c r="BM505" s="217" t="s">
        <v>846</v>
      </c>
    </row>
    <row r="506" s="2" customFormat="1">
      <c r="A506" s="40"/>
      <c r="B506" s="41"/>
      <c r="C506" s="42"/>
      <c r="D506" s="219" t="s">
        <v>133</v>
      </c>
      <c r="E506" s="42"/>
      <c r="F506" s="220" t="s">
        <v>847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133</v>
      </c>
      <c r="AU506" s="19" t="s">
        <v>82</v>
      </c>
    </row>
    <row r="507" s="2" customFormat="1">
      <c r="A507" s="40"/>
      <c r="B507" s="41"/>
      <c r="C507" s="42"/>
      <c r="D507" s="224" t="s">
        <v>142</v>
      </c>
      <c r="E507" s="42"/>
      <c r="F507" s="225" t="s">
        <v>848</v>
      </c>
      <c r="G507" s="42"/>
      <c r="H507" s="42"/>
      <c r="I507" s="221"/>
      <c r="J507" s="42"/>
      <c r="K507" s="42"/>
      <c r="L507" s="46"/>
      <c r="M507" s="222"/>
      <c r="N507" s="223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142</v>
      </c>
      <c r="AU507" s="19" t="s">
        <v>82</v>
      </c>
    </row>
    <row r="508" s="12" customFormat="1" ht="22.8" customHeight="1">
      <c r="A508" s="12"/>
      <c r="B508" s="190"/>
      <c r="C508" s="191"/>
      <c r="D508" s="192" t="s">
        <v>72</v>
      </c>
      <c r="E508" s="204" t="s">
        <v>849</v>
      </c>
      <c r="F508" s="204" t="s">
        <v>850</v>
      </c>
      <c r="G508" s="191"/>
      <c r="H508" s="191"/>
      <c r="I508" s="194"/>
      <c r="J508" s="205">
        <f>BK508</f>
        <v>0</v>
      </c>
      <c r="K508" s="191"/>
      <c r="L508" s="196"/>
      <c r="M508" s="197"/>
      <c r="N508" s="198"/>
      <c r="O508" s="198"/>
      <c r="P508" s="199">
        <f>SUM(P509:P511)</f>
        <v>0</v>
      </c>
      <c r="Q508" s="198"/>
      <c r="R508" s="199">
        <f>SUM(R509:R511)</f>
        <v>0</v>
      </c>
      <c r="S508" s="198"/>
      <c r="T508" s="200">
        <f>SUM(T509:T511)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01" t="s">
        <v>163</v>
      </c>
      <c r="AT508" s="202" t="s">
        <v>72</v>
      </c>
      <c r="AU508" s="202" t="s">
        <v>22</v>
      </c>
      <c r="AY508" s="201" t="s">
        <v>125</v>
      </c>
      <c r="BK508" s="203">
        <f>SUM(BK509:BK511)</f>
        <v>0</v>
      </c>
    </row>
    <row r="509" s="2" customFormat="1" ht="16.5" customHeight="1">
      <c r="A509" s="40"/>
      <c r="B509" s="41"/>
      <c r="C509" s="206" t="s">
        <v>348</v>
      </c>
      <c r="D509" s="206" t="s">
        <v>128</v>
      </c>
      <c r="E509" s="207" t="s">
        <v>851</v>
      </c>
      <c r="F509" s="208" t="s">
        <v>852</v>
      </c>
      <c r="G509" s="209" t="s">
        <v>428</v>
      </c>
      <c r="H509" s="210">
        <v>1</v>
      </c>
      <c r="I509" s="211"/>
      <c r="J509" s="212">
        <f>ROUND(I509*H509,2)</f>
        <v>0</v>
      </c>
      <c r="K509" s="208" t="s">
        <v>140</v>
      </c>
      <c r="L509" s="46"/>
      <c r="M509" s="213" t="s">
        <v>20</v>
      </c>
      <c r="N509" s="214" t="s">
        <v>44</v>
      </c>
      <c r="O509" s="86"/>
      <c r="P509" s="215">
        <f>O509*H509</f>
        <v>0</v>
      </c>
      <c r="Q509" s="215">
        <v>0</v>
      </c>
      <c r="R509" s="215">
        <f>Q509*H509</f>
        <v>0</v>
      </c>
      <c r="S509" s="215">
        <v>0</v>
      </c>
      <c r="T509" s="216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7" t="s">
        <v>132</v>
      </c>
      <c r="AT509" s="217" t="s">
        <v>128</v>
      </c>
      <c r="AU509" s="217" t="s">
        <v>82</v>
      </c>
      <c r="AY509" s="19" t="s">
        <v>125</v>
      </c>
      <c r="BE509" s="218">
        <f>IF(N509="základní",J509,0)</f>
        <v>0</v>
      </c>
      <c r="BF509" s="218">
        <f>IF(N509="snížená",J509,0)</f>
        <v>0</v>
      </c>
      <c r="BG509" s="218">
        <f>IF(N509="zákl. přenesená",J509,0)</f>
        <v>0</v>
      </c>
      <c r="BH509" s="218">
        <f>IF(N509="sníž. přenesená",J509,0)</f>
        <v>0</v>
      </c>
      <c r="BI509" s="218">
        <f>IF(N509="nulová",J509,0)</f>
        <v>0</v>
      </c>
      <c r="BJ509" s="19" t="s">
        <v>22</v>
      </c>
      <c r="BK509" s="218">
        <f>ROUND(I509*H509,2)</f>
        <v>0</v>
      </c>
      <c r="BL509" s="19" t="s">
        <v>132</v>
      </c>
      <c r="BM509" s="217" t="s">
        <v>853</v>
      </c>
    </row>
    <row r="510" s="2" customFormat="1">
      <c r="A510" s="40"/>
      <c r="B510" s="41"/>
      <c r="C510" s="42"/>
      <c r="D510" s="219" t="s">
        <v>133</v>
      </c>
      <c r="E510" s="42"/>
      <c r="F510" s="220" t="s">
        <v>854</v>
      </c>
      <c r="G510" s="42"/>
      <c r="H510" s="42"/>
      <c r="I510" s="221"/>
      <c r="J510" s="42"/>
      <c r="K510" s="42"/>
      <c r="L510" s="46"/>
      <c r="M510" s="222"/>
      <c r="N510" s="223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133</v>
      </c>
      <c r="AU510" s="19" t="s">
        <v>82</v>
      </c>
    </row>
    <row r="511" s="2" customFormat="1">
      <c r="A511" s="40"/>
      <c r="B511" s="41"/>
      <c r="C511" s="42"/>
      <c r="D511" s="224" t="s">
        <v>142</v>
      </c>
      <c r="E511" s="42"/>
      <c r="F511" s="225" t="s">
        <v>855</v>
      </c>
      <c r="G511" s="42"/>
      <c r="H511" s="42"/>
      <c r="I511" s="221"/>
      <c r="J511" s="42"/>
      <c r="K511" s="42"/>
      <c r="L511" s="46"/>
      <c r="M511" s="222"/>
      <c r="N511" s="223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142</v>
      </c>
      <c r="AU511" s="19" t="s">
        <v>82</v>
      </c>
    </row>
    <row r="512" s="12" customFormat="1" ht="22.8" customHeight="1">
      <c r="A512" s="12"/>
      <c r="B512" s="190"/>
      <c r="C512" s="191"/>
      <c r="D512" s="192" t="s">
        <v>72</v>
      </c>
      <c r="E512" s="204" t="s">
        <v>856</v>
      </c>
      <c r="F512" s="204" t="s">
        <v>857</v>
      </c>
      <c r="G512" s="191"/>
      <c r="H512" s="191"/>
      <c r="I512" s="194"/>
      <c r="J512" s="205">
        <f>BK512</f>
        <v>0</v>
      </c>
      <c r="K512" s="191"/>
      <c r="L512" s="196"/>
      <c r="M512" s="197"/>
      <c r="N512" s="198"/>
      <c r="O512" s="198"/>
      <c r="P512" s="199">
        <f>SUM(P513:P514)</f>
        <v>0</v>
      </c>
      <c r="Q512" s="198"/>
      <c r="R512" s="199">
        <f>SUM(R513:R514)</f>
        <v>0</v>
      </c>
      <c r="S512" s="198"/>
      <c r="T512" s="200">
        <f>SUM(T513:T514)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01" t="s">
        <v>163</v>
      </c>
      <c r="AT512" s="202" t="s">
        <v>72</v>
      </c>
      <c r="AU512" s="202" t="s">
        <v>22</v>
      </c>
      <c r="AY512" s="201" t="s">
        <v>125</v>
      </c>
      <c r="BK512" s="203">
        <f>SUM(BK513:BK514)</f>
        <v>0</v>
      </c>
    </row>
    <row r="513" s="2" customFormat="1" ht="16.5" customHeight="1">
      <c r="A513" s="40"/>
      <c r="B513" s="41"/>
      <c r="C513" s="206" t="s">
        <v>858</v>
      </c>
      <c r="D513" s="206" t="s">
        <v>128</v>
      </c>
      <c r="E513" s="207" t="s">
        <v>859</v>
      </c>
      <c r="F513" s="208" t="s">
        <v>860</v>
      </c>
      <c r="G513" s="209" t="s">
        <v>428</v>
      </c>
      <c r="H513" s="210">
        <v>1</v>
      </c>
      <c r="I513" s="211"/>
      <c r="J513" s="212">
        <f>ROUND(I513*H513,2)</f>
        <v>0</v>
      </c>
      <c r="K513" s="208" t="s">
        <v>20</v>
      </c>
      <c r="L513" s="46"/>
      <c r="M513" s="213" t="s">
        <v>20</v>
      </c>
      <c r="N513" s="214" t="s">
        <v>44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132</v>
      </c>
      <c r="AT513" s="217" t="s">
        <v>128</v>
      </c>
      <c r="AU513" s="217" t="s">
        <v>82</v>
      </c>
      <c r="AY513" s="19" t="s">
        <v>125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22</v>
      </c>
      <c r="BK513" s="218">
        <f>ROUND(I513*H513,2)</f>
        <v>0</v>
      </c>
      <c r="BL513" s="19" t="s">
        <v>132</v>
      </c>
      <c r="BM513" s="217" t="s">
        <v>861</v>
      </c>
    </row>
    <row r="514" s="2" customFormat="1">
      <c r="A514" s="40"/>
      <c r="B514" s="41"/>
      <c r="C514" s="42"/>
      <c r="D514" s="219" t="s">
        <v>133</v>
      </c>
      <c r="E514" s="42"/>
      <c r="F514" s="220" t="s">
        <v>862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133</v>
      </c>
      <c r="AU514" s="19" t="s">
        <v>82</v>
      </c>
    </row>
    <row r="515" s="12" customFormat="1" ht="22.8" customHeight="1">
      <c r="A515" s="12"/>
      <c r="B515" s="190"/>
      <c r="C515" s="191"/>
      <c r="D515" s="192" t="s">
        <v>72</v>
      </c>
      <c r="E515" s="204" t="s">
        <v>863</v>
      </c>
      <c r="F515" s="204" t="s">
        <v>864</v>
      </c>
      <c r="G515" s="191"/>
      <c r="H515" s="191"/>
      <c r="I515" s="194"/>
      <c r="J515" s="205">
        <f>BK515</f>
        <v>0</v>
      </c>
      <c r="K515" s="191"/>
      <c r="L515" s="196"/>
      <c r="M515" s="197"/>
      <c r="N515" s="198"/>
      <c r="O515" s="198"/>
      <c r="P515" s="199">
        <f>SUM(P516:P520)</f>
        <v>0</v>
      </c>
      <c r="Q515" s="198"/>
      <c r="R515" s="199">
        <f>SUM(R516:R520)</f>
        <v>0</v>
      </c>
      <c r="S515" s="198"/>
      <c r="T515" s="200">
        <f>SUM(T516:T520)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1" t="s">
        <v>163</v>
      </c>
      <c r="AT515" s="202" t="s">
        <v>72</v>
      </c>
      <c r="AU515" s="202" t="s">
        <v>22</v>
      </c>
      <c r="AY515" s="201" t="s">
        <v>125</v>
      </c>
      <c r="BK515" s="203">
        <f>SUM(BK516:BK520)</f>
        <v>0</v>
      </c>
    </row>
    <row r="516" s="2" customFormat="1" ht="16.5" customHeight="1">
      <c r="A516" s="40"/>
      <c r="B516" s="41"/>
      <c r="C516" s="206" t="s">
        <v>354</v>
      </c>
      <c r="D516" s="206" t="s">
        <v>128</v>
      </c>
      <c r="E516" s="207" t="s">
        <v>865</v>
      </c>
      <c r="F516" s="208" t="s">
        <v>866</v>
      </c>
      <c r="G516" s="209" t="s">
        <v>428</v>
      </c>
      <c r="H516" s="210">
        <v>1</v>
      </c>
      <c r="I516" s="211"/>
      <c r="J516" s="212">
        <f>ROUND(I516*H516,2)</f>
        <v>0</v>
      </c>
      <c r="K516" s="208" t="s">
        <v>140</v>
      </c>
      <c r="L516" s="46"/>
      <c r="M516" s="213" t="s">
        <v>20</v>
      </c>
      <c r="N516" s="214" t="s">
        <v>44</v>
      </c>
      <c r="O516" s="86"/>
      <c r="P516" s="215">
        <f>O516*H516</f>
        <v>0</v>
      </c>
      <c r="Q516" s="215">
        <v>0</v>
      </c>
      <c r="R516" s="215">
        <f>Q516*H516</f>
        <v>0</v>
      </c>
      <c r="S516" s="215">
        <v>0</v>
      </c>
      <c r="T516" s="216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7" t="s">
        <v>132</v>
      </c>
      <c r="AT516" s="217" t="s">
        <v>128</v>
      </c>
      <c r="AU516" s="217" t="s">
        <v>82</v>
      </c>
      <c r="AY516" s="19" t="s">
        <v>125</v>
      </c>
      <c r="BE516" s="218">
        <f>IF(N516="základní",J516,0)</f>
        <v>0</v>
      </c>
      <c r="BF516" s="218">
        <f>IF(N516="snížená",J516,0)</f>
        <v>0</v>
      </c>
      <c r="BG516" s="218">
        <f>IF(N516="zákl. přenesená",J516,0)</f>
        <v>0</v>
      </c>
      <c r="BH516" s="218">
        <f>IF(N516="sníž. přenesená",J516,0)</f>
        <v>0</v>
      </c>
      <c r="BI516" s="218">
        <f>IF(N516="nulová",J516,0)</f>
        <v>0</v>
      </c>
      <c r="BJ516" s="19" t="s">
        <v>22</v>
      </c>
      <c r="BK516" s="218">
        <f>ROUND(I516*H516,2)</f>
        <v>0</v>
      </c>
      <c r="BL516" s="19" t="s">
        <v>132</v>
      </c>
      <c r="BM516" s="217" t="s">
        <v>867</v>
      </c>
    </row>
    <row r="517" s="2" customFormat="1">
      <c r="A517" s="40"/>
      <c r="B517" s="41"/>
      <c r="C517" s="42"/>
      <c r="D517" s="219" t="s">
        <v>133</v>
      </c>
      <c r="E517" s="42"/>
      <c r="F517" s="220" t="s">
        <v>864</v>
      </c>
      <c r="G517" s="42"/>
      <c r="H517" s="42"/>
      <c r="I517" s="221"/>
      <c r="J517" s="42"/>
      <c r="K517" s="42"/>
      <c r="L517" s="46"/>
      <c r="M517" s="222"/>
      <c r="N517" s="223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133</v>
      </c>
      <c r="AU517" s="19" t="s">
        <v>82</v>
      </c>
    </row>
    <row r="518" s="2" customFormat="1">
      <c r="A518" s="40"/>
      <c r="B518" s="41"/>
      <c r="C518" s="42"/>
      <c r="D518" s="224" t="s">
        <v>142</v>
      </c>
      <c r="E518" s="42"/>
      <c r="F518" s="225" t="s">
        <v>868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142</v>
      </c>
      <c r="AU518" s="19" t="s">
        <v>82</v>
      </c>
    </row>
    <row r="519" s="2" customFormat="1" ht="16.5" customHeight="1">
      <c r="A519" s="40"/>
      <c r="B519" s="41"/>
      <c r="C519" s="206" t="s">
        <v>869</v>
      </c>
      <c r="D519" s="206" t="s">
        <v>128</v>
      </c>
      <c r="E519" s="207" t="s">
        <v>870</v>
      </c>
      <c r="F519" s="208" t="s">
        <v>871</v>
      </c>
      <c r="G519" s="209" t="s">
        <v>166</v>
      </c>
      <c r="H519" s="210">
        <v>1</v>
      </c>
      <c r="I519" s="211"/>
      <c r="J519" s="212">
        <f>ROUND(I519*H519,2)</f>
        <v>0</v>
      </c>
      <c r="K519" s="208" t="s">
        <v>20</v>
      </c>
      <c r="L519" s="46"/>
      <c r="M519" s="213" t="s">
        <v>20</v>
      </c>
      <c r="N519" s="214" t="s">
        <v>44</v>
      </c>
      <c r="O519" s="86"/>
      <c r="P519" s="215">
        <f>O519*H519</f>
        <v>0</v>
      </c>
      <c r="Q519" s="215">
        <v>0</v>
      </c>
      <c r="R519" s="215">
        <f>Q519*H519</f>
        <v>0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132</v>
      </c>
      <c r="AT519" s="217" t="s">
        <v>128</v>
      </c>
      <c r="AU519" s="217" t="s">
        <v>82</v>
      </c>
      <c r="AY519" s="19" t="s">
        <v>125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22</v>
      </c>
      <c r="BK519" s="218">
        <f>ROUND(I519*H519,2)</f>
        <v>0</v>
      </c>
      <c r="BL519" s="19" t="s">
        <v>132</v>
      </c>
      <c r="BM519" s="217" t="s">
        <v>872</v>
      </c>
    </row>
    <row r="520" s="2" customFormat="1">
      <c r="A520" s="40"/>
      <c r="B520" s="41"/>
      <c r="C520" s="42"/>
      <c r="D520" s="219" t="s">
        <v>133</v>
      </c>
      <c r="E520" s="42"/>
      <c r="F520" s="220" t="s">
        <v>873</v>
      </c>
      <c r="G520" s="42"/>
      <c r="H520" s="42"/>
      <c r="I520" s="221"/>
      <c r="J520" s="42"/>
      <c r="K520" s="42"/>
      <c r="L520" s="46"/>
      <c r="M520" s="258"/>
      <c r="N520" s="259"/>
      <c r="O520" s="260"/>
      <c r="P520" s="260"/>
      <c r="Q520" s="260"/>
      <c r="R520" s="260"/>
      <c r="S520" s="260"/>
      <c r="T520" s="261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133</v>
      </c>
      <c r="AU520" s="19" t="s">
        <v>82</v>
      </c>
    </row>
    <row r="521" s="2" customFormat="1" ht="6.96" customHeight="1">
      <c r="A521" s="40"/>
      <c r="B521" s="61"/>
      <c r="C521" s="62"/>
      <c r="D521" s="62"/>
      <c r="E521" s="62"/>
      <c r="F521" s="62"/>
      <c r="G521" s="62"/>
      <c r="H521" s="62"/>
      <c r="I521" s="62"/>
      <c r="J521" s="62"/>
      <c r="K521" s="62"/>
      <c r="L521" s="46"/>
      <c r="M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</row>
  </sheetData>
  <sheetProtection sheet="1" autoFilter="0" formatColumns="0" formatRows="0" objects="1" scenarios="1" spinCount="100000" saltValue="03ozmxsIkDg14IFvQJkLL3W4VzlVf5E8iP2jF9nc7t6OTViFsobmQLCjHTn18ikvEap4j/zvgQLMc40kaPCCNQ==" hashValue="OiWhLqPDdjI5C/B8x07l8ZPYZy3YJrOXTtmRfeuQ4colhhEEztJD+uYuIJkJvSGjrytOwhEHL9p1BfASlrs5NQ==" algorithmName="SHA-512" password="CC35"/>
  <autoFilter ref="C97:K520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3" r:id="rId1" display="https://podminky.urs.cz/item/CS_URS_2025_02/941111112"/>
    <hyperlink ref="F106" r:id="rId2" display="https://podminky.urs.cz/item/CS_URS_2025_02/941111212"/>
    <hyperlink ref="F111" r:id="rId3" display="https://podminky.urs.cz/item/CS_URS_2025_02/941111812"/>
    <hyperlink ref="F114" r:id="rId4" display="https://podminky.urs.cz/item/CS_URS_2025_02/949101111"/>
    <hyperlink ref="F119" r:id="rId5" display="https://podminky.urs.cz/item/CS_URS_2025_02/977131119"/>
    <hyperlink ref="F124" r:id="rId6" display="https://podminky.urs.cz/item/CS_URS_2025_02/977151113"/>
    <hyperlink ref="F132" r:id="rId7" display="https://podminky.urs.cz/item/CS_URS_2025_02/998011009"/>
    <hyperlink ref="F137" r:id="rId8" display="https://podminky.urs.cz/item/CS_URS_2025_02/713311221"/>
    <hyperlink ref="F144" r:id="rId9" display="https://podminky.urs.cz/item/CS_URS_2025_02/713311222"/>
    <hyperlink ref="F156" r:id="rId10" display="https://podminky.urs.cz/item/CS_URS_2025_02/998713112"/>
    <hyperlink ref="F160" r:id="rId11" display="https://podminky.urs.cz/item/CS_URS_2025_02/721173722"/>
    <hyperlink ref="F168" r:id="rId12" display="https://podminky.urs.cz/item/CS_URS_2025_02/998721112"/>
    <hyperlink ref="F176" r:id="rId13" display="https://podminky.urs.cz/item/CS_URS_2025_02/722251111"/>
    <hyperlink ref="F181" r:id="rId14" display="https://podminky.urs.cz/item/CS_URS_2025_02/998722112"/>
    <hyperlink ref="F185" r:id="rId15" display="https://podminky.urs.cz/item/CS_URS_2025_02/727212204"/>
    <hyperlink ref="F190" r:id="rId16" display="https://podminky.urs.cz/item/CS_URS_2025_02/998727112"/>
    <hyperlink ref="F194" r:id="rId17" display="https://podminky.urs.cz/item/CS_URS_2025_02/742121001"/>
    <hyperlink ref="F207" r:id="rId18" display="https://podminky.urs.cz/item/CS_URS_2025_02/998742112"/>
    <hyperlink ref="F211" r:id="rId19" display="https://podminky.urs.cz/item/CS_URS_2025_02/751344122"/>
    <hyperlink ref="F230" r:id="rId20" display="https://podminky.urs.cz/item/CS_URS_2025_02/751398105"/>
    <hyperlink ref="F240" r:id="rId21" display="https://podminky.urs.cz/item/CS_URS_2025_02/751398110"/>
    <hyperlink ref="F247" r:id="rId22" display="https://podminky.urs.cz/item/CS_URS_2025_02/751398158"/>
    <hyperlink ref="F257" r:id="rId23" display="https://podminky.urs.cz/item/CS_URS_2025_02/751511022"/>
    <hyperlink ref="F279" r:id="rId24" display="https://podminky.urs.cz/item/CS_URS_2025_02/751614130"/>
    <hyperlink ref="F289" r:id="rId25" display="https://podminky.urs.cz/item/CS_URS_2025_02/751614131"/>
    <hyperlink ref="F299" r:id="rId26" display="https://podminky.urs.cz/item/CS_URS_2025_02/751711111"/>
    <hyperlink ref="F309" r:id="rId27" display="https://podminky.urs.cz/item/CS_URS_2025_02/751711112"/>
    <hyperlink ref="F317" r:id="rId28" display="https://podminky.urs.cz/item/CS_URS_2025_02/751711114"/>
    <hyperlink ref="F324" r:id="rId29" display="https://podminky.urs.cz/item/CS_URS_2025_02/751711121"/>
    <hyperlink ref="F338" r:id="rId30" display="https://podminky.urs.cz/item/CS_URS_2025_02/751711151"/>
    <hyperlink ref="F345" r:id="rId31" display="https://podminky.urs.cz/item/CS_URS_2025_02/751711161"/>
    <hyperlink ref="F359" r:id="rId32" display="https://podminky.urs.cz/item/CS_URS_2025_02/751721121"/>
    <hyperlink ref="F380" r:id="rId33" display="https://podminky.urs.cz/item/CS_URS_2025_02/751721121"/>
    <hyperlink ref="F387" r:id="rId34" display="https://podminky.urs.cz/item/CS_URS_2025_02/751791112"/>
    <hyperlink ref="F399" r:id="rId35" display="https://podminky.urs.cz/item/CS_URS_2025_02/751791113"/>
    <hyperlink ref="F412" r:id="rId36" display="https://podminky.urs.cz/item/CS_URS_2025_02/751791163"/>
    <hyperlink ref="F422" r:id="rId37" display="https://podminky.urs.cz/item/CS_URS_2025_02/751792004"/>
    <hyperlink ref="F441" r:id="rId38" display="https://podminky.urs.cz/item/CS_URS_2025_02/751792006"/>
    <hyperlink ref="F451" r:id="rId39" display="https://podminky.urs.cz/item/CS_URS_2025_02/751793001"/>
    <hyperlink ref="F462" r:id="rId40" display="https://podminky.urs.cz/item/CS_URS_2025_02/998751111"/>
    <hyperlink ref="F468" r:id="rId41" display="https://podminky.urs.cz/item/CS_URS_2025_02/767646411"/>
    <hyperlink ref="F477" r:id="rId42" display="https://podminky.urs.cz/item/CS_URS_2025_02/998767112"/>
    <hyperlink ref="F481" r:id="rId43" display="https://podminky.urs.cz/item/CS_URS_2025_02/784111001"/>
    <hyperlink ref="F486" r:id="rId44" display="https://podminky.urs.cz/item/CS_URS_2025_02/784191007"/>
    <hyperlink ref="F491" r:id="rId45" display="https://podminky.urs.cz/item/CS_URS_2025_02/784211011"/>
    <hyperlink ref="F500" r:id="rId46" display="https://podminky.urs.cz/item/CS_URS_2025_02/230230082"/>
    <hyperlink ref="F507" r:id="rId47" display="https://podminky.urs.cz/item/CS_URS_2025_02/013002000"/>
    <hyperlink ref="F511" r:id="rId48" display="https://podminky.urs.cz/item/CS_URS_2025_02/071002000"/>
    <hyperlink ref="F518" r:id="rId49" display="https://podminky.urs.cz/item/CS_URS_2025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Ochlazování kanceláří MěÚ b (1.-4.NP) VZT pro klientskou halu (1.NP)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874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19</v>
      </c>
      <c r="E11" s="40"/>
      <c r="F11" s="138" t="s">
        <v>20</v>
      </c>
      <c r="G11" s="40"/>
      <c r="H11" s="40"/>
      <c r="I11" s="134" t="s">
        <v>21</v>
      </c>
      <c r="J11" s="138" t="s">
        <v>20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23</v>
      </c>
      <c r="E12" s="40"/>
      <c r="F12" s="138" t="s">
        <v>24</v>
      </c>
      <c r="G12" s="40"/>
      <c r="H12" s="40"/>
      <c r="I12" s="134" t="s">
        <v>25</v>
      </c>
      <c r="J12" s="139" t="str">
        <f>'Rekapitulace stavby'!AN8</f>
        <v>7. 4. 2026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29</v>
      </c>
      <c r="E14" s="40"/>
      <c r="F14" s="40"/>
      <c r="G14" s="40"/>
      <c r="H14" s="40"/>
      <c r="I14" s="134" t="s">
        <v>30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31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30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31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30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31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30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31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ROUNDUP(J95,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ROUNDUP((SUM(BE95:BE230)),  2)</f>
        <v>0</v>
      </c>
      <c r="G33" s="40"/>
      <c r="H33" s="40"/>
      <c r="I33" s="150">
        <v>0.20999999999999999</v>
      </c>
      <c r="J33" s="149">
        <f>ROUNDUP(((SUM(BE95:BE230))*I33),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ROUNDUP((SUM(BF95:BF230)),  2)</f>
        <v>0</v>
      </c>
      <c r="G34" s="40"/>
      <c r="H34" s="40"/>
      <c r="I34" s="150">
        <v>0.12</v>
      </c>
      <c r="J34" s="149">
        <f>ROUNDUP(((SUM(BF95:BF230))*I34),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ROUNDUP((SUM(BG95:BG230)),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ROUNDUP((SUM(BH95:BH230)),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ROUNDUP((SUM(BI95:BI230)),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Ochlazování kanceláří MěÚ b (1.-4.NP) VZT pro klientskou halu (1.NP)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003 -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2"/>
      <c r="E52" s="42"/>
      <c r="F52" s="29" t="str">
        <f>F12</f>
        <v xml:space="preserve"> </v>
      </c>
      <c r="G52" s="42"/>
      <c r="H52" s="42"/>
      <c r="I52" s="34" t="s">
        <v>25</v>
      </c>
      <c r="J52" s="74" t="str">
        <f>IF(J12="","",J12)</f>
        <v>7. 4. 2026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29</v>
      </c>
      <c r="D54" s="42"/>
      <c r="E54" s="42"/>
      <c r="F54" s="29" t="str">
        <f>E15</f>
        <v xml:space="preserve"> 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J96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J97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875</v>
      </c>
      <c r="E62" s="176"/>
      <c r="F62" s="176"/>
      <c r="G62" s="176"/>
      <c r="H62" s="176"/>
      <c r="I62" s="176"/>
      <c r="J62" s="177">
        <f>J117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388</v>
      </c>
      <c r="E63" s="176"/>
      <c r="F63" s="176"/>
      <c r="G63" s="176"/>
      <c r="H63" s="176"/>
      <c r="I63" s="176"/>
      <c r="J63" s="177">
        <f>J120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105</v>
      </c>
      <c r="E64" s="170"/>
      <c r="F64" s="170"/>
      <c r="G64" s="170"/>
      <c r="H64" s="170"/>
      <c r="I64" s="170"/>
      <c r="J64" s="171">
        <f>J124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392</v>
      </c>
      <c r="E65" s="176"/>
      <c r="F65" s="176"/>
      <c r="G65" s="176"/>
      <c r="H65" s="176"/>
      <c r="I65" s="176"/>
      <c r="J65" s="177">
        <f>J125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876</v>
      </c>
      <c r="E66" s="176"/>
      <c r="F66" s="176"/>
      <c r="G66" s="176"/>
      <c r="H66" s="176"/>
      <c r="I66" s="176"/>
      <c r="J66" s="177">
        <f>J131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877</v>
      </c>
      <c r="E67" s="176"/>
      <c r="F67" s="176"/>
      <c r="G67" s="176"/>
      <c r="H67" s="176"/>
      <c r="I67" s="176"/>
      <c r="J67" s="177">
        <f>J154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394</v>
      </c>
      <c r="E68" s="176"/>
      <c r="F68" s="176"/>
      <c r="G68" s="176"/>
      <c r="H68" s="176"/>
      <c r="I68" s="176"/>
      <c r="J68" s="177">
        <f>J188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395</v>
      </c>
      <c r="E69" s="176"/>
      <c r="F69" s="176"/>
      <c r="G69" s="176"/>
      <c r="H69" s="176"/>
      <c r="I69" s="176"/>
      <c r="J69" s="177">
        <f>J199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108</v>
      </c>
      <c r="E70" s="170"/>
      <c r="F70" s="170"/>
      <c r="G70" s="170"/>
      <c r="H70" s="170"/>
      <c r="I70" s="170"/>
      <c r="J70" s="171">
        <f>J210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878</v>
      </c>
      <c r="E71" s="176"/>
      <c r="F71" s="176"/>
      <c r="G71" s="176"/>
      <c r="H71" s="176"/>
      <c r="I71" s="176"/>
      <c r="J71" s="177">
        <f>J211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7"/>
      <c r="C72" s="168"/>
      <c r="D72" s="169" t="s">
        <v>879</v>
      </c>
      <c r="E72" s="170"/>
      <c r="F72" s="170"/>
      <c r="G72" s="170"/>
      <c r="H72" s="170"/>
      <c r="I72" s="170"/>
      <c r="J72" s="171">
        <f>J214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7"/>
      <c r="C73" s="168"/>
      <c r="D73" s="169" t="s">
        <v>397</v>
      </c>
      <c r="E73" s="170"/>
      <c r="F73" s="170"/>
      <c r="G73" s="170"/>
      <c r="H73" s="170"/>
      <c r="I73" s="170"/>
      <c r="J73" s="171">
        <f>J225</f>
        <v>0</v>
      </c>
      <c r="K73" s="168"/>
      <c r="L73" s="17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3"/>
      <c r="C74" s="174"/>
      <c r="D74" s="175" t="s">
        <v>400</v>
      </c>
      <c r="E74" s="176"/>
      <c r="F74" s="176"/>
      <c r="G74" s="176"/>
      <c r="H74" s="176"/>
      <c r="I74" s="176"/>
      <c r="J74" s="177">
        <f>J226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401</v>
      </c>
      <c r="E75" s="176"/>
      <c r="F75" s="176"/>
      <c r="G75" s="176"/>
      <c r="H75" s="176"/>
      <c r="I75" s="176"/>
      <c r="J75" s="177">
        <f>J227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110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2" t="str">
        <f>E7</f>
        <v>Ochlazování kanceláří MěÚ b (1.-4.NP) VZT pro klientskou halu (1.NP)</v>
      </c>
      <c r="F85" s="34"/>
      <c r="G85" s="34"/>
      <c r="H85" s="34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96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003 - Vytápění</v>
      </c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23</v>
      </c>
      <c r="D89" s="42"/>
      <c r="E89" s="42"/>
      <c r="F89" s="29" t="str">
        <f>F12</f>
        <v xml:space="preserve"> </v>
      </c>
      <c r="G89" s="42"/>
      <c r="H89" s="42"/>
      <c r="I89" s="34" t="s">
        <v>25</v>
      </c>
      <c r="J89" s="74" t="str">
        <f>IF(J12="","",J12)</f>
        <v>7. 4. 2026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29</v>
      </c>
      <c r="D91" s="42"/>
      <c r="E91" s="42"/>
      <c r="F91" s="29" t="str">
        <f>E15</f>
        <v xml:space="preserve"> </v>
      </c>
      <c r="G91" s="42"/>
      <c r="H91" s="42"/>
      <c r="I91" s="34" t="s">
        <v>34</v>
      </c>
      <c r="J91" s="38" t="str">
        <f>E21</f>
        <v xml:space="preserve"> 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32</v>
      </c>
      <c r="D92" s="42"/>
      <c r="E92" s="42"/>
      <c r="F92" s="29" t="str">
        <f>IF(E18="","",E18)</f>
        <v>Vyplň údaj</v>
      </c>
      <c r="G92" s="42"/>
      <c r="H92" s="42"/>
      <c r="I92" s="34" t="s">
        <v>35</v>
      </c>
      <c r="J92" s="38" t="str">
        <f>E24</f>
        <v xml:space="preserve"> 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9"/>
      <c r="B94" s="180"/>
      <c r="C94" s="181" t="s">
        <v>111</v>
      </c>
      <c r="D94" s="182" t="s">
        <v>58</v>
      </c>
      <c r="E94" s="182" t="s">
        <v>54</v>
      </c>
      <c r="F94" s="182" t="s">
        <v>55</v>
      </c>
      <c r="G94" s="182" t="s">
        <v>112</v>
      </c>
      <c r="H94" s="182" t="s">
        <v>113</v>
      </c>
      <c r="I94" s="182" t="s">
        <v>114</v>
      </c>
      <c r="J94" s="182" t="s">
        <v>100</v>
      </c>
      <c r="K94" s="183" t="s">
        <v>115</v>
      </c>
      <c r="L94" s="184"/>
      <c r="M94" s="94" t="s">
        <v>20</v>
      </c>
      <c r="N94" s="95" t="s">
        <v>43</v>
      </c>
      <c r="O94" s="95" t="s">
        <v>116</v>
      </c>
      <c r="P94" s="95" t="s">
        <v>117</v>
      </c>
      <c r="Q94" s="95" t="s">
        <v>118</v>
      </c>
      <c r="R94" s="95" t="s">
        <v>119</v>
      </c>
      <c r="S94" s="95" t="s">
        <v>120</v>
      </c>
      <c r="T94" s="96" t="s">
        <v>121</v>
      </c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="2" customFormat="1" ht="22.8" customHeight="1">
      <c r="A95" s="40"/>
      <c r="B95" s="41"/>
      <c r="C95" s="101" t="s">
        <v>122</v>
      </c>
      <c r="D95" s="42"/>
      <c r="E95" s="42"/>
      <c r="F95" s="42"/>
      <c r="G95" s="42"/>
      <c r="H95" s="42"/>
      <c r="I95" s="42"/>
      <c r="J95" s="185">
        <f>BK95</f>
        <v>0</v>
      </c>
      <c r="K95" s="42"/>
      <c r="L95" s="46"/>
      <c r="M95" s="97"/>
      <c r="N95" s="186"/>
      <c r="O95" s="98"/>
      <c r="P95" s="187">
        <f>P96+P124+P210+P214+P225</f>
        <v>0</v>
      </c>
      <c r="Q95" s="98"/>
      <c r="R95" s="187">
        <f>R96+R124+R210+R214+R225</f>
        <v>0</v>
      </c>
      <c r="S95" s="98"/>
      <c r="T95" s="188">
        <f>T96+T124+T210+T214+T225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72</v>
      </c>
      <c r="AU95" s="19" t="s">
        <v>101</v>
      </c>
      <c r="BK95" s="189">
        <f>BK96+BK124+BK210+BK214+BK225</f>
        <v>0</v>
      </c>
    </row>
    <row r="96" s="12" customFormat="1" ht="25.92" customHeight="1">
      <c r="A96" s="12"/>
      <c r="B96" s="190"/>
      <c r="C96" s="191"/>
      <c r="D96" s="192" t="s">
        <v>72</v>
      </c>
      <c r="E96" s="193" t="s">
        <v>123</v>
      </c>
      <c r="F96" s="193" t="s">
        <v>124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P97+P117+P120</f>
        <v>0</v>
      </c>
      <c r="Q96" s="198"/>
      <c r="R96" s="199">
        <f>R97+R117+R120</f>
        <v>0</v>
      </c>
      <c r="S96" s="198"/>
      <c r="T96" s="200">
        <f>T97+T117+T120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22</v>
      </c>
      <c r="AT96" s="202" t="s">
        <v>72</v>
      </c>
      <c r="AU96" s="202" t="s">
        <v>73</v>
      </c>
      <c r="AY96" s="201" t="s">
        <v>125</v>
      </c>
      <c r="BK96" s="203">
        <f>BK97+BK117+BK120</f>
        <v>0</v>
      </c>
    </row>
    <row r="97" s="12" customFormat="1" ht="22.8" customHeight="1">
      <c r="A97" s="12"/>
      <c r="B97" s="190"/>
      <c r="C97" s="191"/>
      <c r="D97" s="192" t="s">
        <v>72</v>
      </c>
      <c r="E97" s="204" t="s">
        <v>135</v>
      </c>
      <c r="F97" s="204" t="s">
        <v>136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SUM(P98:P116)</f>
        <v>0</v>
      </c>
      <c r="Q97" s="198"/>
      <c r="R97" s="199">
        <f>SUM(R98:R116)</f>
        <v>0</v>
      </c>
      <c r="S97" s="198"/>
      <c r="T97" s="200">
        <f>SUM(T98:T116)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22</v>
      </c>
      <c r="AT97" s="202" t="s">
        <v>72</v>
      </c>
      <c r="AU97" s="202" t="s">
        <v>22</v>
      </c>
      <c r="AY97" s="201" t="s">
        <v>125</v>
      </c>
      <c r="BK97" s="203">
        <f>SUM(BK98:BK116)</f>
        <v>0</v>
      </c>
    </row>
    <row r="98" s="2" customFormat="1" ht="21.75" customHeight="1">
      <c r="A98" s="40"/>
      <c r="B98" s="41"/>
      <c r="C98" s="206" t="s">
        <v>22</v>
      </c>
      <c r="D98" s="206" t="s">
        <v>128</v>
      </c>
      <c r="E98" s="207" t="s">
        <v>137</v>
      </c>
      <c r="F98" s="208" t="s">
        <v>138</v>
      </c>
      <c r="G98" s="209" t="s">
        <v>139</v>
      </c>
      <c r="H98" s="210">
        <v>50</v>
      </c>
      <c r="I98" s="211"/>
      <c r="J98" s="212">
        <f>ROUND(I98*H98,2)</f>
        <v>0</v>
      </c>
      <c r="K98" s="208" t="s">
        <v>140</v>
      </c>
      <c r="L98" s="46"/>
      <c r="M98" s="213" t="s">
        <v>20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132</v>
      </c>
      <c r="AT98" s="217" t="s">
        <v>128</v>
      </c>
      <c r="AU98" s="217" t="s">
        <v>82</v>
      </c>
      <c r="AY98" s="19" t="s">
        <v>125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22</v>
      </c>
      <c r="BK98" s="218">
        <f>ROUND(I98*H98,2)</f>
        <v>0</v>
      </c>
      <c r="BL98" s="19" t="s">
        <v>132</v>
      </c>
      <c r="BM98" s="217" t="s">
        <v>82</v>
      </c>
    </row>
    <row r="99" s="2" customFormat="1">
      <c r="A99" s="40"/>
      <c r="B99" s="41"/>
      <c r="C99" s="42"/>
      <c r="D99" s="219" t="s">
        <v>133</v>
      </c>
      <c r="E99" s="42"/>
      <c r="F99" s="220" t="s">
        <v>141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133</v>
      </c>
      <c r="AU99" s="19" t="s">
        <v>82</v>
      </c>
    </row>
    <row r="100" s="2" customFormat="1">
      <c r="A100" s="40"/>
      <c r="B100" s="41"/>
      <c r="C100" s="42"/>
      <c r="D100" s="224" t="s">
        <v>142</v>
      </c>
      <c r="E100" s="42"/>
      <c r="F100" s="225" t="s">
        <v>143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142</v>
      </c>
      <c r="AU100" s="19" t="s">
        <v>82</v>
      </c>
    </row>
    <row r="101" s="13" customFormat="1">
      <c r="A101" s="13"/>
      <c r="B101" s="226"/>
      <c r="C101" s="227"/>
      <c r="D101" s="219" t="s">
        <v>144</v>
      </c>
      <c r="E101" s="228" t="s">
        <v>20</v>
      </c>
      <c r="F101" s="229" t="s">
        <v>880</v>
      </c>
      <c r="G101" s="227"/>
      <c r="H101" s="230">
        <v>50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144</v>
      </c>
      <c r="AU101" s="236" t="s">
        <v>82</v>
      </c>
      <c r="AV101" s="13" t="s">
        <v>82</v>
      </c>
      <c r="AW101" s="13" t="s">
        <v>36</v>
      </c>
      <c r="AX101" s="13" t="s">
        <v>73</v>
      </c>
      <c r="AY101" s="236" t="s">
        <v>125</v>
      </c>
    </row>
    <row r="102" s="14" customFormat="1">
      <c r="A102" s="14"/>
      <c r="B102" s="237"/>
      <c r="C102" s="238"/>
      <c r="D102" s="219" t="s">
        <v>144</v>
      </c>
      <c r="E102" s="239" t="s">
        <v>20</v>
      </c>
      <c r="F102" s="240" t="s">
        <v>146</v>
      </c>
      <c r="G102" s="238"/>
      <c r="H102" s="241">
        <v>50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144</v>
      </c>
      <c r="AU102" s="247" t="s">
        <v>82</v>
      </c>
      <c r="AV102" s="14" t="s">
        <v>132</v>
      </c>
      <c r="AW102" s="14" t="s">
        <v>36</v>
      </c>
      <c r="AX102" s="14" t="s">
        <v>22</v>
      </c>
      <c r="AY102" s="247" t="s">
        <v>125</v>
      </c>
    </row>
    <row r="103" s="2" customFormat="1" ht="16.5" customHeight="1">
      <c r="A103" s="40"/>
      <c r="B103" s="41"/>
      <c r="C103" s="206" t="s">
        <v>82</v>
      </c>
      <c r="D103" s="206" t="s">
        <v>128</v>
      </c>
      <c r="E103" s="207" t="s">
        <v>416</v>
      </c>
      <c r="F103" s="208" t="s">
        <v>417</v>
      </c>
      <c r="G103" s="209" t="s">
        <v>153</v>
      </c>
      <c r="H103" s="210">
        <v>6</v>
      </c>
      <c r="I103" s="211"/>
      <c r="J103" s="212">
        <f>ROUND(I103*H103,2)</f>
        <v>0</v>
      </c>
      <c r="K103" s="208" t="s">
        <v>140</v>
      </c>
      <c r="L103" s="46"/>
      <c r="M103" s="213" t="s">
        <v>20</v>
      </c>
      <c r="N103" s="214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132</v>
      </c>
      <c r="AT103" s="217" t="s">
        <v>128</v>
      </c>
      <c r="AU103" s="217" t="s">
        <v>82</v>
      </c>
      <c r="AY103" s="19" t="s">
        <v>125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22</v>
      </c>
      <c r="BK103" s="218">
        <f>ROUND(I103*H103,2)</f>
        <v>0</v>
      </c>
      <c r="BL103" s="19" t="s">
        <v>132</v>
      </c>
      <c r="BM103" s="217" t="s">
        <v>132</v>
      </c>
    </row>
    <row r="104" s="2" customFormat="1">
      <c r="A104" s="40"/>
      <c r="B104" s="41"/>
      <c r="C104" s="42"/>
      <c r="D104" s="219" t="s">
        <v>133</v>
      </c>
      <c r="E104" s="42"/>
      <c r="F104" s="220" t="s">
        <v>418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133</v>
      </c>
      <c r="AU104" s="19" t="s">
        <v>82</v>
      </c>
    </row>
    <row r="105" s="2" customFormat="1">
      <c r="A105" s="40"/>
      <c r="B105" s="41"/>
      <c r="C105" s="42"/>
      <c r="D105" s="224" t="s">
        <v>142</v>
      </c>
      <c r="E105" s="42"/>
      <c r="F105" s="225" t="s">
        <v>419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82</v>
      </c>
    </row>
    <row r="106" s="13" customFormat="1">
      <c r="A106" s="13"/>
      <c r="B106" s="226"/>
      <c r="C106" s="227"/>
      <c r="D106" s="219" t="s">
        <v>144</v>
      </c>
      <c r="E106" s="228" t="s">
        <v>20</v>
      </c>
      <c r="F106" s="229" t="s">
        <v>881</v>
      </c>
      <c r="G106" s="227"/>
      <c r="H106" s="230">
        <v>6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144</v>
      </c>
      <c r="AU106" s="236" t="s">
        <v>82</v>
      </c>
      <c r="AV106" s="13" t="s">
        <v>82</v>
      </c>
      <c r="AW106" s="13" t="s">
        <v>36</v>
      </c>
      <c r="AX106" s="13" t="s">
        <v>73</v>
      </c>
      <c r="AY106" s="236" t="s">
        <v>125</v>
      </c>
    </row>
    <row r="107" s="14" customFormat="1">
      <c r="A107" s="14"/>
      <c r="B107" s="237"/>
      <c r="C107" s="238"/>
      <c r="D107" s="219" t="s">
        <v>144</v>
      </c>
      <c r="E107" s="239" t="s">
        <v>20</v>
      </c>
      <c r="F107" s="240" t="s">
        <v>146</v>
      </c>
      <c r="G107" s="238"/>
      <c r="H107" s="241">
        <v>6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144</v>
      </c>
      <c r="AU107" s="247" t="s">
        <v>82</v>
      </c>
      <c r="AV107" s="14" t="s">
        <v>132</v>
      </c>
      <c r="AW107" s="14" t="s">
        <v>36</v>
      </c>
      <c r="AX107" s="14" t="s">
        <v>22</v>
      </c>
      <c r="AY107" s="247" t="s">
        <v>125</v>
      </c>
    </row>
    <row r="108" s="2" customFormat="1" ht="16.5" customHeight="1">
      <c r="A108" s="40"/>
      <c r="B108" s="41"/>
      <c r="C108" s="206" t="s">
        <v>126</v>
      </c>
      <c r="D108" s="206" t="s">
        <v>128</v>
      </c>
      <c r="E108" s="207" t="s">
        <v>421</v>
      </c>
      <c r="F108" s="208" t="s">
        <v>422</v>
      </c>
      <c r="G108" s="209" t="s">
        <v>153</v>
      </c>
      <c r="H108" s="210">
        <v>3</v>
      </c>
      <c r="I108" s="211"/>
      <c r="J108" s="212">
        <f>ROUND(I108*H108,2)</f>
        <v>0</v>
      </c>
      <c r="K108" s="208" t="s">
        <v>140</v>
      </c>
      <c r="L108" s="46"/>
      <c r="M108" s="213" t="s">
        <v>20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132</v>
      </c>
      <c r="AT108" s="217" t="s">
        <v>128</v>
      </c>
      <c r="AU108" s="217" t="s">
        <v>82</v>
      </c>
      <c r="AY108" s="19" t="s">
        <v>125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22</v>
      </c>
      <c r="BK108" s="218">
        <f>ROUND(I108*H108,2)</f>
        <v>0</v>
      </c>
      <c r="BL108" s="19" t="s">
        <v>132</v>
      </c>
      <c r="BM108" s="217" t="s">
        <v>155</v>
      </c>
    </row>
    <row r="109" s="2" customFormat="1">
      <c r="A109" s="40"/>
      <c r="B109" s="41"/>
      <c r="C109" s="42"/>
      <c r="D109" s="219" t="s">
        <v>133</v>
      </c>
      <c r="E109" s="42"/>
      <c r="F109" s="220" t="s">
        <v>423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133</v>
      </c>
      <c r="AU109" s="19" t="s">
        <v>82</v>
      </c>
    </row>
    <row r="110" s="2" customFormat="1">
      <c r="A110" s="40"/>
      <c r="B110" s="41"/>
      <c r="C110" s="42"/>
      <c r="D110" s="224" t="s">
        <v>142</v>
      </c>
      <c r="E110" s="42"/>
      <c r="F110" s="225" t="s">
        <v>424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142</v>
      </c>
      <c r="AU110" s="19" t="s">
        <v>82</v>
      </c>
    </row>
    <row r="111" s="13" customFormat="1">
      <c r="A111" s="13"/>
      <c r="B111" s="226"/>
      <c r="C111" s="227"/>
      <c r="D111" s="219" t="s">
        <v>144</v>
      </c>
      <c r="E111" s="228" t="s">
        <v>20</v>
      </c>
      <c r="F111" s="229" t="s">
        <v>882</v>
      </c>
      <c r="G111" s="227"/>
      <c r="H111" s="230">
        <v>3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144</v>
      </c>
      <c r="AU111" s="236" t="s">
        <v>82</v>
      </c>
      <c r="AV111" s="13" t="s">
        <v>82</v>
      </c>
      <c r="AW111" s="13" t="s">
        <v>36</v>
      </c>
      <c r="AX111" s="13" t="s">
        <v>73</v>
      </c>
      <c r="AY111" s="236" t="s">
        <v>125</v>
      </c>
    </row>
    <row r="112" s="14" customFormat="1">
      <c r="A112" s="14"/>
      <c r="B112" s="237"/>
      <c r="C112" s="238"/>
      <c r="D112" s="219" t="s">
        <v>144</v>
      </c>
      <c r="E112" s="239" t="s">
        <v>20</v>
      </c>
      <c r="F112" s="240" t="s">
        <v>146</v>
      </c>
      <c r="G112" s="238"/>
      <c r="H112" s="241">
        <v>3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144</v>
      </c>
      <c r="AU112" s="247" t="s">
        <v>82</v>
      </c>
      <c r="AV112" s="14" t="s">
        <v>132</v>
      </c>
      <c r="AW112" s="14" t="s">
        <v>36</v>
      </c>
      <c r="AX112" s="14" t="s">
        <v>22</v>
      </c>
      <c r="AY112" s="247" t="s">
        <v>125</v>
      </c>
    </row>
    <row r="113" s="2" customFormat="1" ht="16.5" customHeight="1">
      <c r="A113" s="40"/>
      <c r="B113" s="41"/>
      <c r="C113" s="206" t="s">
        <v>132</v>
      </c>
      <c r="D113" s="206" t="s">
        <v>128</v>
      </c>
      <c r="E113" s="207" t="s">
        <v>426</v>
      </c>
      <c r="F113" s="208" t="s">
        <v>883</v>
      </c>
      <c r="G113" s="209" t="s">
        <v>428</v>
      </c>
      <c r="H113" s="210">
        <v>2</v>
      </c>
      <c r="I113" s="211"/>
      <c r="J113" s="212">
        <f>ROUND(I113*H113,2)</f>
        <v>0</v>
      </c>
      <c r="K113" s="208" t="s">
        <v>20</v>
      </c>
      <c r="L113" s="46"/>
      <c r="M113" s="213" t="s">
        <v>20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132</v>
      </c>
      <c r="AT113" s="217" t="s">
        <v>128</v>
      </c>
      <c r="AU113" s="217" t="s">
        <v>82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22</v>
      </c>
      <c r="BK113" s="218">
        <f>ROUND(I113*H113,2)</f>
        <v>0</v>
      </c>
      <c r="BL113" s="19" t="s">
        <v>132</v>
      </c>
      <c r="BM113" s="217" t="s">
        <v>162</v>
      </c>
    </row>
    <row r="114" s="2" customFormat="1">
      <c r="A114" s="40"/>
      <c r="B114" s="41"/>
      <c r="C114" s="42"/>
      <c r="D114" s="219" t="s">
        <v>133</v>
      </c>
      <c r="E114" s="42"/>
      <c r="F114" s="220" t="s">
        <v>429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133</v>
      </c>
      <c r="AU114" s="19" t="s">
        <v>82</v>
      </c>
    </row>
    <row r="115" s="13" customFormat="1">
      <c r="A115" s="13"/>
      <c r="B115" s="226"/>
      <c r="C115" s="227"/>
      <c r="D115" s="219" t="s">
        <v>144</v>
      </c>
      <c r="E115" s="228" t="s">
        <v>20</v>
      </c>
      <c r="F115" s="229" t="s">
        <v>82</v>
      </c>
      <c r="G115" s="227"/>
      <c r="H115" s="230">
        <v>2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144</v>
      </c>
      <c r="AU115" s="236" t="s">
        <v>82</v>
      </c>
      <c r="AV115" s="13" t="s">
        <v>82</v>
      </c>
      <c r="AW115" s="13" t="s">
        <v>36</v>
      </c>
      <c r="AX115" s="13" t="s">
        <v>73</v>
      </c>
      <c r="AY115" s="236" t="s">
        <v>125</v>
      </c>
    </row>
    <row r="116" s="14" customFormat="1">
      <c r="A116" s="14"/>
      <c r="B116" s="237"/>
      <c r="C116" s="238"/>
      <c r="D116" s="219" t="s">
        <v>144</v>
      </c>
      <c r="E116" s="239" t="s">
        <v>20</v>
      </c>
      <c r="F116" s="240" t="s">
        <v>146</v>
      </c>
      <c r="G116" s="238"/>
      <c r="H116" s="241">
        <v>2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144</v>
      </c>
      <c r="AU116" s="247" t="s">
        <v>82</v>
      </c>
      <c r="AV116" s="14" t="s">
        <v>132</v>
      </c>
      <c r="AW116" s="14" t="s">
        <v>36</v>
      </c>
      <c r="AX116" s="14" t="s">
        <v>22</v>
      </c>
      <c r="AY116" s="247" t="s">
        <v>125</v>
      </c>
    </row>
    <row r="117" s="12" customFormat="1" ht="22.8" customHeight="1">
      <c r="A117" s="12"/>
      <c r="B117" s="190"/>
      <c r="C117" s="191"/>
      <c r="D117" s="192" t="s">
        <v>72</v>
      </c>
      <c r="E117" s="204" t="s">
        <v>884</v>
      </c>
      <c r="F117" s="204" t="s">
        <v>885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SUM(P118:P119)</f>
        <v>0</v>
      </c>
      <c r="Q117" s="198"/>
      <c r="R117" s="199">
        <f>SUM(R118:R119)</f>
        <v>0</v>
      </c>
      <c r="S117" s="198"/>
      <c r="T117" s="200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22</v>
      </c>
      <c r="AT117" s="202" t="s">
        <v>72</v>
      </c>
      <c r="AU117" s="202" t="s">
        <v>22</v>
      </c>
      <c r="AY117" s="201" t="s">
        <v>125</v>
      </c>
      <c r="BK117" s="203">
        <f>SUM(BK118:BK119)</f>
        <v>0</v>
      </c>
    </row>
    <row r="118" s="2" customFormat="1" ht="16.5" customHeight="1">
      <c r="A118" s="40"/>
      <c r="B118" s="41"/>
      <c r="C118" s="206" t="s">
        <v>163</v>
      </c>
      <c r="D118" s="206" t="s">
        <v>128</v>
      </c>
      <c r="E118" s="207" t="s">
        <v>886</v>
      </c>
      <c r="F118" s="208" t="s">
        <v>887</v>
      </c>
      <c r="G118" s="209" t="s">
        <v>428</v>
      </c>
      <c r="H118" s="210">
        <v>1</v>
      </c>
      <c r="I118" s="211"/>
      <c r="J118" s="212">
        <f>ROUND(I118*H118,2)</f>
        <v>0</v>
      </c>
      <c r="K118" s="208" t="s">
        <v>20</v>
      </c>
      <c r="L118" s="46"/>
      <c r="M118" s="213" t="s">
        <v>20</v>
      </c>
      <c r="N118" s="214" t="s">
        <v>44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132</v>
      </c>
      <c r="AT118" s="217" t="s">
        <v>128</v>
      </c>
      <c r="AU118" s="217" t="s">
        <v>82</v>
      </c>
      <c r="AY118" s="19" t="s">
        <v>125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22</v>
      </c>
      <c r="BK118" s="218">
        <f>ROUND(I118*H118,2)</f>
        <v>0</v>
      </c>
      <c r="BL118" s="19" t="s">
        <v>132</v>
      </c>
      <c r="BM118" s="217" t="s">
        <v>27</v>
      </c>
    </row>
    <row r="119" s="2" customFormat="1">
      <c r="A119" s="40"/>
      <c r="B119" s="41"/>
      <c r="C119" s="42"/>
      <c r="D119" s="219" t="s">
        <v>133</v>
      </c>
      <c r="E119" s="42"/>
      <c r="F119" s="220" t="s">
        <v>888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133</v>
      </c>
      <c r="AU119" s="19" t="s">
        <v>82</v>
      </c>
    </row>
    <row r="120" s="12" customFormat="1" ht="22.8" customHeight="1">
      <c r="A120" s="12"/>
      <c r="B120" s="190"/>
      <c r="C120" s="191"/>
      <c r="D120" s="192" t="s">
        <v>72</v>
      </c>
      <c r="E120" s="204" t="s">
        <v>430</v>
      </c>
      <c r="F120" s="204" t="s">
        <v>431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SUM(P121:P123)</f>
        <v>0</v>
      </c>
      <c r="Q120" s="198"/>
      <c r="R120" s="199">
        <f>SUM(R121:R123)</f>
        <v>0</v>
      </c>
      <c r="S120" s="198"/>
      <c r="T120" s="200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22</v>
      </c>
      <c r="AT120" s="202" t="s">
        <v>72</v>
      </c>
      <c r="AU120" s="202" t="s">
        <v>22</v>
      </c>
      <c r="AY120" s="201" t="s">
        <v>125</v>
      </c>
      <c r="BK120" s="203">
        <f>SUM(BK121:BK123)</f>
        <v>0</v>
      </c>
    </row>
    <row r="121" s="2" customFormat="1" ht="16.5" customHeight="1">
      <c r="A121" s="40"/>
      <c r="B121" s="41"/>
      <c r="C121" s="206" t="s">
        <v>155</v>
      </c>
      <c r="D121" s="206" t="s">
        <v>128</v>
      </c>
      <c r="E121" s="207" t="s">
        <v>432</v>
      </c>
      <c r="F121" s="208" t="s">
        <v>433</v>
      </c>
      <c r="G121" s="209" t="s">
        <v>323</v>
      </c>
      <c r="H121" s="210">
        <v>0.0030000000000000001</v>
      </c>
      <c r="I121" s="211"/>
      <c r="J121" s="212">
        <f>ROUND(I121*H121,2)</f>
        <v>0</v>
      </c>
      <c r="K121" s="208" t="s">
        <v>140</v>
      </c>
      <c r="L121" s="46"/>
      <c r="M121" s="213" t="s">
        <v>20</v>
      </c>
      <c r="N121" s="214" t="s">
        <v>44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132</v>
      </c>
      <c r="AT121" s="217" t="s">
        <v>128</v>
      </c>
      <c r="AU121" s="217" t="s">
        <v>82</v>
      </c>
      <c r="AY121" s="19" t="s">
        <v>125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22</v>
      </c>
      <c r="BK121" s="218">
        <f>ROUND(I121*H121,2)</f>
        <v>0</v>
      </c>
      <c r="BL121" s="19" t="s">
        <v>132</v>
      </c>
      <c r="BM121" s="217" t="s">
        <v>8</v>
      </c>
    </row>
    <row r="122" s="2" customFormat="1">
      <c r="A122" s="40"/>
      <c r="B122" s="41"/>
      <c r="C122" s="42"/>
      <c r="D122" s="219" t="s">
        <v>133</v>
      </c>
      <c r="E122" s="42"/>
      <c r="F122" s="220" t="s">
        <v>434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133</v>
      </c>
      <c r="AU122" s="19" t="s">
        <v>82</v>
      </c>
    </row>
    <row r="123" s="2" customFormat="1">
      <c r="A123" s="40"/>
      <c r="B123" s="41"/>
      <c r="C123" s="42"/>
      <c r="D123" s="224" t="s">
        <v>142</v>
      </c>
      <c r="E123" s="42"/>
      <c r="F123" s="225" t="s">
        <v>435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142</v>
      </c>
      <c r="AU123" s="19" t="s">
        <v>82</v>
      </c>
    </row>
    <row r="124" s="12" customFormat="1" ht="25.92" customHeight="1">
      <c r="A124" s="12"/>
      <c r="B124" s="190"/>
      <c r="C124" s="191"/>
      <c r="D124" s="192" t="s">
        <v>72</v>
      </c>
      <c r="E124" s="193" t="s">
        <v>147</v>
      </c>
      <c r="F124" s="193" t="s">
        <v>148</v>
      </c>
      <c r="G124" s="191"/>
      <c r="H124" s="191"/>
      <c r="I124" s="194"/>
      <c r="J124" s="195">
        <f>BK124</f>
        <v>0</v>
      </c>
      <c r="K124" s="191"/>
      <c r="L124" s="196"/>
      <c r="M124" s="197"/>
      <c r="N124" s="198"/>
      <c r="O124" s="198"/>
      <c r="P124" s="199">
        <f>P125+P131+P154+P188+P199</f>
        <v>0</v>
      </c>
      <c r="Q124" s="198"/>
      <c r="R124" s="199">
        <f>R125+R131+R154+R188+R199</f>
        <v>0</v>
      </c>
      <c r="S124" s="198"/>
      <c r="T124" s="200">
        <f>T125+T131+T154+T188+T199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82</v>
      </c>
      <c r="AT124" s="202" t="s">
        <v>72</v>
      </c>
      <c r="AU124" s="202" t="s">
        <v>73</v>
      </c>
      <c r="AY124" s="201" t="s">
        <v>125</v>
      </c>
      <c r="BK124" s="203">
        <f>BK125+BK131+BK154+BK188+BK199</f>
        <v>0</v>
      </c>
    </row>
    <row r="125" s="12" customFormat="1" ht="22.8" customHeight="1">
      <c r="A125" s="12"/>
      <c r="B125" s="190"/>
      <c r="C125" s="191"/>
      <c r="D125" s="192" t="s">
        <v>72</v>
      </c>
      <c r="E125" s="204" t="s">
        <v>488</v>
      </c>
      <c r="F125" s="204" t="s">
        <v>489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SUM(P126:P130)</f>
        <v>0</v>
      </c>
      <c r="Q125" s="198"/>
      <c r="R125" s="199">
        <f>SUM(R126:R130)</f>
        <v>0</v>
      </c>
      <c r="S125" s="198"/>
      <c r="T125" s="200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1" t="s">
        <v>82</v>
      </c>
      <c r="AT125" s="202" t="s">
        <v>72</v>
      </c>
      <c r="AU125" s="202" t="s">
        <v>22</v>
      </c>
      <c r="AY125" s="201" t="s">
        <v>125</v>
      </c>
      <c r="BK125" s="203">
        <f>SUM(BK126:BK130)</f>
        <v>0</v>
      </c>
    </row>
    <row r="126" s="2" customFormat="1" ht="16.5" customHeight="1">
      <c r="A126" s="40"/>
      <c r="B126" s="41"/>
      <c r="C126" s="206" t="s">
        <v>171</v>
      </c>
      <c r="D126" s="206" t="s">
        <v>128</v>
      </c>
      <c r="E126" s="207" t="s">
        <v>889</v>
      </c>
      <c r="F126" s="208" t="s">
        <v>890</v>
      </c>
      <c r="G126" s="209" t="s">
        <v>766</v>
      </c>
      <c r="H126" s="210">
        <v>1</v>
      </c>
      <c r="I126" s="211"/>
      <c r="J126" s="212">
        <f>ROUND(I126*H126,2)</f>
        <v>0</v>
      </c>
      <c r="K126" s="208" t="s">
        <v>20</v>
      </c>
      <c r="L126" s="46"/>
      <c r="M126" s="213" t="s">
        <v>20</v>
      </c>
      <c r="N126" s="214" t="s">
        <v>44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154</v>
      </c>
      <c r="AT126" s="217" t="s">
        <v>128</v>
      </c>
      <c r="AU126" s="217" t="s">
        <v>82</v>
      </c>
      <c r="AY126" s="19" t="s">
        <v>125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22</v>
      </c>
      <c r="BK126" s="218">
        <f>ROUND(I126*H126,2)</f>
        <v>0</v>
      </c>
      <c r="BL126" s="19" t="s">
        <v>154</v>
      </c>
      <c r="BM126" s="217" t="s">
        <v>174</v>
      </c>
    </row>
    <row r="127" s="2" customFormat="1">
      <c r="A127" s="40"/>
      <c r="B127" s="41"/>
      <c r="C127" s="42"/>
      <c r="D127" s="219" t="s">
        <v>133</v>
      </c>
      <c r="E127" s="42"/>
      <c r="F127" s="220" t="s">
        <v>891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133</v>
      </c>
      <c r="AU127" s="19" t="s">
        <v>82</v>
      </c>
    </row>
    <row r="128" s="2" customFormat="1" ht="21.75" customHeight="1">
      <c r="A128" s="40"/>
      <c r="B128" s="41"/>
      <c r="C128" s="206" t="s">
        <v>162</v>
      </c>
      <c r="D128" s="206" t="s">
        <v>128</v>
      </c>
      <c r="E128" s="207" t="s">
        <v>495</v>
      </c>
      <c r="F128" s="208" t="s">
        <v>496</v>
      </c>
      <c r="G128" s="209" t="s">
        <v>323</v>
      </c>
      <c r="H128" s="210">
        <v>0.002</v>
      </c>
      <c r="I128" s="211"/>
      <c r="J128" s="212">
        <f>ROUND(I128*H128,2)</f>
        <v>0</v>
      </c>
      <c r="K128" s="208" t="s">
        <v>140</v>
      </c>
      <c r="L128" s="46"/>
      <c r="M128" s="213" t="s">
        <v>20</v>
      </c>
      <c r="N128" s="214" t="s">
        <v>44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154</v>
      </c>
      <c r="AT128" s="217" t="s">
        <v>128</v>
      </c>
      <c r="AU128" s="217" t="s">
        <v>82</v>
      </c>
      <c r="AY128" s="19" t="s">
        <v>125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22</v>
      </c>
      <c r="BK128" s="218">
        <f>ROUND(I128*H128,2)</f>
        <v>0</v>
      </c>
      <c r="BL128" s="19" t="s">
        <v>154</v>
      </c>
      <c r="BM128" s="217" t="s">
        <v>154</v>
      </c>
    </row>
    <row r="129" s="2" customFormat="1">
      <c r="A129" s="40"/>
      <c r="B129" s="41"/>
      <c r="C129" s="42"/>
      <c r="D129" s="219" t="s">
        <v>133</v>
      </c>
      <c r="E129" s="42"/>
      <c r="F129" s="220" t="s">
        <v>497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133</v>
      </c>
      <c r="AU129" s="19" t="s">
        <v>82</v>
      </c>
    </row>
    <row r="130" s="2" customFormat="1">
      <c r="A130" s="40"/>
      <c r="B130" s="41"/>
      <c r="C130" s="42"/>
      <c r="D130" s="224" t="s">
        <v>142</v>
      </c>
      <c r="E130" s="42"/>
      <c r="F130" s="225" t="s">
        <v>498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142</v>
      </c>
      <c r="AU130" s="19" t="s">
        <v>82</v>
      </c>
    </row>
    <row r="131" s="12" customFormat="1" ht="22.8" customHeight="1">
      <c r="A131" s="12"/>
      <c r="B131" s="190"/>
      <c r="C131" s="191"/>
      <c r="D131" s="192" t="s">
        <v>72</v>
      </c>
      <c r="E131" s="204" t="s">
        <v>892</v>
      </c>
      <c r="F131" s="204" t="s">
        <v>893</v>
      </c>
      <c r="G131" s="191"/>
      <c r="H131" s="191"/>
      <c r="I131" s="194"/>
      <c r="J131" s="205">
        <f>BK131</f>
        <v>0</v>
      </c>
      <c r="K131" s="191"/>
      <c r="L131" s="196"/>
      <c r="M131" s="197"/>
      <c r="N131" s="198"/>
      <c r="O131" s="198"/>
      <c r="P131" s="199">
        <f>SUM(P132:P153)</f>
        <v>0</v>
      </c>
      <c r="Q131" s="198"/>
      <c r="R131" s="199">
        <f>SUM(R132:R153)</f>
        <v>0</v>
      </c>
      <c r="S131" s="198"/>
      <c r="T131" s="200">
        <f>SUM(T132:T153)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1" t="s">
        <v>82</v>
      </c>
      <c r="AT131" s="202" t="s">
        <v>72</v>
      </c>
      <c r="AU131" s="202" t="s">
        <v>22</v>
      </c>
      <c r="AY131" s="201" t="s">
        <v>125</v>
      </c>
      <c r="BK131" s="203">
        <f>SUM(BK132:BK153)</f>
        <v>0</v>
      </c>
    </row>
    <row r="132" s="2" customFormat="1" ht="16.5" customHeight="1">
      <c r="A132" s="40"/>
      <c r="B132" s="41"/>
      <c r="C132" s="206" t="s">
        <v>135</v>
      </c>
      <c r="D132" s="206" t="s">
        <v>128</v>
      </c>
      <c r="E132" s="207" t="s">
        <v>894</v>
      </c>
      <c r="F132" s="208" t="s">
        <v>895</v>
      </c>
      <c r="G132" s="209" t="s">
        <v>153</v>
      </c>
      <c r="H132" s="210">
        <v>15</v>
      </c>
      <c r="I132" s="211"/>
      <c r="J132" s="212">
        <f>ROUND(I132*H132,2)</f>
        <v>0</v>
      </c>
      <c r="K132" s="208" t="s">
        <v>140</v>
      </c>
      <c r="L132" s="46"/>
      <c r="M132" s="213" t="s">
        <v>20</v>
      </c>
      <c r="N132" s="214" t="s">
        <v>44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154</v>
      </c>
      <c r="AT132" s="217" t="s">
        <v>128</v>
      </c>
      <c r="AU132" s="217" t="s">
        <v>82</v>
      </c>
      <c r="AY132" s="19" t="s">
        <v>125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22</v>
      </c>
      <c r="BK132" s="218">
        <f>ROUND(I132*H132,2)</f>
        <v>0</v>
      </c>
      <c r="BL132" s="19" t="s">
        <v>154</v>
      </c>
      <c r="BM132" s="217" t="s">
        <v>182</v>
      </c>
    </row>
    <row r="133" s="2" customFormat="1">
      <c r="A133" s="40"/>
      <c r="B133" s="41"/>
      <c r="C133" s="42"/>
      <c r="D133" s="219" t="s">
        <v>133</v>
      </c>
      <c r="E133" s="42"/>
      <c r="F133" s="220" t="s">
        <v>896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133</v>
      </c>
      <c r="AU133" s="19" t="s">
        <v>82</v>
      </c>
    </row>
    <row r="134" s="2" customFormat="1">
      <c r="A134" s="40"/>
      <c r="B134" s="41"/>
      <c r="C134" s="42"/>
      <c r="D134" s="224" t="s">
        <v>142</v>
      </c>
      <c r="E134" s="42"/>
      <c r="F134" s="225" t="s">
        <v>897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142</v>
      </c>
      <c r="AU134" s="19" t="s">
        <v>82</v>
      </c>
    </row>
    <row r="135" s="13" customFormat="1">
      <c r="A135" s="13"/>
      <c r="B135" s="226"/>
      <c r="C135" s="227"/>
      <c r="D135" s="219" t="s">
        <v>144</v>
      </c>
      <c r="E135" s="228" t="s">
        <v>20</v>
      </c>
      <c r="F135" s="229" t="s">
        <v>898</v>
      </c>
      <c r="G135" s="227"/>
      <c r="H135" s="230">
        <v>15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144</v>
      </c>
      <c r="AU135" s="236" t="s">
        <v>82</v>
      </c>
      <c r="AV135" s="13" t="s">
        <v>82</v>
      </c>
      <c r="AW135" s="13" t="s">
        <v>36</v>
      </c>
      <c r="AX135" s="13" t="s">
        <v>73</v>
      </c>
      <c r="AY135" s="236" t="s">
        <v>125</v>
      </c>
    </row>
    <row r="136" s="14" customFormat="1">
      <c r="A136" s="14"/>
      <c r="B136" s="237"/>
      <c r="C136" s="238"/>
      <c r="D136" s="219" t="s">
        <v>144</v>
      </c>
      <c r="E136" s="239" t="s">
        <v>20</v>
      </c>
      <c r="F136" s="240" t="s">
        <v>146</v>
      </c>
      <c r="G136" s="238"/>
      <c r="H136" s="241">
        <v>15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144</v>
      </c>
      <c r="AU136" s="247" t="s">
        <v>82</v>
      </c>
      <c r="AV136" s="14" t="s">
        <v>132</v>
      </c>
      <c r="AW136" s="14" t="s">
        <v>36</v>
      </c>
      <c r="AX136" s="14" t="s">
        <v>22</v>
      </c>
      <c r="AY136" s="247" t="s">
        <v>125</v>
      </c>
    </row>
    <row r="137" s="2" customFormat="1" ht="16.5" customHeight="1">
      <c r="A137" s="40"/>
      <c r="B137" s="41"/>
      <c r="C137" s="206" t="s">
        <v>27</v>
      </c>
      <c r="D137" s="206" t="s">
        <v>128</v>
      </c>
      <c r="E137" s="207" t="s">
        <v>899</v>
      </c>
      <c r="F137" s="208" t="s">
        <v>900</v>
      </c>
      <c r="G137" s="209" t="s">
        <v>153</v>
      </c>
      <c r="H137" s="210">
        <v>25</v>
      </c>
      <c r="I137" s="211"/>
      <c r="J137" s="212">
        <f>ROUND(I137*H137,2)</f>
        <v>0</v>
      </c>
      <c r="K137" s="208" t="s">
        <v>140</v>
      </c>
      <c r="L137" s="46"/>
      <c r="M137" s="213" t="s">
        <v>20</v>
      </c>
      <c r="N137" s="214" t="s">
        <v>44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154</v>
      </c>
      <c r="AT137" s="217" t="s">
        <v>128</v>
      </c>
      <c r="AU137" s="217" t="s">
        <v>82</v>
      </c>
      <c r="AY137" s="19" t="s">
        <v>125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22</v>
      </c>
      <c r="BK137" s="218">
        <f>ROUND(I137*H137,2)</f>
        <v>0</v>
      </c>
      <c r="BL137" s="19" t="s">
        <v>154</v>
      </c>
      <c r="BM137" s="217" t="s">
        <v>187</v>
      </c>
    </row>
    <row r="138" s="2" customFormat="1">
      <c r="A138" s="40"/>
      <c r="B138" s="41"/>
      <c r="C138" s="42"/>
      <c r="D138" s="219" t="s">
        <v>133</v>
      </c>
      <c r="E138" s="42"/>
      <c r="F138" s="220" t="s">
        <v>901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133</v>
      </c>
      <c r="AU138" s="19" t="s">
        <v>82</v>
      </c>
    </row>
    <row r="139" s="2" customFormat="1">
      <c r="A139" s="40"/>
      <c r="B139" s="41"/>
      <c r="C139" s="42"/>
      <c r="D139" s="224" t="s">
        <v>142</v>
      </c>
      <c r="E139" s="42"/>
      <c r="F139" s="225" t="s">
        <v>902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142</v>
      </c>
      <c r="AU139" s="19" t="s">
        <v>82</v>
      </c>
    </row>
    <row r="140" s="13" customFormat="1">
      <c r="A140" s="13"/>
      <c r="B140" s="226"/>
      <c r="C140" s="227"/>
      <c r="D140" s="219" t="s">
        <v>144</v>
      </c>
      <c r="E140" s="228" t="s">
        <v>20</v>
      </c>
      <c r="F140" s="229" t="s">
        <v>903</v>
      </c>
      <c r="G140" s="227"/>
      <c r="H140" s="230">
        <v>25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144</v>
      </c>
      <c r="AU140" s="236" t="s">
        <v>82</v>
      </c>
      <c r="AV140" s="13" t="s">
        <v>82</v>
      </c>
      <c r="AW140" s="13" t="s">
        <v>36</v>
      </c>
      <c r="AX140" s="13" t="s">
        <v>73</v>
      </c>
      <c r="AY140" s="236" t="s">
        <v>125</v>
      </c>
    </row>
    <row r="141" s="15" customFormat="1">
      <c r="A141" s="15"/>
      <c r="B141" s="262"/>
      <c r="C141" s="263"/>
      <c r="D141" s="219" t="s">
        <v>144</v>
      </c>
      <c r="E141" s="264" t="s">
        <v>20</v>
      </c>
      <c r="F141" s="265" t="s">
        <v>904</v>
      </c>
      <c r="G141" s="263"/>
      <c r="H141" s="264" t="s">
        <v>20</v>
      </c>
      <c r="I141" s="266"/>
      <c r="J141" s="263"/>
      <c r="K141" s="263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144</v>
      </c>
      <c r="AU141" s="271" t="s">
        <v>82</v>
      </c>
      <c r="AV141" s="15" t="s">
        <v>22</v>
      </c>
      <c r="AW141" s="15" t="s">
        <v>36</v>
      </c>
      <c r="AX141" s="15" t="s">
        <v>73</v>
      </c>
      <c r="AY141" s="271" t="s">
        <v>125</v>
      </c>
    </row>
    <row r="142" s="14" customFormat="1">
      <c r="A142" s="14"/>
      <c r="B142" s="237"/>
      <c r="C142" s="238"/>
      <c r="D142" s="219" t="s">
        <v>144</v>
      </c>
      <c r="E142" s="239" t="s">
        <v>20</v>
      </c>
      <c r="F142" s="240" t="s">
        <v>146</v>
      </c>
      <c r="G142" s="238"/>
      <c r="H142" s="241">
        <v>25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144</v>
      </c>
      <c r="AU142" s="247" t="s">
        <v>82</v>
      </c>
      <c r="AV142" s="14" t="s">
        <v>132</v>
      </c>
      <c r="AW142" s="14" t="s">
        <v>36</v>
      </c>
      <c r="AX142" s="14" t="s">
        <v>22</v>
      </c>
      <c r="AY142" s="247" t="s">
        <v>125</v>
      </c>
    </row>
    <row r="143" s="2" customFormat="1" ht="16.5" customHeight="1">
      <c r="A143" s="40"/>
      <c r="B143" s="41"/>
      <c r="C143" s="206" t="s">
        <v>189</v>
      </c>
      <c r="D143" s="206" t="s">
        <v>128</v>
      </c>
      <c r="E143" s="207" t="s">
        <v>905</v>
      </c>
      <c r="F143" s="208" t="s">
        <v>906</v>
      </c>
      <c r="G143" s="209" t="s">
        <v>153</v>
      </c>
      <c r="H143" s="210">
        <v>25</v>
      </c>
      <c r="I143" s="211"/>
      <c r="J143" s="212">
        <f>ROUND(I143*H143,2)</f>
        <v>0</v>
      </c>
      <c r="K143" s="208" t="s">
        <v>140</v>
      </c>
      <c r="L143" s="46"/>
      <c r="M143" s="213" t="s">
        <v>20</v>
      </c>
      <c r="N143" s="214" t="s">
        <v>44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154</v>
      </c>
      <c r="AT143" s="217" t="s">
        <v>128</v>
      </c>
      <c r="AU143" s="217" t="s">
        <v>82</v>
      </c>
      <c r="AY143" s="19" t="s">
        <v>125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22</v>
      </c>
      <c r="BK143" s="218">
        <f>ROUND(I143*H143,2)</f>
        <v>0</v>
      </c>
      <c r="BL143" s="19" t="s">
        <v>154</v>
      </c>
      <c r="BM143" s="217" t="s">
        <v>192</v>
      </c>
    </row>
    <row r="144" s="2" customFormat="1">
      <c r="A144" s="40"/>
      <c r="B144" s="41"/>
      <c r="C144" s="42"/>
      <c r="D144" s="219" t="s">
        <v>133</v>
      </c>
      <c r="E144" s="42"/>
      <c r="F144" s="220" t="s">
        <v>907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133</v>
      </c>
      <c r="AU144" s="19" t="s">
        <v>82</v>
      </c>
    </row>
    <row r="145" s="2" customFormat="1">
      <c r="A145" s="40"/>
      <c r="B145" s="41"/>
      <c r="C145" s="42"/>
      <c r="D145" s="224" t="s">
        <v>142</v>
      </c>
      <c r="E145" s="42"/>
      <c r="F145" s="225" t="s">
        <v>908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142</v>
      </c>
      <c r="AU145" s="19" t="s">
        <v>82</v>
      </c>
    </row>
    <row r="146" s="2" customFormat="1" ht="21.75" customHeight="1">
      <c r="A146" s="40"/>
      <c r="B146" s="41"/>
      <c r="C146" s="206" t="s">
        <v>8</v>
      </c>
      <c r="D146" s="206" t="s">
        <v>128</v>
      </c>
      <c r="E146" s="207" t="s">
        <v>909</v>
      </c>
      <c r="F146" s="208" t="s">
        <v>910</v>
      </c>
      <c r="G146" s="209" t="s">
        <v>153</v>
      </c>
      <c r="H146" s="210">
        <v>25</v>
      </c>
      <c r="I146" s="211"/>
      <c r="J146" s="212">
        <f>ROUND(I146*H146,2)</f>
        <v>0</v>
      </c>
      <c r="K146" s="208" t="s">
        <v>140</v>
      </c>
      <c r="L146" s="46"/>
      <c r="M146" s="213" t="s">
        <v>20</v>
      </c>
      <c r="N146" s="214" t="s">
        <v>44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154</v>
      </c>
      <c r="AT146" s="217" t="s">
        <v>128</v>
      </c>
      <c r="AU146" s="217" t="s">
        <v>82</v>
      </c>
      <c r="AY146" s="19" t="s">
        <v>125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22</v>
      </c>
      <c r="BK146" s="218">
        <f>ROUND(I146*H146,2)</f>
        <v>0</v>
      </c>
      <c r="BL146" s="19" t="s">
        <v>154</v>
      </c>
      <c r="BM146" s="217" t="s">
        <v>197</v>
      </c>
    </row>
    <row r="147" s="2" customFormat="1">
      <c r="A147" s="40"/>
      <c r="B147" s="41"/>
      <c r="C147" s="42"/>
      <c r="D147" s="219" t="s">
        <v>133</v>
      </c>
      <c r="E147" s="42"/>
      <c r="F147" s="220" t="s">
        <v>911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133</v>
      </c>
      <c r="AU147" s="19" t="s">
        <v>82</v>
      </c>
    </row>
    <row r="148" s="2" customFormat="1">
      <c r="A148" s="40"/>
      <c r="B148" s="41"/>
      <c r="C148" s="42"/>
      <c r="D148" s="224" t="s">
        <v>142</v>
      </c>
      <c r="E148" s="42"/>
      <c r="F148" s="225" t="s">
        <v>912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142</v>
      </c>
      <c r="AU148" s="19" t="s">
        <v>82</v>
      </c>
    </row>
    <row r="149" s="13" customFormat="1">
      <c r="A149" s="13"/>
      <c r="B149" s="226"/>
      <c r="C149" s="227"/>
      <c r="D149" s="219" t="s">
        <v>144</v>
      </c>
      <c r="E149" s="228" t="s">
        <v>20</v>
      </c>
      <c r="F149" s="229" t="s">
        <v>913</v>
      </c>
      <c r="G149" s="227"/>
      <c r="H149" s="230">
        <v>25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144</v>
      </c>
      <c r="AU149" s="236" t="s">
        <v>82</v>
      </c>
      <c r="AV149" s="13" t="s">
        <v>82</v>
      </c>
      <c r="AW149" s="13" t="s">
        <v>36</v>
      </c>
      <c r="AX149" s="13" t="s">
        <v>73</v>
      </c>
      <c r="AY149" s="236" t="s">
        <v>125</v>
      </c>
    </row>
    <row r="150" s="14" customFormat="1">
      <c r="A150" s="14"/>
      <c r="B150" s="237"/>
      <c r="C150" s="238"/>
      <c r="D150" s="219" t="s">
        <v>144</v>
      </c>
      <c r="E150" s="239" t="s">
        <v>20</v>
      </c>
      <c r="F150" s="240" t="s">
        <v>146</v>
      </c>
      <c r="G150" s="238"/>
      <c r="H150" s="241">
        <v>25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144</v>
      </c>
      <c r="AU150" s="247" t="s">
        <v>82</v>
      </c>
      <c r="AV150" s="14" t="s">
        <v>132</v>
      </c>
      <c r="AW150" s="14" t="s">
        <v>36</v>
      </c>
      <c r="AX150" s="14" t="s">
        <v>22</v>
      </c>
      <c r="AY150" s="247" t="s">
        <v>125</v>
      </c>
    </row>
    <row r="151" s="2" customFormat="1" ht="21.75" customHeight="1">
      <c r="A151" s="40"/>
      <c r="B151" s="41"/>
      <c r="C151" s="206" t="s">
        <v>199</v>
      </c>
      <c r="D151" s="206" t="s">
        <v>128</v>
      </c>
      <c r="E151" s="207" t="s">
        <v>914</v>
      </c>
      <c r="F151" s="208" t="s">
        <v>915</v>
      </c>
      <c r="G151" s="209" t="s">
        <v>323</v>
      </c>
      <c r="H151" s="210">
        <v>0.049000000000000002</v>
      </c>
      <c r="I151" s="211"/>
      <c r="J151" s="212">
        <f>ROUND(I151*H151,2)</f>
        <v>0</v>
      </c>
      <c r="K151" s="208" t="s">
        <v>140</v>
      </c>
      <c r="L151" s="46"/>
      <c r="M151" s="213" t="s">
        <v>20</v>
      </c>
      <c r="N151" s="214" t="s">
        <v>44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154</v>
      </c>
      <c r="AT151" s="217" t="s">
        <v>128</v>
      </c>
      <c r="AU151" s="217" t="s">
        <v>82</v>
      </c>
      <c r="AY151" s="19" t="s">
        <v>125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22</v>
      </c>
      <c r="BK151" s="218">
        <f>ROUND(I151*H151,2)</f>
        <v>0</v>
      </c>
      <c r="BL151" s="19" t="s">
        <v>154</v>
      </c>
      <c r="BM151" s="217" t="s">
        <v>202</v>
      </c>
    </row>
    <row r="152" s="2" customFormat="1">
      <c r="A152" s="40"/>
      <c r="B152" s="41"/>
      <c r="C152" s="42"/>
      <c r="D152" s="219" t="s">
        <v>133</v>
      </c>
      <c r="E152" s="42"/>
      <c r="F152" s="220" t="s">
        <v>916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133</v>
      </c>
      <c r="AU152" s="19" t="s">
        <v>82</v>
      </c>
    </row>
    <row r="153" s="2" customFormat="1">
      <c r="A153" s="40"/>
      <c r="B153" s="41"/>
      <c r="C153" s="42"/>
      <c r="D153" s="224" t="s">
        <v>142</v>
      </c>
      <c r="E153" s="42"/>
      <c r="F153" s="225" t="s">
        <v>917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142</v>
      </c>
      <c r="AU153" s="19" t="s">
        <v>82</v>
      </c>
    </row>
    <row r="154" s="12" customFormat="1" ht="22.8" customHeight="1">
      <c r="A154" s="12"/>
      <c r="B154" s="190"/>
      <c r="C154" s="191"/>
      <c r="D154" s="192" t="s">
        <v>72</v>
      </c>
      <c r="E154" s="204" t="s">
        <v>918</v>
      </c>
      <c r="F154" s="204" t="s">
        <v>919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SUM(P155:P187)</f>
        <v>0</v>
      </c>
      <c r="Q154" s="198"/>
      <c r="R154" s="199">
        <f>SUM(R155:R187)</f>
        <v>0</v>
      </c>
      <c r="S154" s="198"/>
      <c r="T154" s="200">
        <f>SUM(T155:T187)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82</v>
      </c>
      <c r="AT154" s="202" t="s">
        <v>72</v>
      </c>
      <c r="AU154" s="202" t="s">
        <v>22</v>
      </c>
      <c r="AY154" s="201" t="s">
        <v>125</v>
      </c>
      <c r="BK154" s="203">
        <f>SUM(BK155:BK187)</f>
        <v>0</v>
      </c>
    </row>
    <row r="155" s="2" customFormat="1" ht="21.75" customHeight="1">
      <c r="A155" s="40"/>
      <c r="B155" s="41"/>
      <c r="C155" s="206" t="s">
        <v>174</v>
      </c>
      <c r="D155" s="206" t="s">
        <v>128</v>
      </c>
      <c r="E155" s="207" t="s">
        <v>920</v>
      </c>
      <c r="F155" s="208" t="s">
        <v>921</v>
      </c>
      <c r="G155" s="209" t="s">
        <v>166</v>
      </c>
      <c r="H155" s="210">
        <v>2</v>
      </c>
      <c r="I155" s="211"/>
      <c r="J155" s="212">
        <f>ROUND(I155*H155,2)</f>
        <v>0</v>
      </c>
      <c r="K155" s="208" t="s">
        <v>140</v>
      </c>
      <c r="L155" s="46"/>
      <c r="M155" s="213" t="s">
        <v>20</v>
      </c>
      <c r="N155" s="214" t="s">
        <v>44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154</v>
      </c>
      <c r="AT155" s="217" t="s">
        <v>128</v>
      </c>
      <c r="AU155" s="217" t="s">
        <v>82</v>
      </c>
      <c r="AY155" s="19" t="s">
        <v>125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22</v>
      </c>
      <c r="BK155" s="218">
        <f>ROUND(I155*H155,2)</f>
        <v>0</v>
      </c>
      <c r="BL155" s="19" t="s">
        <v>154</v>
      </c>
      <c r="BM155" s="217" t="s">
        <v>207</v>
      </c>
    </row>
    <row r="156" s="2" customFormat="1">
      <c r="A156" s="40"/>
      <c r="B156" s="41"/>
      <c r="C156" s="42"/>
      <c r="D156" s="219" t="s">
        <v>133</v>
      </c>
      <c r="E156" s="42"/>
      <c r="F156" s="220" t="s">
        <v>922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133</v>
      </c>
      <c r="AU156" s="19" t="s">
        <v>82</v>
      </c>
    </row>
    <row r="157" s="2" customFormat="1">
      <c r="A157" s="40"/>
      <c r="B157" s="41"/>
      <c r="C157" s="42"/>
      <c r="D157" s="224" t="s">
        <v>142</v>
      </c>
      <c r="E157" s="42"/>
      <c r="F157" s="225" t="s">
        <v>923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142</v>
      </c>
      <c r="AU157" s="19" t="s">
        <v>82</v>
      </c>
    </row>
    <row r="158" s="2" customFormat="1" ht="16.5" customHeight="1">
      <c r="A158" s="40"/>
      <c r="B158" s="41"/>
      <c r="C158" s="206" t="s">
        <v>208</v>
      </c>
      <c r="D158" s="206" t="s">
        <v>128</v>
      </c>
      <c r="E158" s="207" t="s">
        <v>924</v>
      </c>
      <c r="F158" s="208" t="s">
        <v>925</v>
      </c>
      <c r="G158" s="209" t="s">
        <v>166</v>
      </c>
      <c r="H158" s="210">
        <v>1</v>
      </c>
      <c r="I158" s="211"/>
      <c r="J158" s="212">
        <f>ROUND(I158*H158,2)</f>
        <v>0</v>
      </c>
      <c r="K158" s="208" t="s">
        <v>140</v>
      </c>
      <c r="L158" s="46"/>
      <c r="M158" s="213" t="s">
        <v>20</v>
      </c>
      <c r="N158" s="214" t="s">
        <v>44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154</v>
      </c>
      <c r="AT158" s="217" t="s">
        <v>128</v>
      </c>
      <c r="AU158" s="217" t="s">
        <v>82</v>
      </c>
      <c r="AY158" s="19" t="s">
        <v>125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22</v>
      </c>
      <c r="BK158" s="218">
        <f>ROUND(I158*H158,2)</f>
        <v>0</v>
      </c>
      <c r="BL158" s="19" t="s">
        <v>154</v>
      </c>
      <c r="BM158" s="217" t="s">
        <v>211</v>
      </c>
    </row>
    <row r="159" s="2" customFormat="1">
      <c r="A159" s="40"/>
      <c r="B159" s="41"/>
      <c r="C159" s="42"/>
      <c r="D159" s="219" t="s">
        <v>133</v>
      </c>
      <c r="E159" s="42"/>
      <c r="F159" s="220" t="s">
        <v>926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133</v>
      </c>
      <c r="AU159" s="19" t="s">
        <v>82</v>
      </c>
    </row>
    <row r="160" s="2" customFormat="1">
      <c r="A160" s="40"/>
      <c r="B160" s="41"/>
      <c r="C160" s="42"/>
      <c r="D160" s="224" t="s">
        <v>142</v>
      </c>
      <c r="E160" s="42"/>
      <c r="F160" s="225" t="s">
        <v>927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142</v>
      </c>
      <c r="AU160" s="19" t="s">
        <v>82</v>
      </c>
    </row>
    <row r="161" s="13" customFormat="1">
      <c r="A161" s="13"/>
      <c r="B161" s="226"/>
      <c r="C161" s="227"/>
      <c r="D161" s="219" t="s">
        <v>144</v>
      </c>
      <c r="E161" s="228" t="s">
        <v>20</v>
      </c>
      <c r="F161" s="229" t="s">
        <v>928</v>
      </c>
      <c r="G161" s="227"/>
      <c r="H161" s="230">
        <v>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144</v>
      </c>
      <c r="AU161" s="236" t="s">
        <v>82</v>
      </c>
      <c r="AV161" s="13" t="s">
        <v>82</v>
      </c>
      <c r="AW161" s="13" t="s">
        <v>36</v>
      </c>
      <c r="AX161" s="13" t="s">
        <v>73</v>
      </c>
      <c r="AY161" s="236" t="s">
        <v>125</v>
      </c>
    </row>
    <row r="162" s="14" customFormat="1">
      <c r="A162" s="14"/>
      <c r="B162" s="237"/>
      <c r="C162" s="238"/>
      <c r="D162" s="219" t="s">
        <v>144</v>
      </c>
      <c r="E162" s="239" t="s">
        <v>20</v>
      </c>
      <c r="F162" s="240" t="s">
        <v>146</v>
      </c>
      <c r="G162" s="238"/>
      <c r="H162" s="241">
        <v>1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144</v>
      </c>
      <c r="AU162" s="247" t="s">
        <v>82</v>
      </c>
      <c r="AV162" s="14" t="s">
        <v>132</v>
      </c>
      <c r="AW162" s="14" t="s">
        <v>36</v>
      </c>
      <c r="AX162" s="14" t="s">
        <v>22</v>
      </c>
      <c r="AY162" s="247" t="s">
        <v>125</v>
      </c>
    </row>
    <row r="163" s="2" customFormat="1" ht="16.5" customHeight="1">
      <c r="A163" s="40"/>
      <c r="B163" s="41"/>
      <c r="C163" s="206" t="s">
        <v>154</v>
      </c>
      <c r="D163" s="206" t="s">
        <v>128</v>
      </c>
      <c r="E163" s="207" t="s">
        <v>929</v>
      </c>
      <c r="F163" s="208" t="s">
        <v>930</v>
      </c>
      <c r="G163" s="209" t="s">
        <v>166</v>
      </c>
      <c r="H163" s="210">
        <v>3</v>
      </c>
      <c r="I163" s="211"/>
      <c r="J163" s="212">
        <f>ROUND(I163*H163,2)</f>
        <v>0</v>
      </c>
      <c r="K163" s="208" t="s">
        <v>140</v>
      </c>
      <c r="L163" s="46"/>
      <c r="M163" s="213" t="s">
        <v>20</v>
      </c>
      <c r="N163" s="214" t="s">
        <v>44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154</v>
      </c>
      <c r="AT163" s="217" t="s">
        <v>128</v>
      </c>
      <c r="AU163" s="217" t="s">
        <v>82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22</v>
      </c>
      <c r="BK163" s="218">
        <f>ROUND(I163*H163,2)</f>
        <v>0</v>
      </c>
      <c r="BL163" s="19" t="s">
        <v>154</v>
      </c>
      <c r="BM163" s="217" t="s">
        <v>161</v>
      </c>
    </row>
    <row r="164" s="2" customFormat="1">
      <c r="A164" s="40"/>
      <c r="B164" s="41"/>
      <c r="C164" s="42"/>
      <c r="D164" s="219" t="s">
        <v>133</v>
      </c>
      <c r="E164" s="42"/>
      <c r="F164" s="220" t="s">
        <v>931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133</v>
      </c>
      <c r="AU164" s="19" t="s">
        <v>82</v>
      </c>
    </row>
    <row r="165" s="2" customFormat="1">
      <c r="A165" s="40"/>
      <c r="B165" s="41"/>
      <c r="C165" s="42"/>
      <c r="D165" s="224" t="s">
        <v>142</v>
      </c>
      <c r="E165" s="42"/>
      <c r="F165" s="225" t="s">
        <v>932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142</v>
      </c>
      <c r="AU165" s="19" t="s">
        <v>82</v>
      </c>
    </row>
    <row r="166" s="2" customFormat="1" ht="16.5" customHeight="1">
      <c r="A166" s="40"/>
      <c r="B166" s="41"/>
      <c r="C166" s="206" t="s">
        <v>217</v>
      </c>
      <c r="D166" s="206" t="s">
        <v>128</v>
      </c>
      <c r="E166" s="207" t="s">
        <v>933</v>
      </c>
      <c r="F166" s="208" t="s">
        <v>934</v>
      </c>
      <c r="G166" s="209" t="s">
        <v>166</v>
      </c>
      <c r="H166" s="210">
        <v>2</v>
      </c>
      <c r="I166" s="211"/>
      <c r="J166" s="212">
        <f>ROUND(I166*H166,2)</f>
        <v>0</v>
      </c>
      <c r="K166" s="208" t="s">
        <v>140</v>
      </c>
      <c r="L166" s="46"/>
      <c r="M166" s="213" t="s">
        <v>20</v>
      </c>
      <c r="N166" s="214" t="s">
        <v>44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154</v>
      </c>
      <c r="AT166" s="217" t="s">
        <v>128</v>
      </c>
      <c r="AU166" s="217" t="s">
        <v>82</v>
      </c>
      <c r="AY166" s="19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22</v>
      </c>
      <c r="BK166" s="218">
        <f>ROUND(I166*H166,2)</f>
        <v>0</v>
      </c>
      <c r="BL166" s="19" t="s">
        <v>154</v>
      </c>
      <c r="BM166" s="217" t="s">
        <v>220</v>
      </c>
    </row>
    <row r="167" s="2" customFormat="1">
      <c r="A167" s="40"/>
      <c r="B167" s="41"/>
      <c r="C167" s="42"/>
      <c r="D167" s="219" t="s">
        <v>133</v>
      </c>
      <c r="E167" s="42"/>
      <c r="F167" s="220" t="s">
        <v>935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133</v>
      </c>
      <c r="AU167" s="19" t="s">
        <v>82</v>
      </c>
    </row>
    <row r="168" s="2" customFormat="1">
      <c r="A168" s="40"/>
      <c r="B168" s="41"/>
      <c r="C168" s="42"/>
      <c r="D168" s="224" t="s">
        <v>142</v>
      </c>
      <c r="E168" s="42"/>
      <c r="F168" s="225" t="s">
        <v>936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142</v>
      </c>
      <c r="AU168" s="19" t="s">
        <v>82</v>
      </c>
    </row>
    <row r="169" s="13" customFormat="1">
      <c r="A169" s="13"/>
      <c r="B169" s="226"/>
      <c r="C169" s="227"/>
      <c r="D169" s="219" t="s">
        <v>144</v>
      </c>
      <c r="E169" s="228" t="s">
        <v>20</v>
      </c>
      <c r="F169" s="229" t="s">
        <v>937</v>
      </c>
      <c r="G169" s="227"/>
      <c r="H169" s="230">
        <v>2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144</v>
      </c>
      <c r="AU169" s="236" t="s">
        <v>82</v>
      </c>
      <c r="AV169" s="13" t="s">
        <v>82</v>
      </c>
      <c r="AW169" s="13" t="s">
        <v>36</v>
      </c>
      <c r="AX169" s="13" t="s">
        <v>73</v>
      </c>
      <c r="AY169" s="236" t="s">
        <v>125</v>
      </c>
    </row>
    <row r="170" s="14" customFormat="1">
      <c r="A170" s="14"/>
      <c r="B170" s="237"/>
      <c r="C170" s="238"/>
      <c r="D170" s="219" t="s">
        <v>144</v>
      </c>
      <c r="E170" s="239" t="s">
        <v>20</v>
      </c>
      <c r="F170" s="240" t="s">
        <v>146</v>
      </c>
      <c r="G170" s="238"/>
      <c r="H170" s="241">
        <v>2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144</v>
      </c>
      <c r="AU170" s="247" t="s">
        <v>82</v>
      </c>
      <c r="AV170" s="14" t="s">
        <v>132</v>
      </c>
      <c r="AW170" s="14" t="s">
        <v>36</v>
      </c>
      <c r="AX170" s="14" t="s">
        <v>22</v>
      </c>
      <c r="AY170" s="247" t="s">
        <v>125</v>
      </c>
    </row>
    <row r="171" s="2" customFormat="1" ht="16.5" customHeight="1">
      <c r="A171" s="40"/>
      <c r="B171" s="41"/>
      <c r="C171" s="206" t="s">
        <v>182</v>
      </c>
      <c r="D171" s="206" t="s">
        <v>128</v>
      </c>
      <c r="E171" s="207" t="s">
        <v>938</v>
      </c>
      <c r="F171" s="208" t="s">
        <v>939</v>
      </c>
      <c r="G171" s="209" t="s">
        <v>166</v>
      </c>
      <c r="H171" s="210">
        <v>2</v>
      </c>
      <c r="I171" s="211"/>
      <c r="J171" s="212">
        <f>ROUND(I171*H171,2)</f>
        <v>0</v>
      </c>
      <c r="K171" s="208" t="s">
        <v>20</v>
      </c>
      <c r="L171" s="46"/>
      <c r="M171" s="213" t="s">
        <v>20</v>
      </c>
      <c r="N171" s="214" t="s">
        <v>44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154</v>
      </c>
      <c r="AT171" s="217" t="s">
        <v>128</v>
      </c>
      <c r="AU171" s="217" t="s">
        <v>82</v>
      </c>
      <c r="AY171" s="19" t="s">
        <v>125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22</v>
      </c>
      <c r="BK171" s="218">
        <f>ROUND(I171*H171,2)</f>
        <v>0</v>
      </c>
      <c r="BL171" s="19" t="s">
        <v>154</v>
      </c>
      <c r="BM171" s="217" t="s">
        <v>225</v>
      </c>
    </row>
    <row r="172" s="2" customFormat="1">
      <c r="A172" s="40"/>
      <c r="B172" s="41"/>
      <c r="C172" s="42"/>
      <c r="D172" s="219" t="s">
        <v>133</v>
      </c>
      <c r="E172" s="42"/>
      <c r="F172" s="220" t="s">
        <v>940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133</v>
      </c>
      <c r="AU172" s="19" t="s">
        <v>82</v>
      </c>
    </row>
    <row r="173" s="2" customFormat="1" ht="16.5" customHeight="1">
      <c r="A173" s="40"/>
      <c r="B173" s="41"/>
      <c r="C173" s="206" t="s">
        <v>227</v>
      </c>
      <c r="D173" s="206" t="s">
        <v>128</v>
      </c>
      <c r="E173" s="207" t="s">
        <v>941</v>
      </c>
      <c r="F173" s="208" t="s">
        <v>942</v>
      </c>
      <c r="G173" s="209" t="s">
        <v>166</v>
      </c>
      <c r="H173" s="210">
        <v>2</v>
      </c>
      <c r="I173" s="211"/>
      <c r="J173" s="212">
        <f>ROUND(I173*H173,2)</f>
        <v>0</v>
      </c>
      <c r="K173" s="208" t="s">
        <v>140</v>
      </c>
      <c r="L173" s="46"/>
      <c r="M173" s="213" t="s">
        <v>20</v>
      </c>
      <c r="N173" s="214" t="s">
        <v>44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154</v>
      </c>
      <c r="AT173" s="217" t="s">
        <v>128</v>
      </c>
      <c r="AU173" s="217" t="s">
        <v>82</v>
      </c>
      <c r="AY173" s="19" t="s">
        <v>125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22</v>
      </c>
      <c r="BK173" s="218">
        <f>ROUND(I173*H173,2)</f>
        <v>0</v>
      </c>
      <c r="BL173" s="19" t="s">
        <v>154</v>
      </c>
      <c r="BM173" s="217" t="s">
        <v>230</v>
      </c>
    </row>
    <row r="174" s="2" customFormat="1">
      <c r="A174" s="40"/>
      <c r="B174" s="41"/>
      <c r="C174" s="42"/>
      <c r="D174" s="219" t="s">
        <v>133</v>
      </c>
      <c r="E174" s="42"/>
      <c r="F174" s="220" t="s">
        <v>943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133</v>
      </c>
      <c r="AU174" s="19" t="s">
        <v>82</v>
      </c>
    </row>
    <row r="175" s="2" customFormat="1">
      <c r="A175" s="40"/>
      <c r="B175" s="41"/>
      <c r="C175" s="42"/>
      <c r="D175" s="224" t="s">
        <v>142</v>
      </c>
      <c r="E175" s="42"/>
      <c r="F175" s="225" t="s">
        <v>944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142</v>
      </c>
      <c r="AU175" s="19" t="s">
        <v>82</v>
      </c>
    </row>
    <row r="176" s="13" customFormat="1">
      <c r="A176" s="13"/>
      <c r="B176" s="226"/>
      <c r="C176" s="227"/>
      <c r="D176" s="219" t="s">
        <v>144</v>
      </c>
      <c r="E176" s="228" t="s">
        <v>20</v>
      </c>
      <c r="F176" s="229" t="s">
        <v>82</v>
      </c>
      <c r="G176" s="227"/>
      <c r="H176" s="230">
        <v>2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144</v>
      </c>
      <c r="AU176" s="236" t="s">
        <v>82</v>
      </c>
      <c r="AV176" s="13" t="s">
        <v>82</v>
      </c>
      <c r="AW176" s="13" t="s">
        <v>36</v>
      </c>
      <c r="AX176" s="13" t="s">
        <v>73</v>
      </c>
      <c r="AY176" s="236" t="s">
        <v>125</v>
      </c>
    </row>
    <row r="177" s="14" customFormat="1">
      <c r="A177" s="14"/>
      <c r="B177" s="237"/>
      <c r="C177" s="238"/>
      <c r="D177" s="219" t="s">
        <v>144</v>
      </c>
      <c r="E177" s="239" t="s">
        <v>20</v>
      </c>
      <c r="F177" s="240" t="s">
        <v>146</v>
      </c>
      <c r="G177" s="238"/>
      <c r="H177" s="241">
        <v>2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144</v>
      </c>
      <c r="AU177" s="247" t="s">
        <v>82</v>
      </c>
      <c r="AV177" s="14" t="s">
        <v>132</v>
      </c>
      <c r="AW177" s="14" t="s">
        <v>36</v>
      </c>
      <c r="AX177" s="14" t="s">
        <v>22</v>
      </c>
      <c r="AY177" s="247" t="s">
        <v>125</v>
      </c>
    </row>
    <row r="178" s="2" customFormat="1" ht="16.5" customHeight="1">
      <c r="A178" s="40"/>
      <c r="B178" s="41"/>
      <c r="C178" s="206" t="s">
        <v>187</v>
      </c>
      <c r="D178" s="206" t="s">
        <v>128</v>
      </c>
      <c r="E178" s="207" t="s">
        <v>945</v>
      </c>
      <c r="F178" s="208" t="s">
        <v>946</v>
      </c>
      <c r="G178" s="209" t="s">
        <v>166</v>
      </c>
      <c r="H178" s="210">
        <v>2</v>
      </c>
      <c r="I178" s="211"/>
      <c r="J178" s="212">
        <f>ROUND(I178*H178,2)</f>
        <v>0</v>
      </c>
      <c r="K178" s="208" t="s">
        <v>140</v>
      </c>
      <c r="L178" s="46"/>
      <c r="M178" s="213" t="s">
        <v>20</v>
      </c>
      <c r="N178" s="214" t="s">
        <v>44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154</v>
      </c>
      <c r="AT178" s="217" t="s">
        <v>128</v>
      </c>
      <c r="AU178" s="217" t="s">
        <v>82</v>
      </c>
      <c r="AY178" s="19" t="s">
        <v>125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22</v>
      </c>
      <c r="BK178" s="218">
        <f>ROUND(I178*H178,2)</f>
        <v>0</v>
      </c>
      <c r="BL178" s="19" t="s">
        <v>154</v>
      </c>
      <c r="BM178" s="217" t="s">
        <v>235</v>
      </c>
    </row>
    <row r="179" s="2" customFormat="1">
      <c r="A179" s="40"/>
      <c r="B179" s="41"/>
      <c r="C179" s="42"/>
      <c r="D179" s="219" t="s">
        <v>133</v>
      </c>
      <c r="E179" s="42"/>
      <c r="F179" s="220" t="s">
        <v>947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133</v>
      </c>
      <c r="AU179" s="19" t="s">
        <v>82</v>
      </c>
    </row>
    <row r="180" s="2" customFormat="1">
      <c r="A180" s="40"/>
      <c r="B180" s="41"/>
      <c r="C180" s="42"/>
      <c r="D180" s="224" t="s">
        <v>142</v>
      </c>
      <c r="E180" s="42"/>
      <c r="F180" s="225" t="s">
        <v>948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142</v>
      </c>
      <c r="AU180" s="19" t="s">
        <v>82</v>
      </c>
    </row>
    <row r="181" s="13" customFormat="1">
      <c r="A181" s="13"/>
      <c r="B181" s="226"/>
      <c r="C181" s="227"/>
      <c r="D181" s="219" t="s">
        <v>144</v>
      </c>
      <c r="E181" s="228" t="s">
        <v>20</v>
      </c>
      <c r="F181" s="229" t="s">
        <v>949</v>
      </c>
      <c r="G181" s="227"/>
      <c r="H181" s="230">
        <v>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144</v>
      </c>
      <c r="AU181" s="236" t="s">
        <v>82</v>
      </c>
      <c r="AV181" s="13" t="s">
        <v>82</v>
      </c>
      <c r="AW181" s="13" t="s">
        <v>36</v>
      </c>
      <c r="AX181" s="13" t="s">
        <v>73</v>
      </c>
      <c r="AY181" s="236" t="s">
        <v>125</v>
      </c>
    </row>
    <row r="182" s="14" customFormat="1">
      <c r="A182" s="14"/>
      <c r="B182" s="237"/>
      <c r="C182" s="238"/>
      <c r="D182" s="219" t="s">
        <v>144</v>
      </c>
      <c r="E182" s="239" t="s">
        <v>20</v>
      </c>
      <c r="F182" s="240" t="s">
        <v>146</v>
      </c>
      <c r="G182" s="238"/>
      <c r="H182" s="241">
        <v>2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144</v>
      </c>
      <c r="AU182" s="247" t="s">
        <v>82</v>
      </c>
      <c r="AV182" s="14" t="s">
        <v>132</v>
      </c>
      <c r="AW182" s="14" t="s">
        <v>36</v>
      </c>
      <c r="AX182" s="14" t="s">
        <v>22</v>
      </c>
      <c r="AY182" s="247" t="s">
        <v>125</v>
      </c>
    </row>
    <row r="183" s="2" customFormat="1" ht="16.5" customHeight="1">
      <c r="A183" s="40"/>
      <c r="B183" s="41"/>
      <c r="C183" s="248" t="s">
        <v>7</v>
      </c>
      <c r="D183" s="248" t="s">
        <v>158</v>
      </c>
      <c r="E183" s="249" t="s">
        <v>950</v>
      </c>
      <c r="F183" s="250" t="s">
        <v>951</v>
      </c>
      <c r="G183" s="251" t="s">
        <v>153</v>
      </c>
      <c r="H183" s="252">
        <v>2</v>
      </c>
      <c r="I183" s="253"/>
      <c r="J183" s="254">
        <f>ROUND(I183*H183,2)</f>
        <v>0</v>
      </c>
      <c r="K183" s="250" t="s">
        <v>140</v>
      </c>
      <c r="L183" s="255"/>
      <c r="M183" s="256" t="s">
        <v>20</v>
      </c>
      <c r="N183" s="257" t="s">
        <v>44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161</v>
      </c>
      <c r="AT183" s="217" t="s">
        <v>158</v>
      </c>
      <c r="AU183" s="217" t="s">
        <v>82</v>
      </c>
      <c r="AY183" s="19" t="s">
        <v>125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22</v>
      </c>
      <c r="BK183" s="218">
        <f>ROUND(I183*H183,2)</f>
        <v>0</v>
      </c>
      <c r="BL183" s="19" t="s">
        <v>154</v>
      </c>
      <c r="BM183" s="217" t="s">
        <v>239</v>
      </c>
    </row>
    <row r="184" s="2" customFormat="1">
      <c r="A184" s="40"/>
      <c r="B184" s="41"/>
      <c r="C184" s="42"/>
      <c r="D184" s="219" t="s">
        <v>133</v>
      </c>
      <c r="E184" s="42"/>
      <c r="F184" s="220" t="s">
        <v>951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133</v>
      </c>
      <c r="AU184" s="19" t="s">
        <v>82</v>
      </c>
    </row>
    <row r="185" s="2" customFormat="1" ht="16.5" customHeight="1">
      <c r="A185" s="40"/>
      <c r="B185" s="41"/>
      <c r="C185" s="206" t="s">
        <v>192</v>
      </c>
      <c r="D185" s="206" t="s">
        <v>128</v>
      </c>
      <c r="E185" s="207" t="s">
        <v>952</v>
      </c>
      <c r="F185" s="208" t="s">
        <v>953</v>
      </c>
      <c r="G185" s="209" t="s">
        <v>323</v>
      </c>
      <c r="H185" s="210">
        <v>0.0070000000000000001</v>
      </c>
      <c r="I185" s="211"/>
      <c r="J185" s="212">
        <f>ROUND(I185*H185,2)</f>
        <v>0</v>
      </c>
      <c r="K185" s="208" t="s">
        <v>140</v>
      </c>
      <c r="L185" s="46"/>
      <c r="M185" s="213" t="s">
        <v>20</v>
      </c>
      <c r="N185" s="214" t="s">
        <v>44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154</v>
      </c>
      <c r="AT185" s="217" t="s">
        <v>128</v>
      </c>
      <c r="AU185" s="217" t="s">
        <v>82</v>
      </c>
      <c r="AY185" s="19" t="s">
        <v>125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22</v>
      </c>
      <c r="BK185" s="218">
        <f>ROUND(I185*H185,2)</f>
        <v>0</v>
      </c>
      <c r="BL185" s="19" t="s">
        <v>154</v>
      </c>
      <c r="BM185" s="217" t="s">
        <v>244</v>
      </c>
    </row>
    <row r="186" s="2" customFormat="1">
      <c r="A186" s="40"/>
      <c r="B186" s="41"/>
      <c r="C186" s="42"/>
      <c r="D186" s="219" t="s">
        <v>133</v>
      </c>
      <c r="E186" s="42"/>
      <c r="F186" s="220" t="s">
        <v>954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133</v>
      </c>
      <c r="AU186" s="19" t="s">
        <v>82</v>
      </c>
    </row>
    <row r="187" s="2" customFormat="1">
      <c r="A187" s="40"/>
      <c r="B187" s="41"/>
      <c r="C187" s="42"/>
      <c r="D187" s="224" t="s">
        <v>142</v>
      </c>
      <c r="E187" s="42"/>
      <c r="F187" s="225" t="s">
        <v>955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142</v>
      </c>
      <c r="AU187" s="19" t="s">
        <v>82</v>
      </c>
    </row>
    <row r="188" s="12" customFormat="1" ht="22.8" customHeight="1">
      <c r="A188" s="12"/>
      <c r="B188" s="190"/>
      <c r="C188" s="191"/>
      <c r="D188" s="192" t="s">
        <v>72</v>
      </c>
      <c r="E188" s="204" t="s">
        <v>783</v>
      </c>
      <c r="F188" s="204" t="s">
        <v>784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SUM(P189:P198)</f>
        <v>0</v>
      </c>
      <c r="Q188" s="198"/>
      <c r="R188" s="199">
        <f>SUM(R189:R198)</f>
        <v>0</v>
      </c>
      <c r="S188" s="198"/>
      <c r="T188" s="200">
        <f>SUM(T189:T198)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82</v>
      </c>
      <c r="AT188" s="202" t="s">
        <v>72</v>
      </c>
      <c r="AU188" s="202" t="s">
        <v>22</v>
      </c>
      <c r="AY188" s="201" t="s">
        <v>125</v>
      </c>
      <c r="BK188" s="203">
        <f>SUM(BK189:BK198)</f>
        <v>0</v>
      </c>
    </row>
    <row r="189" s="2" customFormat="1" ht="16.5" customHeight="1">
      <c r="A189" s="40"/>
      <c r="B189" s="41"/>
      <c r="C189" s="206" t="s">
        <v>247</v>
      </c>
      <c r="D189" s="206" t="s">
        <v>128</v>
      </c>
      <c r="E189" s="207" t="s">
        <v>956</v>
      </c>
      <c r="F189" s="208" t="s">
        <v>957</v>
      </c>
      <c r="G189" s="209" t="s">
        <v>766</v>
      </c>
      <c r="H189" s="210">
        <v>20</v>
      </c>
      <c r="I189" s="211"/>
      <c r="J189" s="212">
        <f>ROUND(I189*H189,2)</f>
        <v>0</v>
      </c>
      <c r="K189" s="208" t="s">
        <v>140</v>
      </c>
      <c r="L189" s="46"/>
      <c r="M189" s="213" t="s">
        <v>20</v>
      </c>
      <c r="N189" s="214" t="s">
        <v>44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154</v>
      </c>
      <c r="AT189" s="217" t="s">
        <v>128</v>
      </c>
      <c r="AU189" s="217" t="s">
        <v>82</v>
      </c>
      <c r="AY189" s="19" t="s">
        <v>125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22</v>
      </c>
      <c r="BK189" s="218">
        <f>ROUND(I189*H189,2)</f>
        <v>0</v>
      </c>
      <c r="BL189" s="19" t="s">
        <v>154</v>
      </c>
      <c r="BM189" s="217" t="s">
        <v>250</v>
      </c>
    </row>
    <row r="190" s="2" customFormat="1">
      <c r="A190" s="40"/>
      <c r="B190" s="41"/>
      <c r="C190" s="42"/>
      <c r="D190" s="219" t="s">
        <v>133</v>
      </c>
      <c r="E190" s="42"/>
      <c r="F190" s="220" t="s">
        <v>958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133</v>
      </c>
      <c r="AU190" s="19" t="s">
        <v>82</v>
      </c>
    </row>
    <row r="191" s="2" customFormat="1">
      <c r="A191" s="40"/>
      <c r="B191" s="41"/>
      <c r="C191" s="42"/>
      <c r="D191" s="224" t="s">
        <v>142</v>
      </c>
      <c r="E191" s="42"/>
      <c r="F191" s="225" t="s">
        <v>959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142</v>
      </c>
      <c r="AU191" s="19" t="s">
        <v>82</v>
      </c>
    </row>
    <row r="192" s="13" customFormat="1">
      <c r="A192" s="13"/>
      <c r="B192" s="226"/>
      <c r="C192" s="227"/>
      <c r="D192" s="219" t="s">
        <v>144</v>
      </c>
      <c r="E192" s="228" t="s">
        <v>20</v>
      </c>
      <c r="F192" s="229" t="s">
        <v>960</v>
      </c>
      <c r="G192" s="227"/>
      <c r="H192" s="230">
        <v>20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144</v>
      </c>
      <c r="AU192" s="236" t="s">
        <v>82</v>
      </c>
      <c r="AV192" s="13" t="s">
        <v>82</v>
      </c>
      <c r="AW192" s="13" t="s">
        <v>36</v>
      </c>
      <c r="AX192" s="13" t="s">
        <v>73</v>
      </c>
      <c r="AY192" s="236" t="s">
        <v>125</v>
      </c>
    </row>
    <row r="193" s="14" customFormat="1">
      <c r="A193" s="14"/>
      <c r="B193" s="237"/>
      <c r="C193" s="238"/>
      <c r="D193" s="219" t="s">
        <v>144</v>
      </c>
      <c r="E193" s="239" t="s">
        <v>20</v>
      </c>
      <c r="F193" s="240" t="s">
        <v>146</v>
      </c>
      <c r="G193" s="238"/>
      <c r="H193" s="241">
        <v>20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144</v>
      </c>
      <c r="AU193" s="247" t="s">
        <v>82</v>
      </c>
      <c r="AV193" s="14" t="s">
        <v>132</v>
      </c>
      <c r="AW193" s="14" t="s">
        <v>36</v>
      </c>
      <c r="AX193" s="14" t="s">
        <v>22</v>
      </c>
      <c r="AY193" s="247" t="s">
        <v>125</v>
      </c>
    </row>
    <row r="194" s="2" customFormat="1" ht="16.5" customHeight="1">
      <c r="A194" s="40"/>
      <c r="B194" s="41"/>
      <c r="C194" s="248" t="s">
        <v>197</v>
      </c>
      <c r="D194" s="248" t="s">
        <v>158</v>
      </c>
      <c r="E194" s="249" t="s">
        <v>283</v>
      </c>
      <c r="F194" s="250" t="s">
        <v>961</v>
      </c>
      <c r="G194" s="251" t="s">
        <v>766</v>
      </c>
      <c r="H194" s="252">
        <v>20</v>
      </c>
      <c r="I194" s="253"/>
      <c r="J194" s="254">
        <f>ROUND(I194*H194,2)</f>
        <v>0</v>
      </c>
      <c r="K194" s="250" t="s">
        <v>20</v>
      </c>
      <c r="L194" s="255"/>
      <c r="M194" s="256" t="s">
        <v>20</v>
      </c>
      <c r="N194" s="257" t="s">
        <v>44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161</v>
      </c>
      <c r="AT194" s="217" t="s">
        <v>158</v>
      </c>
      <c r="AU194" s="217" t="s">
        <v>82</v>
      </c>
      <c r="AY194" s="19" t="s">
        <v>125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22</v>
      </c>
      <c r="BK194" s="218">
        <f>ROUND(I194*H194,2)</f>
        <v>0</v>
      </c>
      <c r="BL194" s="19" t="s">
        <v>154</v>
      </c>
      <c r="BM194" s="217" t="s">
        <v>254</v>
      </c>
    </row>
    <row r="195" s="2" customFormat="1">
      <c r="A195" s="40"/>
      <c r="B195" s="41"/>
      <c r="C195" s="42"/>
      <c r="D195" s="219" t="s">
        <v>133</v>
      </c>
      <c r="E195" s="42"/>
      <c r="F195" s="220" t="s">
        <v>961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133</v>
      </c>
      <c r="AU195" s="19" t="s">
        <v>82</v>
      </c>
    </row>
    <row r="196" s="2" customFormat="1" ht="21.75" customHeight="1">
      <c r="A196" s="40"/>
      <c r="B196" s="41"/>
      <c r="C196" s="206" t="s">
        <v>256</v>
      </c>
      <c r="D196" s="206" t="s">
        <v>128</v>
      </c>
      <c r="E196" s="207" t="s">
        <v>801</v>
      </c>
      <c r="F196" s="208" t="s">
        <v>802</v>
      </c>
      <c r="G196" s="209" t="s">
        <v>323</v>
      </c>
      <c r="H196" s="210">
        <v>0.001</v>
      </c>
      <c r="I196" s="211"/>
      <c r="J196" s="212">
        <f>ROUND(I196*H196,2)</f>
        <v>0</v>
      </c>
      <c r="K196" s="208" t="s">
        <v>140</v>
      </c>
      <c r="L196" s="46"/>
      <c r="M196" s="213" t="s">
        <v>20</v>
      </c>
      <c r="N196" s="214" t="s">
        <v>44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154</v>
      </c>
      <c r="AT196" s="217" t="s">
        <v>128</v>
      </c>
      <c r="AU196" s="217" t="s">
        <v>82</v>
      </c>
      <c r="AY196" s="19" t="s">
        <v>125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22</v>
      </c>
      <c r="BK196" s="218">
        <f>ROUND(I196*H196,2)</f>
        <v>0</v>
      </c>
      <c r="BL196" s="19" t="s">
        <v>154</v>
      </c>
      <c r="BM196" s="217" t="s">
        <v>259</v>
      </c>
    </row>
    <row r="197" s="2" customFormat="1">
      <c r="A197" s="40"/>
      <c r="B197" s="41"/>
      <c r="C197" s="42"/>
      <c r="D197" s="219" t="s">
        <v>133</v>
      </c>
      <c r="E197" s="42"/>
      <c r="F197" s="220" t="s">
        <v>804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133</v>
      </c>
      <c r="AU197" s="19" t="s">
        <v>82</v>
      </c>
    </row>
    <row r="198" s="2" customFormat="1">
      <c r="A198" s="40"/>
      <c r="B198" s="41"/>
      <c r="C198" s="42"/>
      <c r="D198" s="224" t="s">
        <v>142</v>
      </c>
      <c r="E198" s="42"/>
      <c r="F198" s="225" t="s">
        <v>805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142</v>
      </c>
      <c r="AU198" s="19" t="s">
        <v>82</v>
      </c>
    </row>
    <row r="199" s="12" customFormat="1" ht="22.8" customHeight="1">
      <c r="A199" s="12"/>
      <c r="B199" s="190"/>
      <c r="C199" s="191"/>
      <c r="D199" s="192" t="s">
        <v>72</v>
      </c>
      <c r="E199" s="204" t="s">
        <v>806</v>
      </c>
      <c r="F199" s="204" t="s">
        <v>807</v>
      </c>
      <c r="G199" s="191"/>
      <c r="H199" s="191"/>
      <c r="I199" s="194"/>
      <c r="J199" s="205">
        <f>BK199</f>
        <v>0</v>
      </c>
      <c r="K199" s="191"/>
      <c r="L199" s="196"/>
      <c r="M199" s="197"/>
      <c r="N199" s="198"/>
      <c r="O199" s="198"/>
      <c r="P199" s="199">
        <f>SUM(P200:P209)</f>
        <v>0</v>
      </c>
      <c r="Q199" s="198"/>
      <c r="R199" s="199">
        <f>SUM(R200:R209)</f>
        <v>0</v>
      </c>
      <c r="S199" s="198"/>
      <c r="T199" s="200">
        <f>SUM(T200:T209)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1" t="s">
        <v>82</v>
      </c>
      <c r="AT199" s="202" t="s">
        <v>72</v>
      </c>
      <c r="AU199" s="202" t="s">
        <v>22</v>
      </c>
      <c r="AY199" s="201" t="s">
        <v>125</v>
      </c>
      <c r="BK199" s="203">
        <f>SUM(BK200:BK209)</f>
        <v>0</v>
      </c>
    </row>
    <row r="200" s="2" customFormat="1" ht="16.5" customHeight="1">
      <c r="A200" s="40"/>
      <c r="B200" s="41"/>
      <c r="C200" s="206" t="s">
        <v>202</v>
      </c>
      <c r="D200" s="206" t="s">
        <v>128</v>
      </c>
      <c r="E200" s="207" t="s">
        <v>808</v>
      </c>
      <c r="F200" s="208" t="s">
        <v>809</v>
      </c>
      <c r="G200" s="209" t="s">
        <v>139</v>
      </c>
      <c r="H200" s="210">
        <v>100</v>
      </c>
      <c r="I200" s="211"/>
      <c r="J200" s="212">
        <f>ROUND(I200*H200,2)</f>
        <v>0</v>
      </c>
      <c r="K200" s="208" t="s">
        <v>140</v>
      </c>
      <c r="L200" s="46"/>
      <c r="M200" s="213" t="s">
        <v>20</v>
      </c>
      <c r="N200" s="214" t="s">
        <v>44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154</v>
      </c>
      <c r="AT200" s="217" t="s">
        <v>128</v>
      </c>
      <c r="AU200" s="217" t="s">
        <v>82</v>
      </c>
      <c r="AY200" s="19" t="s">
        <v>125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22</v>
      </c>
      <c r="BK200" s="218">
        <f>ROUND(I200*H200,2)</f>
        <v>0</v>
      </c>
      <c r="BL200" s="19" t="s">
        <v>154</v>
      </c>
      <c r="BM200" s="217" t="s">
        <v>263</v>
      </c>
    </row>
    <row r="201" s="2" customFormat="1">
      <c r="A201" s="40"/>
      <c r="B201" s="41"/>
      <c r="C201" s="42"/>
      <c r="D201" s="219" t="s">
        <v>133</v>
      </c>
      <c r="E201" s="42"/>
      <c r="F201" s="220" t="s">
        <v>811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133</v>
      </c>
      <c r="AU201" s="19" t="s">
        <v>82</v>
      </c>
    </row>
    <row r="202" s="2" customFormat="1">
      <c r="A202" s="40"/>
      <c r="B202" s="41"/>
      <c r="C202" s="42"/>
      <c r="D202" s="224" t="s">
        <v>142</v>
      </c>
      <c r="E202" s="42"/>
      <c r="F202" s="225" t="s">
        <v>812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142</v>
      </c>
      <c r="AU202" s="19" t="s">
        <v>82</v>
      </c>
    </row>
    <row r="203" s="13" customFormat="1">
      <c r="A203" s="13"/>
      <c r="B203" s="226"/>
      <c r="C203" s="227"/>
      <c r="D203" s="219" t="s">
        <v>144</v>
      </c>
      <c r="E203" s="228" t="s">
        <v>20</v>
      </c>
      <c r="F203" s="229" t="s">
        <v>813</v>
      </c>
      <c r="G203" s="227"/>
      <c r="H203" s="230">
        <v>100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144</v>
      </c>
      <c r="AU203" s="236" t="s">
        <v>82</v>
      </c>
      <c r="AV203" s="13" t="s">
        <v>82</v>
      </c>
      <c r="AW203" s="13" t="s">
        <v>36</v>
      </c>
      <c r="AX203" s="13" t="s">
        <v>73</v>
      </c>
      <c r="AY203" s="236" t="s">
        <v>125</v>
      </c>
    </row>
    <row r="204" s="14" customFormat="1">
      <c r="A204" s="14"/>
      <c r="B204" s="237"/>
      <c r="C204" s="238"/>
      <c r="D204" s="219" t="s">
        <v>144</v>
      </c>
      <c r="E204" s="239" t="s">
        <v>20</v>
      </c>
      <c r="F204" s="240" t="s">
        <v>146</v>
      </c>
      <c r="G204" s="238"/>
      <c r="H204" s="241">
        <v>100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144</v>
      </c>
      <c r="AU204" s="247" t="s">
        <v>82</v>
      </c>
      <c r="AV204" s="14" t="s">
        <v>132</v>
      </c>
      <c r="AW204" s="14" t="s">
        <v>36</v>
      </c>
      <c r="AX204" s="14" t="s">
        <v>22</v>
      </c>
      <c r="AY204" s="247" t="s">
        <v>125</v>
      </c>
    </row>
    <row r="205" s="2" customFormat="1" ht="21.75" customHeight="1">
      <c r="A205" s="40"/>
      <c r="B205" s="41"/>
      <c r="C205" s="206" t="s">
        <v>266</v>
      </c>
      <c r="D205" s="206" t="s">
        <v>128</v>
      </c>
      <c r="E205" s="207" t="s">
        <v>821</v>
      </c>
      <c r="F205" s="208" t="s">
        <v>822</v>
      </c>
      <c r="G205" s="209" t="s">
        <v>139</v>
      </c>
      <c r="H205" s="210">
        <v>200</v>
      </c>
      <c r="I205" s="211"/>
      <c r="J205" s="212">
        <f>ROUND(I205*H205,2)</f>
        <v>0</v>
      </c>
      <c r="K205" s="208" t="s">
        <v>140</v>
      </c>
      <c r="L205" s="46"/>
      <c r="M205" s="213" t="s">
        <v>20</v>
      </c>
      <c r="N205" s="214" t="s">
        <v>44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154</v>
      </c>
      <c r="AT205" s="217" t="s">
        <v>128</v>
      </c>
      <c r="AU205" s="217" t="s">
        <v>82</v>
      </c>
      <c r="AY205" s="19" t="s">
        <v>125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22</v>
      </c>
      <c r="BK205" s="218">
        <f>ROUND(I205*H205,2)</f>
        <v>0</v>
      </c>
      <c r="BL205" s="19" t="s">
        <v>154</v>
      </c>
      <c r="BM205" s="217" t="s">
        <v>269</v>
      </c>
    </row>
    <row r="206" s="2" customFormat="1">
      <c r="A206" s="40"/>
      <c r="B206" s="41"/>
      <c r="C206" s="42"/>
      <c r="D206" s="219" t="s">
        <v>133</v>
      </c>
      <c r="E206" s="42"/>
      <c r="F206" s="220" t="s">
        <v>824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133</v>
      </c>
      <c r="AU206" s="19" t="s">
        <v>82</v>
      </c>
    </row>
    <row r="207" s="2" customFormat="1">
      <c r="A207" s="40"/>
      <c r="B207" s="41"/>
      <c r="C207" s="42"/>
      <c r="D207" s="224" t="s">
        <v>142</v>
      </c>
      <c r="E207" s="42"/>
      <c r="F207" s="225" t="s">
        <v>825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142</v>
      </c>
      <c r="AU207" s="19" t="s">
        <v>82</v>
      </c>
    </row>
    <row r="208" s="13" customFormat="1">
      <c r="A208" s="13"/>
      <c r="B208" s="226"/>
      <c r="C208" s="227"/>
      <c r="D208" s="219" t="s">
        <v>144</v>
      </c>
      <c r="E208" s="228" t="s">
        <v>20</v>
      </c>
      <c r="F208" s="229" t="s">
        <v>826</v>
      </c>
      <c r="G208" s="227"/>
      <c r="H208" s="230">
        <v>200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144</v>
      </c>
      <c r="AU208" s="236" t="s">
        <v>82</v>
      </c>
      <c r="AV208" s="13" t="s">
        <v>82</v>
      </c>
      <c r="AW208" s="13" t="s">
        <v>36</v>
      </c>
      <c r="AX208" s="13" t="s">
        <v>73</v>
      </c>
      <c r="AY208" s="236" t="s">
        <v>125</v>
      </c>
    </row>
    <row r="209" s="14" customFormat="1">
      <c r="A209" s="14"/>
      <c r="B209" s="237"/>
      <c r="C209" s="238"/>
      <c r="D209" s="219" t="s">
        <v>144</v>
      </c>
      <c r="E209" s="239" t="s">
        <v>20</v>
      </c>
      <c r="F209" s="240" t="s">
        <v>146</v>
      </c>
      <c r="G209" s="238"/>
      <c r="H209" s="241">
        <v>200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144</v>
      </c>
      <c r="AU209" s="247" t="s">
        <v>82</v>
      </c>
      <c r="AV209" s="14" t="s">
        <v>132</v>
      </c>
      <c r="AW209" s="14" t="s">
        <v>36</v>
      </c>
      <c r="AX209" s="14" t="s">
        <v>22</v>
      </c>
      <c r="AY209" s="247" t="s">
        <v>125</v>
      </c>
    </row>
    <row r="210" s="12" customFormat="1" ht="25.92" customHeight="1">
      <c r="A210" s="12"/>
      <c r="B210" s="190"/>
      <c r="C210" s="191"/>
      <c r="D210" s="192" t="s">
        <v>72</v>
      </c>
      <c r="E210" s="193" t="s">
        <v>158</v>
      </c>
      <c r="F210" s="193" t="s">
        <v>362</v>
      </c>
      <c r="G210" s="191"/>
      <c r="H210" s="191"/>
      <c r="I210" s="194"/>
      <c r="J210" s="195">
        <f>BK210</f>
        <v>0</v>
      </c>
      <c r="K210" s="191"/>
      <c r="L210" s="196"/>
      <c r="M210" s="197"/>
      <c r="N210" s="198"/>
      <c r="O210" s="198"/>
      <c r="P210" s="199">
        <f>P211</f>
        <v>0</v>
      </c>
      <c r="Q210" s="198"/>
      <c r="R210" s="199">
        <f>R211</f>
        <v>0</v>
      </c>
      <c r="S210" s="198"/>
      <c r="T210" s="200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126</v>
      </c>
      <c r="AT210" s="202" t="s">
        <v>72</v>
      </c>
      <c r="AU210" s="202" t="s">
        <v>73</v>
      </c>
      <c r="AY210" s="201" t="s">
        <v>125</v>
      </c>
      <c r="BK210" s="203">
        <f>BK211</f>
        <v>0</v>
      </c>
    </row>
    <row r="211" s="12" customFormat="1" ht="22.8" customHeight="1">
      <c r="A211" s="12"/>
      <c r="B211" s="190"/>
      <c r="C211" s="191"/>
      <c r="D211" s="192" t="s">
        <v>72</v>
      </c>
      <c r="E211" s="204" t="s">
        <v>962</v>
      </c>
      <c r="F211" s="204" t="s">
        <v>963</v>
      </c>
      <c r="G211" s="191"/>
      <c r="H211" s="191"/>
      <c r="I211" s="194"/>
      <c r="J211" s="205">
        <f>BK211</f>
        <v>0</v>
      </c>
      <c r="K211" s="191"/>
      <c r="L211" s="196"/>
      <c r="M211" s="197"/>
      <c r="N211" s="198"/>
      <c r="O211" s="198"/>
      <c r="P211" s="199">
        <f>SUM(P212:P213)</f>
        <v>0</v>
      </c>
      <c r="Q211" s="198"/>
      <c r="R211" s="199">
        <f>SUM(R212:R213)</f>
        <v>0</v>
      </c>
      <c r="S211" s="198"/>
      <c r="T211" s="200">
        <f>SUM(T212:T213)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1" t="s">
        <v>126</v>
      </c>
      <c r="AT211" s="202" t="s">
        <v>72</v>
      </c>
      <c r="AU211" s="202" t="s">
        <v>22</v>
      </c>
      <c r="AY211" s="201" t="s">
        <v>125</v>
      </c>
      <c r="BK211" s="203">
        <f>SUM(BK212:BK213)</f>
        <v>0</v>
      </c>
    </row>
    <row r="212" s="2" customFormat="1" ht="16.5" customHeight="1">
      <c r="A212" s="40"/>
      <c r="B212" s="41"/>
      <c r="C212" s="206" t="s">
        <v>207</v>
      </c>
      <c r="D212" s="206" t="s">
        <v>128</v>
      </c>
      <c r="E212" s="207" t="s">
        <v>964</v>
      </c>
      <c r="F212" s="208" t="s">
        <v>965</v>
      </c>
      <c r="G212" s="209" t="s">
        <v>966</v>
      </c>
      <c r="H212" s="210">
        <v>1</v>
      </c>
      <c r="I212" s="211"/>
      <c r="J212" s="212">
        <f>ROUND(I212*H212,2)</f>
        <v>0</v>
      </c>
      <c r="K212" s="208" t="s">
        <v>20</v>
      </c>
      <c r="L212" s="46"/>
      <c r="M212" s="213" t="s">
        <v>20</v>
      </c>
      <c r="N212" s="214" t="s">
        <v>44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288</v>
      </c>
      <c r="AT212" s="217" t="s">
        <v>128</v>
      </c>
      <c r="AU212" s="217" t="s">
        <v>82</v>
      </c>
      <c r="AY212" s="19" t="s">
        <v>125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22</v>
      </c>
      <c r="BK212" s="218">
        <f>ROUND(I212*H212,2)</f>
        <v>0</v>
      </c>
      <c r="BL212" s="19" t="s">
        <v>288</v>
      </c>
      <c r="BM212" s="217" t="s">
        <v>272</v>
      </c>
    </row>
    <row r="213" s="2" customFormat="1">
      <c r="A213" s="40"/>
      <c r="B213" s="41"/>
      <c r="C213" s="42"/>
      <c r="D213" s="219" t="s">
        <v>133</v>
      </c>
      <c r="E213" s="42"/>
      <c r="F213" s="220" t="s">
        <v>967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133</v>
      </c>
      <c r="AU213" s="19" t="s">
        <v>82</v>
      </c>
    </row>
    <row r="214" s="12" customFormat="1" ht="25.92" customHeight="1">
      <c r="A214" s="12"/>
      <c r="B214" s="190"/>
      <c r="C214" s="191"/>
      <c r="D214" s="192" t="s">
        <v>72</v>
      </c>
      <c r="E214" s="193" t="s">
        <v>968</v>
      </c>
      <c r="F214" s="193" t="s">
        <v>969</v>
      </c>
      <c r="G214" s="191"/>
      <c r="H214" s="191"/>
      <c r="I214" s="194"/>
      <c r="J214" s="195">
        <f>BK214</f>
        <v>0</v>
      </c>
      <c r="K214" s="191"/>
      <c r="L214" s="196"/>
      <c r="M214" s="197"/>
      <c r="N214" s="198"/>
      <c r="O214" s="198"/>
      <c r="P214" s="199">
        <f>SUM(P215:P224)</f>
        <v>0</v>
      </c>
      <c r="Q214" s="198"/>
      <c r="R214" s="199">
        <f>SUM(R215:R224)</f>
        <v>0</v>
      </c>
      <c r="S214" s="198"/>
      <c r="T214" s="200">
        <f>SUM(T215:T224)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132</v>
      </c>
      <c r="AT214" s="202" t="s">
        <v>72</v>
      </c>
      <c r="AU214" s="202" t="s">
        <v>73</v>
      </c>
      <c r="AY214" s="201" t="s">
        <v>125</v>
      </c>
      <c r="BK214" s="203">
        <f>SUM(BK215:BK224)</f>
        <v>0</v>
      </c>
    </row>
    <row r="215" s="2" customFormat="1" ht="16.5" customHeight="1">
      <c r="A215" s="40"/>
      <c r="B215" s="41"/>
      <c r="C215" s="206" t="s">
        <v>273</v>
      </c>
      <c r="D215" s="206" t="s">
        <v>128</v>
      </c>
      <c r="E215" s="207" t="s">
        <v>970</v>
      </c>
      <c r="F215" s="208" t="s">
        <v>971</v>
      </c>
      <c r="G215" s="209" t="s">
        <v>131</v>
      </c>
      <c r="H215" s="210">
        <v>10</v>
      </c>
      <c r="I215" s="211"/>
      <c r="J215" s="212">
        <f>ROUND(I215*H215,2)</f>
        <v>0</v>
      </c>
      <c r="K215" s="208" t="s">
        <v>140</v>
      </c>
      <c r="L215" s="46"/>
      <c r="M215" s="213" t="s">
        <v>20</v>
      </c>
      <c r="N215" s="214" t="s">
        <v>44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972</v>
      </c>
      <c r="AT215" s="217" t="s">
        <v>128</v>
      </c>
      <c r="AU215" s="217" t="s">
        <v>22</v>
      </c>
      <c r="AY215" s="19" t="s">
        <v>125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22</v>
      </c>
      <c r="BK215" s="218">
        <f>ROUND(I215*H215,2)</f>
        <v>0</v>
      </c>
      <c r="BL215" s="19" t="s">
        <v>972</v>
      </c>
      <c r="BM215" s="217" t="s">
        <v>276</v>
      </c>
    </row>
    <row r="216" s="2" customFormat="1">
      <c r="A216" s="40"/>
      <c r="B216" s="41"/>
      <c r="C216" s="42"/>
      <c r="D216" s="219" t="s">
        <v>133</v>
      </c>
      <c r="E216" s="42"/>
      <c r="F216" s="220" t="s">
        <v>973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133</v>
      </c>
      <c r="AU216" s="19" t="s">
        <v>22</v>
      </c>
    </row>
    <row r="217" s="2" customFormat="1">
      <c r="A217" s="40"/>
      <c r="B217" s="41"/>
      <c r="C217" s="42"/>
      <c r="D217" s="224" t="s">
        <v>142</v>
      </c>
      <c r="E217" s="42"/>
      <c r="F217" s="225" t="s">
        <v>974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142</v>
      </c>
      <c r="AU217" s="19" t="s">
        <v>22</v>
      </c>
    </row>
    <row r="218" s="13" customFormat="1">
      <c r="A218" s="13"/>
      <c r="B218" s="226"/>
      <c r="C218" s="227"/>
      <c r="D218" s="219" t="s">
        <v>144</v>
      </c>
      <c r="E218" s="228" t="s">
        <v>20</v>
      </c>
      <c r="F218" s="229" t="s">
        <v>975</v>
      </c>
      <c r="G218" s="227"/>
      <c r="H218" s="230">
        <v>10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144</v>
      </c>
      <c r="AU218" s="236" t="s">
        <v>22</v>
      </c>
      <c r="AV218" s="13" t="s">
        <v>82</v>
      </c>
      <c r="AW218" s="13" t="s">
        <v>36</v>
      </c>
      <c r="AX218" s="13" t="s">
        <v>73</v>
      </c>
      <c r="AY218" s="236" t="s">
        <v>125</v>
      </c>
    </row>
    <row r="219" s="14" customFormat="1">
      <c r="A219" s="14"/>
      <c r="B219" s="237"/>
      <c r="C219" s="238"/>
      <c r="D219" s="219" t="s">
        <v>144</v>
      </c>
      <c r="E219" s="239" t="s">
        <v>20</v>
      </c>
      <c r="F219" s="240" t="s">
        <v>146</v>
      </c>
      <c r="G219" s="238"/>
      <c r="H219" s="241">
        <v>10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144</v>
      </c>
      <c r="AU219" s="247" t="s">
        <v>22</v>
      </c>
      <c r="AV219" s="14" t="s">
        <v>132</v>
      </c>
      <c r="AW219" s="14" t="s">
        <v>36</v>
      </c>
      <c r="AX219" s="14" t="s">
        <v>22</v>
      </c>
      <c r="AY219" s="247" t="s">
        <v>125</v>
      </c>
    </row>
    <row r="220" s="2" customFormat="1" ht="16.5" customHeight="1">
      <c r="A220" s="40"/>
      <c r="B220" s="41"/>
      <c r="C220" s="206" t="s">
        <v>211</v>
      </c>
      <c r="D220" s="206" t="s">
        <v>128</v>
      </c>
      <c r="E220" s="207" t="s">
        <v>976</v>
      </c>
      <c r="F220" s="208" t="s">
        <v>977</v>
      </c>
      <c r="G220" s="209" t="s">
        <v>131</v>
      </c>
      <c r="H220" s="210">
        <v>10</v>
      </c>
      <c r="I220" s="211"/>
      <c r="J220" s="212">
        <f>ROUND(I220*H220,2)</f>
        <v>0</v>
      </c>
      <c r="K220" s="208" t="s">
        <v>140</v>
      </c>
      <c r="L220" s="46"/>
      <c r="M220" s="213" t="s">
        <v>20</v>
      </c>
      <c r="N220" s="214" t="s">
        <v>44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972</v>
      </c>
      <c r="AT220" s="217" t="s">
        <v>128</v>
      </c>
      <c r="AU220" s="217" t="s">
        <v>22</v>
      </c>
      <c r="AY220" s="19" t="s">
        <v>125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22</v>
      </c>
      <c r="BK220" s="218">
        <f>ROUND(I220*H220,2)</f>
        <v>0</v>
      </c>
      <c r="BL220" s="19" t="s">
        <v>972</v>
      </c>
      <c r="BM220" s="217" t="s">
        <v>279</v>
      </c>
    </row>
    <row r="221" s="2" customFormat="1">
      <c r="A221" s="40"/>
      <c r="B221" s="41"/>
      <c r="C221" s="42"/>
      <c r="D221" s="219" t="s">
        <v>133</v>
      </c>
      <c r="E221" s="42"/>
      <c r="F221" s="220" t="s">
        <v>978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133</v>
      </c>
      <c r="AU221" s="19" t="s">
        <v>22</v>
      </c>
    </row>
    <row r="222" s="2" customFormat="1">
      <c r="A222" s="40"/>
      <c r="B222" s="41"/>
      <c r="C222" s="42"/>
      <c r="D222" s="224" t="s">
        <v>142</v>
      </c>
      <c r="E222" s="42"/>
      <c r="F222" s="225" t="s">
        <v>979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142</v>
      </c>
      <c r="AU222" s="19" t="s">
        <v>22</v>
      </c>
    </row>
    <row r="223" s="13" customFormat="1">
      <c r="A223" s="13"/>
      <c r="B223" s="226"/>
      <c r="C223" s="227"/>
      <c r="D223" s="219" t="s">
        <v>144</v>
      </c>
      <c r="E223" s="228" t="s">
        <v>20</v>
      </c>
      <c r="F223" s="229" t="s">
        <v>980</v>
      </c>
      <c r="G223" s="227"/>
      <c r="H223" s="230">
        <v>10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144</v>
      </c>
      <c r="AU223" s="236" t="s">
        <v>22</v>
      </c>
      <c r="AV223" s="13" t="s">
        <v>82</v>
      </c>
      <c r="AW223" s="13" t="s">
        <v>36</v>
      </c>
      <c r="AX223" s="13" t="s">
        <v>73</v>
      </c>
      <c r="AY223" s="236" t="s">
        <v>125</v>
      </c>
    </row>
    <row r="224" s="14" customFormat="1">
      <c r="A224" s="14"/>
      <c r="B224" s="237"/>
      <c r="C224" s="238"/>
      <c r="D224" s="219" t="s">
        <v>144</v>
      </c>
      <c r="E224" s="239" t="s">
        <v>20</v>
      </c>
      <c r="F224" s="240" t="s">
        <v>146</v>
      </c>
      <c r="G224" s="238"/>
      <c r="H224" s="241">
        <v>10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144</v>
      </c>
      <c r="AU224" s="247" t="s">
        <v>22</v>
      </c>
      <c r="AV224" s="14" t="s">
        <v>132</v>
      </c>
      <c r="AW224" s="14" t="s">
        <v>36</v>
      </c>
      <c r="AX224" s="14" t="s">
        <v>22</v>
      </c>
      <c r="AY224" s="247" t="s">
        <v>125</v>
      </c>
    </row>
    <row r="225" s="12" customFormat="1" ht="25.92" customHeight="1">
      <c r="A225" s="12"/>
      <c r="B225" s="190"/>
      <c r="C225" s="191"/>
      <c r="D225" s="192" t="s">
        <v>72</v>
      </c>
      <c r="E225" s="193" t="s">
        <v>92</v>
      </c>
      <c r="F225" s="193" t="s">
        <v>840</v>
      </c>
      <c r="G225" s="191"/>
      <c r="H225" s="191"/>
      <c r="I225" s="194"/>
      <c r="J225" s="195">
        <f>BK225</f>
        <v>0</v>
      </c>
      <c r="K225" s="191"/>
      <c r="L225" s="196"/>
      <c r="M225" s="197"/>
      <c r="N225" s="198"/>
      <c r="O225" s="198"/>
      <c r="P225" s="199">
        <f>P226+P227</f>
        <v>0</v>
      </c>
      <c r="Q225" s="198"/>
      <c r="R225" s="199">
        <f>R226+R227</f>
        <v>0</v>
      </c>
      <c r="S225" s="198"/>
      <c r="T225" s="200">
        <f>T226+T227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163</v>
      </c>
      <c r="AT225" s="202" t="s">
        <v>72</v>
      </c>
      <c r="AU225" s="202" t="s">
        <v>73</v>
      </c>
      <c r="AY225" s="201" t="s">
        <v>125</v>
      </c>
      <c r="BK225" s="203">
        <f>BK226+BK227</f>
        <v>0</v>
      </c>
    </row>
    <row r="226" s="12" customFormat="1" ht="22.8" customHeight="1">
      <c r="A226" s="12"/>
      <c r="B226" s="190"/>
      <c r="C226" s="191"/>
      <c r="D226" s="192" t="s">
        <v>72</v>
      </c>
      <c r="E226" s="204" t="s">
        <v>856</v>
      </c>
      <c r="F226" s="204" t="s">
        <v>857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v>0</v>
      </c>
      <c r="Q226" s="198"/>
      <c r="R226" s="199">
        <v>0</v>
      </c>
      <c r="S226" s="198"/>
      <c r="T226" s="200"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163</v>
      </c>
      <c r="AT226" s="202" t="s">
        <v>72</v>
      </c>
      <c r="AU226" s="202" t="s">
        <v>22</v>
      </c>
      <c r="AY226" s="201" t="s">
        <v>125</v>
      </c>
      <c r="BK226" s="203">
        <v>0</v>
      </c>
    </row>
    <row r="227" s="12" customFormat="1" ht="22.8" customHeight="1">
      <c r="A227" s="12"/>
      <c r="B227" s="190"/>
      <c r="C227" s="191"/>
      <c r="D227" s="192" t="s">
        <v>72</v>
      </c>
      <c r="E227" s="204" t="s">
        <v>863</v>
      </c>
      <c r="F227" s="204" t="s">
        <v>864</v>
      </c>
      <c r="G227" s="191"/>
      <c r="H227" s="191"/>
      <c r="I227" s="194"/>
      <c r="J227" s="205">
        <f>BK227</f>
        <v>0</v>
      </c>
      <c r="K227" s="191"/>
      <c r="L227" s="196"/>
      <c r="M227" s="197"/>
      <c r="N227" s="198"/>
      <c r="O227" s="198"/>
      <c r="P227" s="199">
        <f>SUM(P228:P230)</f>
        <v>0</v>
      </c>
      <c r="Q227" s="198"/>
      <c r="R227" s="199">
        <f>SUM(R228:R230)</f>
        <v>0</v>
      </c>
      <c r="S227" s="198"/>
      <c r="T227" s="200">
        <f>SUM(T228:T230)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1" t="s">
        <v>163</v>
      </c>
      <c r="AT227" s="202" t="s">
        <v>72</v>
      </c>
      <c r="AU227" s="202" t="s">
        <v>22</v>
      </c>
      <c r="AY227" s="201" t="s">
        <v>125</v>
      </c>
      <c r="BK227" s="203">
        <f>SUM(BK228:BK230)</f>
        <v>0</v>
      </c>
    </row>
    <row r="228" s="2" customFormat="1" ht="21.75" customHeight="1">
      <c r="A228" s="40"/>
      <c r="B228" s="41"/>
      <c r="C228" s="206" t="s">
        <v>282</v>
      </c>
      <c r="D228" s="206" t="s">
        <v>128</v>
      </c>
      <c r="E228" s="207" t="s">
        <v>865</v>
      </c>
      <c r="F228" s="208" t="s">
        <v>981</v>
      </c>
      <c r="G228" s="209" t="s">
        <v>428</v>
      </c>
      <c r="H228" s="210">
        <v>1</v>
      </c>
      <c r="I228" s="211"/>
      <c r="J228" s="212">
        <f>ROUND(I228*H228,2)</f>
        <v>0</v>
      </c>
      <c r="K228" s="208" t="s">
        <v>140</v>
      </c>
      <c r="L228" s="46"/>
      <c r="M228" s="213" t="s">
        <v>20</v>
      </c>
      <c r="N228" s="214" t="s">
        <v>44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132</v>
      </c>
      <c r="AT228" s="217" t="s">
        <v>128</v>
      </c>
      <c r="AU228" s="217" t="s">
        <v>82</v>
      </c>
      <c r="AY228" s="19" t="s">
        <v>125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22</v>
      </c>
      <c r="BK228" s="218">
        <f>ROUND(I228*H228,2)</f>
        <v>0</v>
      </c>
      <c r="BL228" s="19" t="s">
        <v>132</v>
      </c>
      <c r="BM228" s="217" t="s">
        <v>285</v>
      </c>
    </row>
    <row r="229" s="2" customFormat="1">
      <c r="A229" s="40"/>
      <c r="B229" s="41"/>
      <c r="C229" s="42"/>
      <c r="D229" s="219" t="s">
        <v>133</v>
      </c>
      <c r="E229" s="42"/>
      <c r="F229" s="220" t="s">
        <v>864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133</v>
      </c>
      <c r="AU229" s="19" t="s">
        <v>82</v>
      </c>
    </row>
    <row r="230" s="2" customFormat="1">
      <c r="A230" s="40"/>
      <c r="B230" s="41"/>
      <c r="C230" s="42"/>
      <c r="D230" s="224" t="s">
        <v>142</v>
      </c>
      <c r="E230" s="42"/>
      <c r="F230" s="225" t="s">
        <v>868</v>
      </c>
      <c r="G230" s="42"/>
      <c r="H230" s="42"/>
      <c r="I230" s="221"/>
      <c r="J230" s="42"/>
      <c r="K230" s="42"/>
      <c r="L230" s="46"/>
      <c r="M230" s="258"/>
      <c r="N230" s="259"/>
      <c r="O230" s="260"/>
      <c r="P230" s="260"/>
      <c r="Q230" s="260"/>
      <c r="R230" s="260"/>
      <c r="S230" s="260"/>
      <c r="T230" s="261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142</v>
      </c>
      <c r="AU230" s="19" t="s">
        <v>82</v>
      </c>
    </row>
    <row r="231" s="2" customFormat="1" ht="6.96" customHeight="1">
      <c r="A231" s="40"/>
      <c r="B231" s="61"/>
      <c r="C231" s="62"/>
      <c r="D231" s="62"/>
      <c r="E231" s="62"/>
      <c r="F231" s="62"/>
      <c r="G231" s="62"/>
      <c r="H231" s="62"/>
      <c r="I231" s="62"/>
      <c r="J231" s="62"/>
      <c r="K231" s="62"/>
      <c r="L231" s="46"/>
      <c r="M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</row>
  </sheetData>
  <sheetProtection sheet="1" autoFilter="0" formatColumns="0" formatRows="0" objects="1" scenarios="1" spinCount="100000" saltValue="CCUDicVW/Fs2eBQO2JnFa47nSJXE/vvclHFXqIlCpVC47UK/NnPYB9veSVPm6MtoU9TwszBgQiJO8C8HpzD0Lg==" hashValue="kM2At2zE6vEw+nWdmk1tRS+kob1abEhnrVIc81rAHn/o+ZoimGjm9S/iXpPbWipxNz8D0LNjjuXZ6LrgqBklJg==" algorithmName="SHA-512" password="CC35"/>
  <autoFilter ref="C94:K230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5_02/949101111"/>
    <hyperlink ref="F105" r:id="rId2" display="https://podminky.urs.cz/item/CS_URS_2025_02/977131119"/>
    <hyperlink ref="F110" r:id="rId3" display="https://podminky.urs.cz/item/CS_URS_2025_02/977151113"/>
    <hyperlink ref="F123" r:id="rId4" display="https://podminky.urs.cz/item/CS_URS_2025_02/998011009"/>
    <hyperlink ref="F130" r:id="rId5" display="https://podminky.urs.cz/item/CS_URS_2025_02/998727112"/>
    <hyperlink ref="F134" r:id="rId6" display="https://podminky.urs.cz/item/CS_URS_2025_02/733111114"/>
    <hyperlink ref="F139" r:id="rId7" display="https://podminky.urs.cz/item/CS_URS_2025_02/733222304"/>
    <hyperlink ref="F145" r:id="rId8" display="https://podminky.urs.cz/item/CS_URS_2025_02/733291101"/>
    <hyperlink ref="F148" r:id="rId9" display="https://podminky.urs.cz/item/CS_URS_2025_02/733811222"/>
    <hyperlink ref="F153" r:id="rId10" display="https://podminky.urs.cz/item/CS_URS_2025_02/998733112"/>
    <hyperlink ref="F157" r:id="rId11" display="https://podminky.urs.cz/item/CS_URS_2025_02/734211127"/>
    <hyperlink ref="F160" r:id="rId12" display="https://podminky.urs.cz/item/CS_URS_2025_02/734220122"/>
    <hyperlink ref="F165" r:id="rId13" display="https://podminky.urs.cz/item/CS_URS_2025_02/734291123"/>
    <hyperlink ref="F168" r:id="rId14" display="https://podminky.urs.cz/item/CS_URS_2025_02/734291124"/>
    <hyperlink ref="F175" r:id="rId15" display="https://podminky.urs.cz/item/CS_URS_2025_02/734494213"/>
    <hyperlink ref="F180" r:id="rId16" display="https://podminky.urs.cz/item/CS_URS_2025_02/734499212"/>
    <hyperlink ref="F187" r:id="rId17" display="https://podminky.urs.cz/item/CS_URS_2025_02/998734112"/>
    <hyperlink ref="F191" r:id="rId18" display="https://podminky.urs.cz/item/CS_URS_2025_02/767995113"/>
    <hyperlink ref="F198" r:id="rId19" display="https://podminky.urs.cz/item/CS_URS_2025_02/998767112"/>
    <hyperlink ref="F202" r:id="rId20" display="https://podminky.urs.cz/item/CS_URS_2025_02/784111001"/>
    <hyperlink ref="F207" r:id="rId21" display="https://podminky.urs.cz/item/CS_URS_2025_02/784211011"/>
    <hyperlink ref="F217" r:id="rId22" display="https://podminky.urs.cz/item/CS_URS_2025_02/HZS1301"/>
    <hyperlink ref="F222" r:id="rId23" display="https://podminky.urs.cz/item/CS_URS_2025_02/HZS2222"/>
    <hyperlink ref="F230" r:id="rId24" display="https://podminky.urs.cz/item/CS_URS_2025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Ochlazování kanceláří MěÚ b (1.-4.NP) VZT pro klientskou halu (1.NP)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982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19</v>
      </c>
      <c r="E11" s="40"/>
      <c r="F11" s="138" t="s">
        <v>20</v>
      </c>
      <c r="G11" s="40"/>
      <c r="H11" s="40"/>
      <c r="I11" s="134" t="s">
        <v>21</v>
      </c>
      <c r="J11" s="138" t="s">
        <v>20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23</v>
      </c>
      <c r="E12" s="40"/>
      <c r="F12" s="138" t="s">
        <v>24</v>
      </c>
      <c r="G12" s="40"/>
      <c r="H12" s="40"/>
      <c r="I12" s="134" t="s">
        <v>25</v>
      </c>
      <c r="J12" s="139" t="str">
        <f>'Rekapitulace stavby'!AN8</f>
        <v>7. 4. 2026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29</v>
      </c>
      <c r="E14" s="40"/>
      <c r="F14" s="40"/>
      <c r="G14" s="40"/>
      <c r="H14" s="40"/>
      <c r="I14" s="134" t="s">
        <v>30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31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30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31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30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31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30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31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ROUNDUP(J87,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ROUNDUP((SUM(BE87:BE171)),  2)</f>
        <v>0</v>
      </c>
      <c r="G33" s="40"/>
      <c r="H33" s="40"/>
      <c r="I33" s="150">
        <v>0.20999999999999999</v>
      </c>
      <c r="J33" s="149">
        <f>ROUNDUP(((SUM(BE87:BE171))*I33),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ROUNDUP((SUM(BF87:BF171)),  2)</f>
        <v>0</v>
      </c>
      <c r="G34" s="40"/>
      <c r="H34" s="40"/>
      <c r="I34" s="150">
        <v>0.12</v>
      </c>
      <c r="J34" s="149">
        <f>ROUNDUP(((SUM(BF87:BF171))*I34),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ROUNDUP((SUM(BG87:BG171)),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ROUNDUP((SUM(BH87:BH171)),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ROUNDUP((SUM(BI87:BI171)),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Ochlazování kanceláří MěÚ b (1.-4.NP) VZT pro klientskou halu (1.NP)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004 - Odvod kondenzátu od...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2"/>
      <c r="E52" s="42"/>
      <c r="F52" s="29" t="str">
        <f>F12</f>
        <v xml:space="preserve"> </v>
      </c>
      <c r="G52" s="42"/>
      <c r="H52" s="42"/>
      <c r="I52" s="34" t="s">
        <v>25</v>
      </c>
      <c r="J52" s="74" t="str">
        <f>IF(J12="","",J12)</f>
        <v>7. 4. 2026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29</v>
      </c>
      <c r="D54" s="42"/>
      <c r="E54" s="42"/>
      <c r="F54" s="29" t="str">
        <f>E15</f>
        <v xml:space="preserve"> 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388</v>
      </c>
      <c r="E62" s="176"/>
      <c r="F62" s="176"/>
      <c r="G62" s="176"/>
      <c r="H62" s="176"/>
      <c r="I62" s="176"/>
      <c r="J62" s="177">
        <f>J109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105</v>
      </c>
      <c r="E63" s="170"/>
      <c r="F63" s="170"/>
      <c r="G63" s="170"/>
      <c r="H63" s="170"/>
      <c r="I63" s="170"/>
      <c r="J63" s="171">
        <f>J113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390</v>
      </c>
      <c r="E64" s="176"/>
      <c r="F64" s="176"/>
      <c r="G64" s="176"/>
      <c r="H64" s="176"/>
      <c r="I64" s="176"/>
      <c r="J64" s="177">
        <f>J114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391</v>
      </c>
      <c r="E65" s="176"/>
      <c r="F65" s="176"/>
      <c r="G65" s="176"/>
      <c r="H65" s="176"/>
      <c r="I65" s="176"/>
      <c r="J65" s="177">
        <f>J130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393</v>
      </c>
      <c r="E66" s="176"/>
      <c r="F66" s="176"/>
      <c r="G66" s="176"/>
      <c r="H66" s="176"/>
      <c r="I66" s="176"/>
      <c r="J66" s="177">
        <f>J160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983</v>
      </c>
      <c r="E67" s="176"/>
      <c r="F67" s="176"/>
      <c r="G67" s="176"/>
      <c r="H67" s="176"/>
      <c r="I67" s="176"/>
      <c r="J67" s="177">
        <f>J163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110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Ochlazování kanceláří MěÚ b (1.-4.NP) VZT pro klientskou halu (1.NP)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004 - Odvod kondenzátu od...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23</v>
      </c>
      <c r="D81" s="42"/>
      <c r="E81" s="42"/>
      <c r="F81" s="29" t="str">
        <f>F12</f>
        <v xml:space="preserve"> </v>
      </c>
      <c r="G81" s="42"/>
      <c r="H81" s="42"/>
      <c r="I81" s="34" t="s">
        <v>25</v>
      </c>
      <c r="J81" s="74" t="str">
        <f>IF(J12="","",J12)</f>
        <v>7. 4. 2026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E15</f>
        <v xml:space="preserve"> </v>
      </c>
      <c r="G83" s="42"/>
      <c r="H83" s="42"/>
      <c r="I83" s="34" t="s">
        <v>34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32</v>
      </c>
      <c r="D84" s="42"/>
      <c r="E84" s="42"/>
      <c r="F84" s="29" t="str">
        <f>IF(E18="","",E18)</f>
        <v>Vyplň údaj</v>
      </c>
      <c r="G84" s="42"/>
      <c r="H84" s="42"/>
      <c r="I84" s="34" t="s">
        <v>35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111</v>
      </c>
      <c r="D86" s="182" t="s">
        <v>58</v>
      </c>
      <c r="E86" s="182" t="s">
        <v>54</v>
      </c>
      <c r="F86" s="182" t="s">
        <v>55</v>
      </c>
      <c r="G86" s="182" t="s">
        <v>112</v>
      </c>
      <c r="H86" s="182" t="s">
        <v>113</v>
      </c>
      <c r="I86" s="182" t="s">
        <v>114</v>
      </c>
      <c r="J86" s="182" t="s">
        <v>100</v>
      </c>
      <c r="K86" s="183" t="s">
        <v>115</v>
      </c>
      <c r="L86" s="184"/>
      <c r="M86" s="94" t="s">
        <v>20</v>
      </c>
      <c r="N86" s="95" t="s">
        <v>43</v>
      </c>
      <c r="O86" s="95" t="s">
        <v>116</v>
      </c>
      <c r="P86" s="95" t="s">
        <v>117</v>
      </c>
      <c r="Q86" s="95" t="s">
        <v>118</v>
      </c>
      <c r="R86" s="95" t="s">
        <v>119</v>
      </c>
      <c r="S86" s="95" t="s">
        <v>120</v>
      </c>
      <c r="T86" s="96" t="s">
        <v>121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122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P88+P113</f>
        <v>0</v>
      </c>
      <c r="Q87" s="98"/>
      <c r="R87" s="187">
        <f>R88+R113</f>
        <v>0</v>
      </c>
      <c r="S87" s="98"/>
      <c r="T87" s="188">
        <f>T88+T113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101</v>
      </c>
      <c r="BK87" s="189">
        <f>BK88+BK113</f>
        <v>0</v>
      </c>
    </row>
    <row r="88" s="12" customFormat="1" ht="25.92" customHeight="1">
      <c r="A88" s="12"/>
      <c r="B88" s="190"/>
      <c r="C88" s="191"/>
      <c r="D88" s="192" t="s">
        <v>72</v>
      </c>
      <c r="E88" s="193" t="s">
        <v>123</v>
      </c>
      <c r="F88" s="193" t="s">
        <v>124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P89+P109</f>
        <v>0</v>
      </c>
      <c r="Q88" s="198"/>
      <c r="R88" s="199">
        <f>R89+R109</f>
        <v>0</v>
      </c>
      <c r="S88" s="198"/>
      <c r="T88" s="200">
        <f>T89+T109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22</v>
      </c>
      <c r="AT88" s="202" t="s">
        <v>72</v>
      </c>
      <c r="AU88" s="202" t="s">
        <v>73</v>
      </c>
      <c r="AY88" s="201" t="s">
        <v>125</v>
      </c>
      <c r="BK88" s="203">
        <f>BK89+BK109</f>
        <v>0</v>
      </c>
    </row>
    <row r="89" s="12" customFormat="1" ht="22.8" customHeight="1">
      <c r="A89" s="12"/>
      <c r="B89" s="190"/>
      <c r="C89" s="191"/>
      <c r="D89" s="192" t="s">
        <v>72</v>
      </c>
      <c r="E89" s="204" t="s">
        <v>135</v>
      </c>
      <c r="F89" s="204" t="s">
        <v>136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SUM(P90:P108)</f>
        <v>0</v>
      </c>
      <c r="Q89" s="198"/>
      <c r="R89" s="199">
        <f>SUM(R90:R108)</f>
        <v>0</v>
      </c>
      <c r="S89" s="198"/>
      <c r="T89" s="200">
        <f>SUM(T90:T108)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22</v>
      </c>
      <c r="AT89" s="202" t="s">
        <v>72</v>
      </c>
      <c r="AU89" s="202" t="s">
        <v>22</v>
      </c>
      <c r="AY89" s="201" t="s">
        <v>125</v>
      </c>
      <c r="BK89" s="203">
        <f>SUM(BK90:BK108)</f>
        <v>0</v>
      </c>
    </row>
    <row r="90" s="2" customFormat="1" ht="21.75" customHeight="1">
      <c r="A90" s="40"/>
      <c r="B90" s="41"/>
      <c r="C90" s="206" t="s">
        <v>22</v>
      </c>
      <c r="D90" s="206" t="s">
        <v>128</v>
      </c>
      <c r="E90" s="207" t="s">
        <v>137</v>
      </c>
      <c r="F90" s="208" t="s">
        <v>138</v>
      </c>
      <c r="G90" s="209" t="s">
        <v>139</v>
      </c>
      <c r="H90" s="210">
        <v>199</v>
      </c>
      <c r="I90" s="211"/>
      <c r="J90" s="212">
        <f>ROUND(I90*H90,2)</f>
        <v>0</v>
      </c>
      <c r="K90" s="208" t="s">
        <v>140</v>
      </c>
      <c r="L90" s="46"/>
      <c r="M90" s="213" t="s">
        <v>20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132</v>
      </c>
      <c r="AT90" s="217" t="s">
        <v>128</v>
      </c>
      <c r="AU90" s="217" t="s">
        <v>82</v>
      </c>
      <c r="AY90" s="19" t="s">
        <v>125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22</v>
      </c>
      <c r="BK90" s="218">
        <f>ROUND(I90*H90,2)</f>
        <v>0</v>
      </c>
      <c r="BL90" s="19" t="s">
        <v>132</v>
      </c>
      <c r="BM90" s="217" t="s">
        <v>82</v>
      </c>
    </row>
    <row r="91" s="2" customFormat="1">
      <c r="A91" s="40"/>
      <c r="B91" s="41"/>
      <c r="C91" s="42"/>
      <c r="D91" s="219" t="s">
        <v>133</v>
      </c>
      <c r="E91" s="42"/>
      <c r="F91" s="220" t="s">
        <v>141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133</v>
      </c>
      <c r="AU91" s="19" t="s">
        <v>82</v>
      </c>
    </row>
    <row r="92" s="2" customFormat="1">
      <c r="A92" s="40"/>
      <c r="B92" s="41"/>
      <c r="C92" s="42"/>
      <c r="D92" s="224" t="s">
        <v>142</v>
      </c>
      <c r="E92" s="42"/>
      <c r="F92" s="225" t="s">
        <v>143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142</v>
      </c>
      <c r="AU92" s="19" t="s">
        <v>82</v>
      </c>
    </row>
    <row r="93" s="13" customFormat="1">
      <c r="A93" s="13"/>
      <c r="B93" s="226"/>
      <c r="C93" s="227"/>
      <c r="D93" s="219" t="s">
        <v>144</v>
      </c>
      <c r="E93" s="228" t="s">
        <v>20</v>
      </c>
      <c r="F93" s="229" t="s">
        <v>984</v>
      </c>
      <c r="G93" s="227"/>
      <c r="H93" s="230">
        <v>199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144</v>
      </c>
      <c r="AU93" s="236" t="s">
        <v>82</v>
      </c>
      <c r="AV93" s="13" t="s">
        <v>82</v>
      </c>
      <c r="AW93" s="13" t="s">
        <v>36</v>
      </c>
      <c r="AX93" s="13" t="s">
        <v>73</v>
      </c>
      <c r="AY93" s="236" t="s">
        <v>125</v>
      </c>
    </row>
    <row r="94" s="14" customFormat="1">
      <c r="A94" s="14"/>
      <c r="B94" s="237"/>
      <c r="C94" s="238"/>
      <c r="D94" s="219" t="s">
        <v>144</v>
      </c>
      <c r="E94" s="239" t="s">
        <v>20</v>
      </c>
      <c r="F94" s="240" t="s">
        <v>146</v>
      </c>
      <c r="G94" s="238"/>
      <c r="H94" s="241">
        <v>199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144</v>
      </c>
      <c r="AU94" s="247" t="s">
        <v>82</v>
      </c>
      <c r="AV94" s="14" t="s">
        <v>132</v>
      </c>
      <c r="AW94" s="14" t="s">
        <v>36</v>
      </c>
      <c r="AX94" s="14" t="s">
        <v>22</v>
      </c>
      <c r="AY94" s="247" t="s">
        <v>125</v>
      </c>
    </row>
    <row r="95" s="2" customFormat="1" ht="16.5" customHeight="1">
      <c r="A95" s="40"/>
      <c r="B95" s="41"/>
      <c r="C95" s="206" t="s">
        <v>82</v>
      </c>
      <c r="D95" s="206" t="s">
        <v>128</v>
      </c>
      <c r="E95" s="207" t="s">
        <v>416</v>
      </c>
      <c r="F95" s="208" t="s">
        <v>417</v>
      </c>
      <c r="G95" s="209" t="s">
        <v>153</v>
      </c>
      <c r="H95" s="210">
        <v>11.1</v>
      </c>
      <c r="I95" s="211"/>
      <c r="J95" s="212">
        <f>ROUND(I95*H95,2)</f>
        <v>0</v>
      </c>
      <c r="K95" s="208" t="s">
        <v>140</v>
      </c>
      <c r="L95" s="46"/>
      <c r="M95" s="213" t="s">
        <v>20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132</v>
      </c>
      <c r="AT95" s="217" t="s">
        <v>128</v>
      </c>
      <c r="AU95" s="217" t="s">
        <v>82</v>
      </c>
      <c r="AY95" s="19" t="s">
        <v>125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22</v>
      </c>
      <c r="BK95" s="218">
        <f>ROUND(I95*H95,2)</f>
        <v>0</v>
      </c>
      <c r="BL95" s="19" t="s">
        <v>132</v>
      </c>
      <c r="BM95" s="217" t="s">
        <v>132</v>
      </c>
    </row>
    <row r="96" s="2" customFormat="1">
      <c r="A96" s="40"/>
      <c r="B96" s="41"/>
      <c r="C96" s="42"/>
      <c r="D96" s="219" t="s">
        <v>133</v>
      </c>
      <c r="E96" s="42"/>
      <c r="F96" s="220" t="s">
        <v>418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133</v>
      </c>
      <c r="AU96" s="19" t="s">
        <v>82</v>
      </c>
    </row>
    <row r="97" s="2" customFormat="1">
      <c r="A97" s="40"/>
      <c r="B97" s="41"/>
      <c r="C97" s="42"/>
      <c r="D97" s="224" t="s">
        <v>142</v>
      </c>
      <c r="E97" s="42"/>
      <c r="F97" s="225" t="s">
        <v>419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82</v>
      </c>
    </row>
    <row r="98" s="13" customFormat="1">
      <c r="A98" s="13"/>
      <c r="B98" s="226"/>
      <c r="C98" s="227"/>
      <c r="D98" s="219" t="s">
        <v>144</v>
      </c>
      <c r="E98" s="228" t="s">
        <v>20</v>
      </c>
      <c r="F98" s="229" t="s">
        <v>985</v>
      </c>
      <c r="G98" s="227"/>
      <c r="H98" s="230">
        <v>11.1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144</v>
      </c>
      <c r="AU98" s="236" t="s">
        <v>82</v>
      </c>
      <c r="AV98" s="13" t="s">
        <v>82</v>
      </c>
      <c r="AW98" s="13" t="s">
        <v>36</v>
      </c>
      <c r="AX98" s="13" t="s">
        <v>73</v>
      </c>
      <c r="AY98" s="236" t="s">
        <v>125</v>
      </c>
    </row>
    <row r="99" s="14" customFormat="1">
      <c r="A99" s="14"/>
      <c r="B99" s="237"/>
      <c r="C99" s="238"/>
      <c r="D99" s="219" t="s">
        <v>144</v>
      </c>
      <c r="E99" s="239" t="s">
        <v>20</v>
      </c>
      <c r="F99" s="240" t="s">
        <v>146</v>
      </c>
      <c r="G99" s="238"/>
      <c r="H99" s="241">
        <v>11.1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144</v>
      </c>
      <c r="AU99" s="247" t="s">
        <v>82</v>
      </c>
      <c r="AV99" s="14" t="s">
        <v>132</v>
      </c>
      <c r="AW99" s="14" t="s">
        <v>36</v>
      </c>
      <c r="AX99" s="14" t="s">
        <v>22</v>
      </c>
      <c r="AY99" s="247" t="s">
        <v>125</v>
      </c>
    </row>
    <row r="100" s="2" customFormat="1" ht="16.5" customHeight="1">
      <c r="A100" s="40"/>
      <c r="B100" s="41"/>
      <c r="C100" s="206" t="s">
        <v>126</v>
      </c>
      <c r="D100" s="206" t="s">
        <v>128</v>
      </c>
      <c r="E100" s="207" t="s">
        <v>421</v>
      </c>
      <c r="F100" s="208" t="s">
        <v>422</v>
      </c>
      <c r="G100" s="209" t="s">
        <v>153</v>
      </c>
      <c r="H100" s="210">
        <v>2.1000000000000001</v>
      </c>
      <c r="I100" s="211"/>
      <c r="J100" s="212">
        <f>ROUND(I100*H100,2)</f>
        <v>0</v>
      </c>
      <c r="K100" s="208" t="s">
        <v>140</v>
      </c>
      <c r="L100" s="46"/>
      <c r="M100" s="213" t="s">
        <v>20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132</v>
      </c>
      <c r="AT100" s="217" t="s">
        <v>128</v>
      </c>
      <c r="AU100" s="217" t="s">
        <v>82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22</v>
      </c>
      <c r="BK100" s="218">
        <f>ROUND(I100*H100,2)</f>
        <v>0</v>
      </c>
      <c r="BL100" s="19" t="s">
        <v>132</v>
      </c>
      <c r="BM100" s="217" t="s">
        <v>155</v>
      </c>
    </row>
    <row r="101" s="2" customFormat="1">
      <c r="A101" s="40"/>
      <c r="B101" s="41"/>
      <c r="C101" s="42"/>
      <c r="D101" s="219" t="s">
        <v>133</v>
      </c>
      <c r="E101" s="42"/>
      <c r="F101" s="220" t="s">
        <v>423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133</v>
      </c>
      <c r="AU101" s="19" t="s">
        <v>82</v>
      </c>
    </row>
    <row r="102" s="2" customFormat="1">
      <c r="A102" s="40"/>
      <c r="B102" s="41"/>
      <c r="C102" s="42"/>
      <c r="D102" s="224" t="s">
        <v>142</v>
      </c>
      <c r="E102" s="42"/>
      <c r="F102" s="225" t="s">
        <v>424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82</v>
      </c>
    </row>
    <row r="103" s="13" customFormat="1">
      <c r="A103" s="13"/>
      <c r="B103" s="226"/>
      <c r="C103" s="227"/>
      <c r="D103" s="219" t="s">
        <v>144</v>
      </c>
      <c r="E103" s="228" t="s">
        <v>20</v>
      </c>
      <c r="F103" s="229" t="s">
        <v>986</v>
      </c>
      <c r="G103" s="227"/>
      <c r="H103" s="230">
        <v>2.1000000000000001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144</v>
      </c>
      <c r="AU103" s="236" t="s">
        <v>82</v>
      </c>
      <c r="AV103" s="13" t="s">
        <v>82</v>
      </c>
      <c r="AW103" s="13" t="s">
        <v>36</v>
      </c>
      <c r="AX103" s="13" t="s">
        <v>73</v>
      </c>
      <c r="AY103" s="236" t="s">
        <v>125</v>
      </c>
    </row>
    <row r="104" s="14" customFormat="1">
      <c r="A104" s="14"/>
      <c r="B104" s="237"/>
      <c r="C104" s="238"/>
      <c r="D104" s="219" t="s">
        <v>144</v>
      </c>
      <c r="E104" s="239" t="s">
        <v>20</v>
      </c>
      <c r="F104" s="240" t="s">
        <v>146</v>
      </c>
      <c r="G104" s="238"/>
      <c r="H104" s="241">
        <v>2.1000000000000001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144</v>
      </c>
      <c r="AU104" s="247" t="s">
        <v>82</v>
      </c>
      <c r="AV104" s="14" t="s">
        <v>132</v>
      </c>
      <c r="AW104" s="14" t="s">
        <v>36</v>
      </c>
      <c r="AX104" s="14" t="s">
        <v>22</v>
      </c>
      <c r="AY104" s="247" t="s">
        <v>125</v>
      </c>
    </row>
    <row r="105" s="2" customFormat="1" ht="16.5" customHeight="1">
      <c r="A105" s="40"/>
      <c r="B105" s="41"/>
      <c r="C105" s="206" t="s">
        <v>132</v>
      </c>
      <c r="D105" s="206" t="s">
        <v>128</v>
      </c>
      <c r="E105" s="207" t="s">
        <v>426</v>
      </c>
      <c r="F105" s="208" t="s">
        <v>883</v>
      </c>
      <c r="G105" s="209" t="s">
        <v>428</v>
      </c>
      <c r="H105" s="210">
        <v>1</v>
      </c>
      <c r="I105" s="211"/>
      <c r="J105" s="212">
        <f>ROUND(I105*H105,2)</f>
        <v>0</v>
      </c>
      <c r="K105" s="208" t="s">
        <v>20</v>
      </c>
      <c r="L105" s="46"/>
      <c r="M105" s="213" t="s">
        <v>20</v>
      </c>
      <c r="N105" s="214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132</v>
      </c>
      <c r="AT105" s="217" t="s">
        <v>128</v>
      </c>
      <c r="AU105" s="217" t="s">
        <v>82</v>
      </c>
      <c r="AY105" s="19" t="s">
        <v>125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22</v>
      </c>
      <c r="BK105" s="218">
        <f>ROUND(I105*H105,2)</f>
        <v>0</v>
      </c>
      <c r="BL105" s="19" t="s">
        <v>132</v>
      </c>
      <c r="BM105" s="217" t="s">
        <v>162</v>
      </c>
    </row>
    <row r="106" s="2" customFormat="1">
      <c r="A106" s="40"/>
      <c r="B106" s="41"/>
      <c r="C106" s="42"/>
      <c r="D106" s="219" t="s">
        <v>133</v>
      </c>
      <c r="E106" s="42"/>
      <c r="F106" s="220" t="s">
        <v>429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133</v>
      </c>
      <c r="AU106" s="19" t="s">
        <v>82</v>
      </c>
    </row>
    <row r="107" s="13" customFormat="1">
      <c r="A107" s="13"/>
      <c r="B107" s="226"/>
      <c r="C107" s="227"/>
      <c r="D107" s="219" t="s">
        <v>144</v>
      </c>
      <c r="E107" s="228" t="s">
        <v>20</v>
      </c>
      <c r="F107" s="229" t="s">
        <v>22</v>
      </c>
      <c r="G107" s="227"/>
      <c r="H107" s="230">
        <v>1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144</v>
      </c>
      <c r="AU107" s="236" t="s">
        <v>82</v>
      </c>
      <c r="AV107" s="13" t="s">
        <v>82</v>
      </c>
      <c r="AW107" s="13" t="s">
        <v>36</v>
      </c>
      <c r="AX107" s="13" t="s">
        <v>73</v>
      </c>
      <c r="AY107" s="236" t="s">
        <v>125</v>
      </c>
    </row>
    <row r="108" s="14" customFormat="1">
      <c r="A108" s="14"/>
      <c r="B108" s="237"/>
      <c r="C108" s="238"/>
      <c r="D108" s="219" t="s">
        <v>144</v>
      </c>
      <c r="E108" s="239" t="s">
        <v>20</v>
      </c>
      <c r="F108" s="240" t="s">
        <v>146</v>
      </c>
      <c r="G108" s="238"/>
      <c r="H108" s="241">
        <v>1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144</v>
      </c>
      <c r="AU108" s="247" t="s">
        <v>82</v>
      </c>
      <c r="AV108" s="14" t="s">
        <v>132</v>
      </c>
      <c r="AW108" s="14" t="s">
        <v>36</v>
      </c>
      <c r="AX108" s="14" t="s">
        <v>22</v>
      </c>
      <c r="AY108" s="247" t="s">
        <v>125</v>
      </c>
    </row>
    <row r="109" s="12" customFormat="1" ht="22.8" customHeight="1">
      <c r="A109" s="12"/>
      <c r="B109" s="190"/>
      <c r="C109" s="191"/>
      <c r="D109" s="192" t="s">
        <v>72</v>
      </c>
      <c r="E109" s="204" t="s">
        <v>430</v>
      </c>
      <c r="F109" s="204" t="s">
        <v>431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SUM(P110:P112)</f>
        <v>0</v>
      </c>
      <c r="Q109" s="198"/>
      <c r="R109" s="199">
        <f>SUM(R110:R112)</f>
        <v>0</v>
      </c>
      <c r="S109" s="198"/>
      <c r="T109" s="200">
        <f>SUM(T110:T112)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22</v>
      </c>
      <c r="AT109" s="202" t="s">
        <v>72</v>
      </c>
      <c r="AU109" s="202" t="s">
        <v>22</v>
      </c>
      <c r="AY109" s="201" t="s">
        <v>125</v>
      </c>
      <c r="BK109" s="203">
        <f>SUM(BK110:BK112)</f>
        <v>0</v>
      </c>
    </row>
    <row r="110" s="2" customFormat="1" ht="16.5" customHeight="1">
      <c r="A110" s="40"/>
      <c r="B110" s="41"/>
      <c r="C110" s="206" t="s">
        <v>163</v>
      </c>
      <c r="D110" s="206" t="s">
        <v>128</v>
      </c>
      <c r="E110" s="207" t="s">
        <v>432</v>
      </c>
      <c r="F110" s="208" t="s">
        <v>433</v>
      </c>
      <c r="G110" s="209" t="s">
        <v>323</v>
      </c>
      <c r="H110" s="210">
        <v>0.0030000000000000001</v>
      </c>
      <c r="I110" s="211"/>
      <c r="J110" s="212">
        <f>ROUND(I110*H110,2)</f>
        <v>0</v>
      </c>
      <c r="K110" s="208" t="s">
        <v>140</v>
      </c>
      <c r="L110" s="46"/>
      <c r="M110" s="213" t="s">
        <v>20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132</v>
      </c>
      <c r="AT110" s="217" t="s">
        <v>128</v>
      </c>
      <c r="AU110" s="217" t="s">
        <v>82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22</v>
      </c>
      <c r="BK110" s="218">
        <f>ROUND(I110*H110,2)</f>
        <v>0</v>
      </c>
      <c r="BL110" s="19" t="s">
        <v>132</v>
      </c>
      <c r="BM110" s="217" t="s">
        <v>27</v>
      </c>
    </row>
    <row r="111" s="2" customFormat="1">
      <c r="A111" s="40"/>
      <c r="B111" s="41"/>
      <c r="C111" s="42"/>
      <c r="D111" s="219" t="s">
        <v>133</v>
      </c>
      <c r="E111" s="42"/>
      <c r="F111" s="220" t="s">
        <v>434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133</v>
      </c>
      <c r="AU111" s="19" t="s">
        <v>82</v>
      </c>
    </row>
    <row r="112" s="2" customFormat="1">
      <c r="A112" s="40"/>
      <c r="B112" s="41"/>
      <c r="C112" s="42"/>
      <c r="D112" s="224" t="s">
        <v>142</v>
      </c>
      <c r="E112" s="42"/>
      <c r="F112" s="225" t="s">
        <v>435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142</v>
      </c>
      <c r="AU112" s="19" t="s">
        <v>82</v>
      </c>
    </row>
    <row r="113" s="12" customFormat="1" ht="25.92" customHeight="1">
      <c r="A113" s="12"/>
      <c r="B113" s="190"/>
      <c r="C113" s="191"/>
      <c r="D113" s="192" t="s">
        <v>72</v>
      </c>
      <c r="E113" s="193" t="s">
        <v>147</v>
      </c>
      <c r="F113" s="193" t="s">
        <v>148</v>
      </c>
      <c r="G113" s="191"/>
      <c r="H113" s="191"/>
      <c r="I113" s="194"/>
      <c r="J113" s="195">
        <f>BK113</f>
        <v>0</v>
      </c>
      <c r="K113" s="191"/>
      <c r="L113" s="196"/>
      <c r="M113" s="197"/>
      <c r="N113" s="198"/>
      <c r="O113" s="198"/>
      <c r="P113" s="199">
        <f>P114+P130+P160+P163</f>
        <v>0</v>
      </c>
      <c r="Q113" s="198"/>
      <c r="R113" s="199">
        <f>R114+R130+R160+R163</f>
        <v>0</v>
      </c>
      <c r="S113" s="198"/>
      <c r="T113" s="200">
        <f>T114+T130+T160+T163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82</v>
      </c>
      <c r="AT113" s="202" t="s">
        <v>72</v>
      </c>
      <c r="AU113" s="202" t="s">
        <v>73</v>
      </c>
      <c r="AY113" s="201" t="s">
        <v>125</v>
      </c>
      <c r="BK113" s="203">
        <f>BK114+BK130+BK160+BK163</f>
        <v>0</v>
      </c>
    </row>
    <row r="114" s="12" customFormat="1" ht="22.8" customHeight="1">
      <c r="A114" s="12"/>
      <c r="B114" s="190"/>
      <c r="C114" s="191"/>
      <c r="D114" s="192" t="s">
        <v>72</v>
      </c>
      <c r="E114" s="204" t="s">
        <v>459</v>
      </c>
      <c r="F114" s="204" t="s">
        <v>460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SUM(P115:P129)</f>
        <v>0</v>
      </c>
      <c r="Q114" s="198"/>
      <c r="R114" s="199">
        <f>SUM(R115:R129)</f>
        <v>0</v>
      </c>
      <c r="S114" s="198"/>
      <c r="T114" s="200">
        <f>SUM(T115:T129)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82</v>
      </c>
      <c r="AT114" s="202" t="s">
        <v>72</v>
      </c>
      <c r="AU114" s="202" t="s">
        <v>22</v>
      </c>
      <c r="AY114" s="201" t="s">
        <v>125</v>
      </c>
      <c r="BK114" s="203">
        <f>SUM(BK115:BK129)</f>
        <v>0</v>
      </c>
    </row>
    <row r="115" s="2" customFormat="1" ht="16.5" customHeight="1">
      <c r="A115" s="40"/>
      <c r="B115" s="41"/>
      <c r="C115" s="206" t="s">
        <v>155</v>
      </c>
      <c r="D115" s="206" t="s">
        <v>128</v>
      </c>
      <c r="E115" s="207" t="s">
        <v>987</v>
      </c>
      <c r="F115" s="208" t="s">
        <v>988</v>
      </c>
      <c r="G115" s="209" t="s">
        <v>166</v>
      </c>
      <c r="H115" s="210">
        <v>4</v>
      </c>
      <c r="I115" s="211"/>
      <c r="J115" s="212">
        <f>ROUND(I115*H115,2)</f>
        <v>0</v>
      </c>
      <c r="K115" s="208" t="s">
        <v>20</v>
      </c>
      <c r="L115" s="46"/>
      <c r="M115" s="213" t="s">
        <v>20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154</v>
      </c>
      <c r="AT115" s="217" t="s">
        <v>128</v>
      </c>
      <c r="AU115" s="217" t="s">
        <v>82</v>
      </c>
      <c r="AY115" s="19" t="s">
        <v>125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22</v>
      </c>
      <c r="BK115" s="218">
        <f>ROUND(I115*H115,2)</f>
        <v>0</v>
      </c>
      <c r="BL115" s="19" t="s">
        <v>154</v>
      </c>
      <c r="BM115" s="217" t="s">
        <v>8</v>
      </c>
    </row>
    <row r="116" s="2" customFormat="1">
      <c r="A116" s="40"/>
      <c r="B116" s="41"/>
      <c r="C116" s="42"/>
      <c r="D116" s="219" t="s">
        <v>133</v>
      </c>
      <c r="E116" s="42"/>
      <c r="F116" s="220" t="s">
        <v>989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133</v>
      </c>
      <c r="AU116" s="19" t="s">
        <v>82</v>
      </c>
    </row>
    <row r="117" s="2" customFormat="1" ht="16.5" customHeight="1">
      <c r="A117" s="40"/>
      <c r="B117" s="41"/>
      <c r="C117" s="206" t="s">
        <v>171</v>
      </c>
      <c r="D117" s="206" t="s">
        <v>128</v>
      </c>
      <c r="E117" s="207" t="s">
        <v>990</v>
      </c>
      <c r="F117" s="208" t="s">
        <v>991</v>
      </c>
      <c r="G117" s="209" t="s">
        <v>166</v>
      </c>
      <c r="H117" s="210">
        <v>40</v>
      </c>
      <c r="I117" s="211"/>
      <c r="J117" s="212">
        <f>ROUND(I117*H117,2)</f>
        <v>0</v>
      </c>
      <c r="K117" s="208" t="s">
        <v>140</v>
      </c>
      <c r="L117" s="46"/>
      <c r="M117" s="213" t="s">
        <v>20</v>
      </c>
      <c r="N117" s="214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154</v>
      </c>
      <c r="AT117" s="217" t="s">
        <v>128</v>
      </c>
      <c r="AU117" s="217" t="s">
        <v>82</v>
      </c>
      <c r="AY117" s="19" t="s">
        <v>125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22</v>
      </c>
      <c r="BK117" s="218">
        <f>ROUND(I117*H117,2)</f>
        <v>0</v>
      </c>
      <c r="BL117" s="19" t="s">
        <v>154</v>
      </c>
      <c r="BM117" s="217" t="s">
        <v>174</v>
      </c>
    </row>
    <row r="118" s="2" customFormat="1">
      <c r="A118" s="40"/>
      <c r="B118" s="41"/>
      <c r="C118" s="42"/>
      <c r="D118" s="219" t="s">
        <v>133</v>
      </c>
      <c r="E118" s="42"/>
      <c r="F118" s="220" t="s">
        <v>992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133</v>
      </c>
      <c r="AU118" s="19" t="s">
        <v>82</v>
      </c>
    </row>
    <row r="119" s="2" customFormat="1">
      <c r="A119" s="40"/>
      <c r="B119" s="41"/>
      <c r="C119" s="42"/>
      <c r="D119" s="224" t="s">
        <v>142</v>
      </c>
      <c r="E119" s="42"/>
      <c r="F119" s="225" t="s">
        <v>993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142</v>
      </c>
      <c r="AU119" s="19" t="s">
        <v>82</v>
      </c>
    </row>
    <row r="120" s="2" customFormat="1" ht="16.5" customHeight="1">
      <c r="A120" s="40"/>
      <c r="B120" s="41"/>
      <c r="C120" s="206" t="s">
        <v>162</v>
      </c>
      <c r="D120" s="206" t="s">
        <v>128</v>
      </c>
      <c r="E120" s="207" t="s">
        <v>994</v>
      </c>
      <c r="F120" s="208" t="s">
        <v>995</v>
      </c>
      <c r="G120" s="209" t="s">
        <v>996</v>
      </c>
      <c r="H120" s="210">
        <v>5</v>
      </c>
      <c r="I120" s="211"/>
      <c r="J120" s="212">
        <f>ROUND(I120*H120,2)</f>
        <v>0</v>
      </c>
      <c r="K120" s="208" t="s">
        <v>20</v>
      </c>
      <c r="L120" s="46"/>
      <c r="M120" s="213" t="s">
        <v>20</v>
      </c>
      <c r="N120" s="214" t="s">
        <v>44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154</v>
      </c>
      <c r="AT120" s="217" t="s">
        <v>128</v>
      </c>
      <c r="AU120" s="217" t="s">
        <v>82</v>
      </c>
      <c r="AY120" s="19" t="s">
        <v>125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22</v>
      </c>
      <c r="BK120" s="218">
        <f>ROUND(I120*H120,2)</f>
        <v>0</v>
      </c>
      <c r="BL120" s="19" t="s">
        <v>154</v>
      </c>
      <c r="BM120" s="217" t="s">
        <v>154</v>
      </c>
    </row>
    <row r="121" s="2" customFormat="1">
      <c r="A121" s="40"/>
      <c r="B121" s="41"/>
      <c r="C121" s="42"/>
      <c r="D121" s="219" t="s">
        <v>133</v>
      </c>
      <c r="E121" s="42"/>
      <c r="F121" s="220" t="s">
        <v>997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133</v>
      </c>
      <c r="AU121" s="19" t="s">
        <v>82</v>
      </c>
    </row>
    <row r="122" s="13" customFormat="1">
      <c r="A122" s="13"/>
      <c r="B122" s="226"/>
      <c r="C122" s="227"/>
      <c r="D122" s="219" t="s">
        <v>144</v>
      </c>
      <c r="E122" s="228" t="s">
        <v>20</v>
      </c>
      <c r="F122" s="229" t="s">
        <v>998</v>
      </c>
      <c r="G122" s="227"/>
      <c r="H122" s="230">
        <v>5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144</v>
      </c>
      <c r="AU122" s="236" t="s">
        <v>82</v>
      </c>
      <c r="AV122" s="13" t="s">
        <v>82</v>
      </c>
      <c r="AW122" s="13" t="s">
        <v>36</v>
      </c>
      <c r="AX122" s="13" t="s">
        <v>73</v>
      </c>
      <c r="AY122" s="236" t="s">
        <v>125</v>
      </c>
    </row>
    <row r="123" s="14" customFormat="1">
      <c r="A123" s="14"/>
      <c r="B123" s="237"/>
      <c r="C123" s="238"/>
      <c r="D123" s="219" t="s">
        <v>144</v>
      </c>
      <c r="E123" s="239" t="s">
        <v>20</v>
      </c>
      <c r="F123" s="240" t="s">
        <v>146</v>
      </c>
      <c r="G123" s="238"/>
      <c r="H123" s="241">
        <v>5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144</v>
      </c>
      <c r="AU123" s="247" t="s">
        <v>82</v>
      </c>
      <c r="AV123" s="14" t="s">
        <v>132</v>
      </c>
      <c r="AW123" s="14" t="s">
        <v>36</v>
      </c>
      <c r="AX123" s="14" t="s">
        <v>22</v>
      </c>
      <c r="AY123" s="247" t="s">
        <v>125</v>
      </c>
    </row>
    <row r="124" s="2" customFormat="1" ht="16.5" customHeight="1">
      <c r="A124" s="40"/>
      <c r="B124" s="41"/>
      <c r="C124" s="206" t="s">
        <v>135</v>
      </c>
      <c r="D124" s="206" t="s">
        <v>128</v>
      </c>
      <c r="E124" s="207" t="s">
        <v>999</v>
      </c>
      <c r="F124" s="208" t="s">
        <v>1000</v>
      </c>
      <c r="G124" s="209" t="s">
        <v>153</v>
      </c>
      <c r="H124" s="210">
        <v>4</v>
      </c>
      <c r="I124" s="211"/>
      <c r="J124" s="212">
        <f>ROUND(I124*H124,2)</f>
        <v>0</v>
      </c>
      <c r="K124" s="208" t="s">
        <v>140</v>
      </c>
      <c r="L124" s="46"/>
      <c r="M124" s="213" t="s">
        <v>20</v>
      </c>
      <c r="N124" s="214" t="s">
        <v>44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154</v>
      </c>
      <c r="AT124" s="217" t="s">
        <v>128</v>
      </c>
      <c r="AU124" s="217" t="s">
        <v>82</v>
      </c>
      <c r="AY124" s="19" t="s">
        <v>125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22</v>
      </c>
      <c r="BK124" s="218">
        <f>ROUND(I124*H124,2)</f>
        <v>0</v>
      </c>
      <c r="BL124" s="19" t="s">
        <v>154</v>
      </c>
      <c r="BM124" s="217" t="s">
        <v>182</v>
      </c>
    </row>
    <row r="125" s="2" customFormat="1">
      <c r="A125" s="40"/>
      <c r="B125" s="41"/>
      <c r="C125" s="42"/>
      <c r="D125" s="219" t="s">
        <v>133</v>
      </c>
      <c r="E125" s="42"/>
      <c r="F125" s="220" t="s">
        <v>1001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133</v>
      </c>
      <c r="AU125" s="19" t="s">
        <v>82</v>
      </c>
    </row>
    <row r="126" s="2" customFormat="1">
      <c r="A126" s="40"/>
      <c r="B126" s="41"/>
      <c r="C126" s="42"/>
      <c r="D126" s="224" t="s">
        <v>142</v>
      </c>
      <c r="E126" s="42"/>
      <c r="F126" s="225" t="s">
        <v>1002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142</v>
      </c>
      <c r="AU126" s="19" t="s">
        <v>82</v>
      </c>
    </row>
    <row r="127" s="2" customFormat="1" ht="21.75" customHeight="1">
      <c r="A127" s="40"/>
      <c r="B127" s="41"/>
      <c r="C127" s="206" t="s">
        <v>27</v>
      </c>
      <c r="D127" s="206" t="s">
        <v>128</v>
      </c>
      <c r="E127" s="207" t="s">
        <v>469</v>
      </c>
      <c r="F127" s="208" t="s">
        <v>470</v>
      </c>
      <c r="G127" s="209" t="s">
        <v>323</v>
      </c>
      <c r="H127" s="210">
        <v>0.037999999999999999</v>
      </c>
      <c r="I127" s="211"/>
      <c r="J127" s="212">
        <f>ROUND(I127*H127,2)</f>
        <v>0</v>
      </c>
      <c r="K127" s="208" t="s">
        <v>140</v>
      </c>
      <c r="L127" s="46"/>
      <c r="M127" s="213" t="s">
        <v>20</v>
      </c>
      <c r="N127" s="214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154</v>
      </c>
      <c r="AT127" s="217" t="s">
        <v>128</v>
      </c>
      <c r="AU127" s="217" t="s">
        <v>82</v>
      </c>
      <c r="AY127" s="19" t="s">
        <v>125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22</v>
      </c>
      <c r="BK127" s="218">
        <f>ROUND(I127*H127,2)</f>
        <v>0</v>
      </c>
      <c r="BL127" s="19" t="s">
        <v>154</v>
      </c>
      <c r="BM127" s="217" t="s">
        <v>187</v>
      </c>
    </row>
    <row r="128" s="2" customFormat="1">
      <c r="A128" s="40"/>
      <c r="B128" s="41"/>
      <c r="C128" s="42"/>
      <c r="D128" s="219" t="s">
        <v>133</v>
      </c>
      <c r="E128" s="42"/>
      <c r="F128" s="220" t="s">
        <v>471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133</v>
      </c>
      <c r="AU128" s="19" t="s">
        <v>82</v>
      </c>
    </row>
    <row r="129" s="2" customFormat="1">
      <c r="A129" s="40"/>
      <c r="B129" s="41"/>
      <c r="C129" s="42"/>
      <c r="D129" s="224" t="s">
        <v>142</v>
      </c>
      <c r="E129" s="42"/>
      <c r="F129" s="225" t="s">
        <v>472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142</v>
      </c>
      <c r="AU129" s="19" t="s">
        <v>82</v>
      </c>
    </row>
    <row r="130" s="12" customFormat="1" ht="22.8" customHeight="1">
      <c r="A130" s="12"/>
      <c r="B130" s="190"/>
      <c r="C130" s="191"/>
      <c r="D130" s="192" t="s">
        <v>72</v>
      </c>
      <c r="E130" s="204" t="s">
        <v>473</v>
      </c>
      <c r="F130" s="204" t="s">
        <v>474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SUM(P131:P159)</f>
        <v>0</v>
      </c>
      <c r="Q130" s="198"/>
      <c r="R130" s="199">
        <f>SUM(R131:R159)</f>
        <v>0</v>
      </c>
      <c r="S130" s="198"/>
      <c r="T130" s="200">
        <f>SUM(T131:T159)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82</v>
      </c>
      <c r="AT130" s="202" t="s">
        <v>72</v>
      </c>
      <c r="AU130" s="202" t="s">
        <v>22</v>
      </c>
      <c r="AY130" s="201" t="s">
        <v>125</v>
      </c>
      <c r="BK130" s="203">
        <f>SUM(BK131:BK159)</f>
        <v>0</v>
      </c>
    </row>
    <row r="131" s="2" customFormat="1" ht="24.15" customHeight="1">
      <c r="A131" s="40"/>
      <c r="B131" s="41"/>
      <c r="C131" s="206" t="s">
        <v>189</v>
      </c>
      <c r="D131" s="206" t="s">
        <v>128</v>
      </c>
      <c r="E131" s="207" t="s">
        <v>1003</v>
      </c>
      <c r="F131" s="208" t="s">
        <v>1004</v>
      </c>
      <c r="G131" s="209" t="s">
        <v>153</v>
      </c>
      <c r="H131" s="210">
        <v>130</v>
      </c>
      <c r="I131" s="211"/>
      <c r="J131" s="212">
        <f>ROUND(I131*H131,2)</f>
        <v>0</v>
      </c>
      <c r="K131" s="208" t="s">
        <v>140</v>
      </c>
      <c r="L131" s="46"/>
      <c r="M131" s="213" t="s">
        <v>20</v>
      </c>
      <c r="N131" s="214" t="s">
        <v>44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154</v>
      </c>
      <c r="AT131" s="217" t="s">
        <v>128</v>
      </c>
      <c r="AU131" s="217" t="s">
        <v>82</v>
      </c>
      <c r="AY131" s="19" t="s">
        <v>125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22</v>
      </c>
      <c r="BK131" s="218">
        <f>ROUND(I131*H131,2)</f>
        <v>0</v>
      </c>
      <c r="BL131" s="19" t="s">
        <v>154</v>
      </c>
      <c r="BM131" s="217" t="s">
        <v>192</v>
      </c>
    </row>
    <row r="132" s="2" customFormat="1">
      <c r="A132" s="40"/>
      <c r="B132" s="41"/>
      <c r="C132" s="42"/>
      <c r="D132" s="219" t="s">
        <v>133</v>
      </c>
      <c r="E132" s="42"/>
      <c r="F132" s="220" t="s">
        <v>1005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133</v>
      </c>
      <c r="AU132" s="19" t="s">
        <v>82</v>
      </c>
    </row>
    <row r="133" s="2" customFormat="1">
      <c r="A133" s="40"/>
      <c r="B133" s="41"/>
      <c r="C133" s="42"/>
      <c r="D133" s="224" t="s">
        <v>142</v>
      </c>
      <c r="E133" s="42"/>
      <c r="F133" s="225" t="s">
        <v>1006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142</v>
      </c>
      <c r="AU133" s="19" t="s">
        <v>82</v>
      </c>
    </row>
    <row r="134" s="13" customFormat="1">
      <c r="A134" s="13"/>
      <c r="B134" s="226"/>
      <c r="C134" s="227"/>
      <c r="D134" s="219" t="s">
        <v>144</v>
      </c>
      <c r="E134" s="228" t="s">
        <v>20</v>
      </c>
      <c r="F134" s="229" t="s">
        <v>1007</v>
      </c>
      <c r="G134" s="227"/>
      <c r="H134" s="230">
        <v>130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144</v>
      </c>
      <c r="AU134" s="236" t="s">
        <v>82</v>
      </c>
      <c r="AV134" s="13" t="s">
        <v>82</v>
      </c>
      <c r="AW134" s="13" t="s">
        <v>36</v>
      </c>
      <c r="AX134" s="13" t="s">
        <v>73</v>
      </c>
      <c r="AY134" s="236" t="s">
        <v>125</v>
      </c>
    </row>
    <row r="135" s="14" customFormat="1">
      <c r="A135" s="14"/>
      <c r="B135" s="237"/>
      <c r="C135" s="238"/>
      <c r="D135" s="219" t="s">
        <v>144</v>
      </c>
      <c r="E135" s="239" t="s">
        <v>20</v>
      </c>
      <c r="F135" s="240" t="s">
        <v>146</v>
      </c>
      <c r="G135" s="238"/>
      <c r="H135" s="241">
        <v>130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144</v>
      </c>
      <c r="AU135" s="247" t="s">
        <v>82</v>
      </c>
      <c r="AV135" s="14" t="s">
        <v>132</v>
      </c>
      <c r="AW135" s="14" t="s">
        <v>36</v>
      </c>
      <c r="AX135" s="14" t="s">
        <v>22</v>
      </c>
      <c r="AY135" s="247" t="s">
        <v>125</v>
      </c>
    </row>
    <row r="136" s="2" customFormat="1" ht="24.15" customHeight="1">
      <c r="A136" s="40"/>
      <c r="B136" s="41"/>
      <c r="C136" s="248" t="s">
        <v>8</v>
      </c>
      <c r="D136" s="248" t="s">
        <v>158</v>
      </c>
      <c r="E136" s="249" t="s">
        <v>1008</v>
      </c>
      <c r="F136" s="250" t="s">
        <v>1009</v>
      </c>
      <c r="G136" s="251" t="s">
        <v>153</v>
      </c>
      <c r="H136" s="252">
        <v>133.90000000000001</v>
      </c>
      <c r="I136" s="253"/>
      <c r="J136" s="254">
        <f>ROUND(I136*H136,2)</f>
        <v>0</v>
      </c>
      <c r="K136" s="250" t="s">
        <v>20</v>
      </c>
      <c r="L136" s="255"/>
      <c r="M136" s="256" t="s">
        <v>20</v>
      </c>
      <c r="N136" s="257" t="s">
        <v>44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161</v>
      </c>
      <c r="AT136" s="217" t="s">
        <v>158</v>
      </c>
      <c r="AU136" s="217" t="s">
        <v>82</v>
      </c>
      <c r="AY136" s="19" t="s">
        <v>125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22</v>
      </c>
      <c r="BK136" s="218">
        <f>ROUND(I136*H136,2)</f>
        <v>0</v>
      </c>
      <c r="BL136" s="19" t="s">
        <v>154</v>
      </c>
      <c r="BM136" s="217" t="s">
        <v>197</v>
      </c>
    </row>
    <row r="137" s="2" customFormat="1">
      <c r="A137" s="40"/>
      <c r="B137" s="41"/>
      <c r="C137" s="42"/>
      <c r="D137" s="219" t="s">
        <v>133</v>
      </c>
      <c r="E137" s="42"/>
      <c r="F137" s="220" t="s">
        <v>1010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133</v>
      </c>
      <c r="AU137" s="19" t="s">
        <v>82</v>
      </c>
    </row>
    <row r="138" s="13" customFormat="1">
      <c r="A138" s="13"/>
      <c r="B138" s="226"/>
      <c r="C138" s="227"/>
      <c r="D138" s="219" t="s">
        <v>144</v>
      </c>
      <c r="E138" s="228" t="s">
        <v>20</v>
      </c>
      <c r="F138" s="229" t="s">
        <v>1011</v>
      </c>
      <c r="G138" s="227"/>
      <c r="H138" s="230">
        <v>133.90000000000001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144</v>
      </c>
      <c r="AU138" s="236" t="s">
        <v>82</v>
      </c>
      <c r="AV138" s="13" t="s">
        <v>82</v>
      </c>
      <c r="AW138" s="13" t="s">
        <v>36</v>
      </c>
      <c r="AX138" s="13" t="s">
        <v>73</v>
      </c>
      <c r="AY138" s="236" t="s">
        <v>125</v>
      </c>
    </row>
    <row r="139" s="14" customFormat="1">
      <c r="A139" s="14"/>
      <c r="B139" s="237"/>
      <c r="C139" s="238"/>
      <c r="D139" s="219" t="s">
        <v>144</v>
      </c>
      <c r="E139" s="239" t="s">
        <v>20</v>
      </c>
      <c r="F139" s="240" t="s">
        <v>146</v>
      </c>
      <c r="G139" s="238"/>
      <c r="H139" s="241">
        <v>133.90000000000001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144</v>
      </c>
      <c r="AU139" s="247" t="s">
        <v>82</v>
      </c>
      <c r="AV139" s="14" t="s">
        <v>132</v>
      </c>
      <c r="AW139" s="14" t="s">
        <v>36</v>
      </c>
      <c r="AX139" s="14" t="s">
        <v>22</v>
      </c>
      <c r="AY139" s="247" t="s">
        <v>125</v>
      </c>
    </row>
    <row r="140" s="2" customFormat="1" ht="24.15" customHeight="1">
      <c r="A140" s="40"/>
      <c r="B140" s="41"/>
      <c r="C140" s="206" t="s">
        <v>199</v>
      </c>
      <c r="D140" s="206" t="s">
        <v>128</v>
      </c>
      <c r="E140" s="207" t="s">
        <v>1012</v>
      </c>
      <c r="F140" s="208" t="s">
        <v>1004</v>
      </c>
      <c r="G140" s="209" t="s">
        <v>153</v>
      </c>
      <c r="H140" s="210">
        <v>5</v>
      </c>
      <c r="I140" s="211"/>
      <c r="J140" s="212">
        <f>ROUND(I140*H140,2)</f>
        <v>0</v>
      </c>
      <c r="K140" s="208" t="s">
        <v>20</v>
      </c>
      <c r="L140" s="46"/>
      <c r="M140" s="213" t="s">
        <v>20</v>
      </c>
      <c r="N140" s="214" t="s">
        <v>44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154</v>
      </c>
      <c r="AT140" s="217" t="s">
        <v>128</v>
      </c>
      <c r="AU140" s="217" t="s">
        <v>82</v>
      </c>
      <c r="AY140" s="19" t="s">
        <v>125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22</v>
      </c>
      <c r="BK140" s="218">
        <f>ROUND(I140*H140,2)</f>
        <v>0</v>
      </c>
      <c r="BL140" s="19" t="s">
        <v>154</v>
      </c>
      <c r="BM140" s="217" t="s">
        <v>202</v>
      </c>
    </row>
    <row r="141" s="2" customFormat="1">
      <c r="A141" s="40"/>
      <c r="B141" s="41"/>
      <c r="C141" s="42"/>
      <c r="D141" s="219" t="s">
        <v>133</v>
      </c>
      <c r="E141" s="42"/>
      <c r="F141" s="220" t="s">
        <v>1005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133</v>
      </c>
      <c r="AU141" s="19" t="s">
        <v>82</v>
      </c>
    </row>
    <row r="142" s="13" customFormat="1">
      <c r="A142" s="13"/>
      <c r="B142" s="226"/>
      <c r="C142" s="227"/>
      <c r="D142" s="219" t="s">
        <v>144</v>
      </c>
      <c r="E142" s="228" t="s">
        <v>20</v>
      </c>
      <c r="F142" s="229" t="s">
        <v>1013</v>
      </c>
      <c r="G142" s="227"/>
      <c r="H142" s="230">
        <v>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144</v>
      </c>
      <c r="AU142" s="236" t="s">
        <v>82</v>
      </c>
      <c r="AV142" s="13" t="s">
        <v>82</v>
      </c>
      <c r="AW142" s="13" t="s">
        <v>36</v>
      </c>
      <c r="AX142" s="13" t="s">
        <v>73</v>
      </c>
      <c r="AY142" s="236" t="s">
        <v>125</v>
      </c>
    </row>
    <row r="143" s="14" customFormat="1">
      <c r="A143" s="14"/>
      <c r="B143" s="237"/>
      <c r="C143" s="238"/>
      <c r="D143" s="219" t="s">
        <v>144</v>
      </c>
      <c r="E143" s="239" t="s">
        <v>20</v>
      </c>
      <c r="F143" s="240" t="s">
        <v>146</v>
      </c>
      <c r="G143" s="238"/>
      <c r="H143" s="241">
        <v>5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144</v>
      </c>
      <c r="AU143" s="247" t="s">
        <v>82</v>
      </c>
      <c r="AV143" s="14" t="s">
        <v>132</v>
      </c>
      <c r="AW143" s="14" t="s">
        <v>36</v>
      </c>
      <c r="AX143" s="14" t="s">
        <v>22</v>
      </c>
      <c r="AY143" s="247" t="s">
        <v>125</v>
      </c>
    </row>
    <row r="144" s="2" customFormat="1" ht="16.5" customHeight="1">
      <c r="A144" s="40"/>
      <c r="B144" s="41"/>
      <c r="C144" s="206" t="s">
        <v>174</v>
      </c>
      <c r="D144" s="206" t="s">
        <v>128</v>
      </c>
      <c r="E144" s="207" t="s">
        <v>1014</v>
      </c>
      <c r="F144" s="208" t="s">
        <v>1015</v>
      </c>
      <c r="G144" s="209" t="s">
        <v>153</v>
      </c>
      <c r="H144" s="210">
        <v>6</v>
      </c>
      <c r="I144" s="211"/>
      <c r="J144" s="212">
        <f>ROUND(I144*H144,2)</f>
        <v>0</v>
      </c>
      <c r="K144" s="208" t="s">
        <v>20</v>
      </c>
      <c r="L144" s="46"/>
      <c r="M144" s="213" t="s">
        <v>20</v>
      </c>
      <c r="N144" s="214" t="s">
        <v>44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154</v>
      </c>
      <c r="AT144" s="217" t="s">
        <v>128</v>
      </c>
      <c r="AU144" s="217" t="s">
        <v>82</v>
      </c>
      <c r="AY144" s="19" t="s">
        <v>125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22</v>
      </c>
      <c r="BK144" s="218">
        <f>ROUND(I144*H144,2)</f>
        <v>0</v>
      </c>
      <c r="BL144" s="19" t="s">
        <v>154</v>
      </c>
      <c r="BM144" s="217" t="s">
        <v>207</v>
      </c>
    </row>
    <row r="145" s="2" customFormat="1">
      <c r="A145" s="40"/>
      <c r="B145" s="41"/>
      <c r="C145" s="42"/>
      <c r="D145" s="219" t="s">
        <v>133</v>
      </c>
      <c r="E145" s="42"/>
      <c r="F145" s="220" t="s">
        <v>1005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133</v>
      </c>
      <c r="AU145" s="19" t="s">
        <v>82</v>
      </c>
    </row>
    <row r="146" s="13" customFormat="1">
      <c r="A146" s="13"/>
      <c r="B146" s="226"/>
      <c r="C146" s="227"/>
      <c r="D146" s="219" t="s">
        <v>144</v>
      </c>
      <c r="E146" s="228" t="s">
        <v>20</v>
      </c>
      <c r="F146" s="229" t="s">
        <v>1016</v>
      </c>
      <c r="G146" s="227"/>
      <c r="H146" s="230">
        <v>6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144</v>
      </c>
      <c r="AU146" s="236" t="s">
        <v>82</v>
      </c>
      <c r="AV146" s="13" t="s">
        <v>82</v>
      </c>
      <c r="AW146" s="13" t="s">
        <v>36</v>
      </c>
      <c r="AX146" s="13" t="s">
        <v>73</v>
      </c>
      <c r="AY146" s="236" t="s">
        <v>125</v>
      </c>
    </row>
    <row r="147" s="14" customFormat="1">
      <c r="A147" s="14"/>
      <c r="B147" s="237"/>
      <c r="C147" s="238"/>
      <c r="D147" s="219" t="s">
        <v>144</v>
      </c>
      <c r="E147" s="239" t="s">
        <v>20</v>
      </c>
      <c r="F147" s="240" t="s">
        <v>146</v>
      </c>
      <c r="G147" s="238"/>
      <c r="H147" s="241">
        <v>6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144</v>
      </c>
      <c r="AU147" s="247" t="s">
        <v>82</v>
      </c>
      <c r="AV147" s="14" t="s">
        <v>132</v>
      </c>
      <c r="AW147" s="14" t="s">
        <v>36</v>
      </c>
      <c r="AX147" s="14" t="s">
        <v>22</v>
      </c>
      <c r="AY147" s="247" t="s">
        <v>125</v>
      </c>
    </row>
    <row r="148" s="2" customFormat="1" ht="16.5" customHeight="1">
      <c r="A148" s="40"/>
      <c r="B148" s="41"/>
      <c r="C148" s="248" t="s">
        <v>208</v>
      </c>
      <c r="D148" s="248" t="s">
        <v>158</v>
      </c>
      <c r="E148" s="249" t="s">
        <v>1017</v>
      </c>
      <c r="F148" s="250" t="s">
        <v>1018</v>
      </c>
      <c r="G148" s="251" t="s">
        <v>153</v>
      </c>
      <c r="H148" s="252">
        <v>6.1799999999999997</v>
      </c>
      <c r="I148" s="253"/>
      <c r="J148" s="254">
        <f>ROUND(I148*H148,2)</f>
        <v>0</v>
      </c>
      <c r="K148" s="250" t="s">
        <v>20</v>
      </c>
      <c r="L148" s="255"/>
      <c r="M148" s="256" t="s">
        <v>20</v>
      </c>
      <c r="N148" s="257" t="s">
        <v>44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161</v>
      </c>
      <c r="AT148" s="217" t="s">
        <v>158</v>
      </c>
      <c r="AU148" s="217" t="s">
        <v>82</v>
      </c>
      <c r="AY148" s="19" t="s">
        <v>125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22</v>
      </c>
      <c r="BK148" s="218">
        <f>ROUND(I148*H148,2)</f>
        <v>0</v>
      </c>
      <c r="BL148" s="19" t="s">
        <v>154</v>
      </c>
      <c r="BM148" s="217" t="s">
        <v>211</v>
      </c>
    </row>
    <row r="149" s="2" customFormat="1">
      <c r="A149" s="40"/>
      <c r="B149" s="41"/>
      <c r="C149" s="42"/>
      <c r="D149" s="219" t="s">
        <v>133</v>
      </c>
      <c r="E149" s="42"/>
      <c r="F149" s="220" t="s">
        <v>1019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133</v>
      </c>
      <c r="AU149" s="19" t="s">
        <v>82</v>
      </c>
    </row>
    <row r="150" s="13" customFormat="1">
      <c r="A150" s="13"/>
      <c r="B150" s="226"/>
      <c r="C150" s="227"/>
      <c r="D150" s="219" t="s">
        <v>144</v>
      </c>
      <c r="E150" s="228" t="s">
        <v>20</v>
      </c>
      <c r="F150" s="229" t="s">
        <v>1020</v>
      </c>
      <c r="G150" s="227"/>
      <c r="H150" s="230">
        <v>6.1799999999999997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144</v>
      </c>
      <c r="AU150" s="236" t="s">
        <v>82</v>
      </c>
      <c r="AV150" s="13" t="s">
        <v>82</v>
      </c>
      <c r="AW150" s="13" t="s">
        <v>36</v>
      </c>
      <c r="AX150" s="13" t="s">
        <v>73</v>
      </c>
      <c r="AY150" s="236" t="s">
        <v>125</v>
      </c>
    </row>
    <row r="151" s="14" customFormat="1">
      <c r="A151" s="14"/>
      <c r="B151" s="237"/>
      <c r="C151" s="238"/>
      <c r="D151" s="219" t="s">
        <v>144</v>
      </c>
      <c r="E151" s="239" t="s">
        <v>20</v>
      </c>
      <c r="F151" s="240" t="s">
        <v>146</v>
      </c>
      <c r="G151" s="238"/>
      <c r="H151" s="241">
        <v>6.1799999999999997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144</v>
      </c>
      <c r="AU151" s="247" t="s">
        <v>82</v>
      </c>
      <c r="AV151" s="14" t="s">
        <v>132</v>
      </c>
      <c r="AW151" s="14" t="s">
        <v>36</v>
      </c>
      <c r="AX151" s="14" t="s">
        <v>22</v>
      </c>
      <c r="AY151" s="247" t="s">
        <v>125</v>
      </c>
    </row>
    <row r="152" s="2" customFormat="1" ht="24.15" customHeight="1">
      <c r="A152" s="40"/>
      <c r="B152" s="41"/>
      <c r="C152" s="206" t="s">
        <v>154</v>
      </c>
      <c r="D152" s="206" t="s">
        <v>128</v>
      </c>
      <c r="E152" s="207" t="s">
        <v>1021</v>
      </c>
      <c r="F152" s="208" t="s">
        <v>1022</v>
      </c>
      <c r="G152" s="209" t="s">
        <v>153</v>
      </c>
      <c r="H152" s="210">
        <v>3</v>
      </c>
      <c r="I152" s="211"/>
      <c r="J152" s="212">
        <f>ROUND(I152*H152,2)</f>
        <v>0</v>
      </c>
      <c r="K152" s="208" t="s">
        <v>140</v>
      </c>
      <c r="L152" s="46"/>
      <c r="M152" s="213" t="s">
        <v>20</v>
      </c>
      <c r="N152" s="214" t="s">
        <v>44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154</v>
      </c>
      <c r="AT152" s="217" t="s">
        <v>128</v>
      </c>
      <c r="AU152" s="217" t="s">
        <v>82</v>
      </c>
      <c r="AY152" s="19" t="s">
        <v>125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22</v>
      </c>
      <c r="BK152" s="218">
        <f>ROUND(I152*H152,2)</f>
        <v>0</v>
      </c>
      <c r="BL152" s="19" t="s">
        <v>154</v>
      </c>
      <c r="BM152" s="217" t="s">
        <v>161</v>
      </c>
    </row>
    <row r="153" s="2" customFormat="1">
      <c r="A153" s="40"/>
      <c r="B153" s="41"/>
      <c r="C153" s="42"/>
      <c r="D153" s="219" t="s">
        <v>133</v>
      </c>
      <c r="E153" s="42"/>
      <c r="F153" s="220" t="s">
        <v>1023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133</v>
      </c>
      <c r="AU153" s="19" t="s">
        <v>82</v>
      </c>
    </row>
    <row r="154" s="2" customFormat="1">
      <c r="A154" s="40"/>
      <c r="B154" s="41"/>
      <c r="C154" s="42"/>
      <c r="D154" s="224" t="s">
        <v>142</v>
      </c>
      <c r="E154" s="42"/>
      <c r="F154" s="225" t="s">
        <v>1024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142</v>
      </c>
      <c r="AU154" s="19" t="s">
        <v>82</v>
      </c>
    </row>
    <row r="155" s="2" customFormat="1" ht="24.15" customHeight="1">
      <c r="A155" s="40"/>
      <c r="B155" s="41"/>
      <c r="C155" s="206" t="s">
        <v>217</v>
      </c>
      <c r="D155" s="206" t="s">
        <v>128</v>
      </c>
      <c r="E155" s="207" t="s">
        <v>1025</v>
      </c>
      <c r="F155" s="208" t="s">
        <v>1026</v>
      </c>
      <c r="G155" s="209" t="s">
        <v>153</v>
      </c>
      <c r="H155" s="210">
        <v>120</v>
      </c>
      <c r="I155" s="211"/>
      <c r="J155" s="212">
        <f>ROUND(I155*H155,2)</f>
        <v>0</v>
      </c>
      <c r="K155" s="208" t="s">
        <v>20</v>
      </c>
      <c r="L155" s="46"/>
      <c r="M155" s="213" t="s">
        <v>20</v>
      </c>
      <c r="N155" s="214" t="s">
        <v>44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154</v>
      </c>
      <c r="AT155" s="217" t="s">
        <v>128</v>
      </c>
      <c r="AU155" s="217" t="s">
        <v>82</v>
      </c>
      <c r="AY155" s="19" t="s">
        <v>125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22</v>
      </c>
      <c r="BK155" s="218">
        <f>ROUND(I155*H155,2)</f>
        <v>0</v>
      </c>
      <c r="BL155" s="19" t="s">
        <v>154</v>
      </c>
      <c r="BM155" s="217" t="s">
        <v>220</v>
      </c>
    </row>
    <row r="156" s="2" customFormat="1">
      <c r="A156" s="40"/>
      <c r="B156" s="41"/>
      <c r="C156" s="42"/>
      <c r="D156" s="219" t="s">
        <v>133</v>
      </c>
      <c r="E156" s="42"/>
      <c r="F156" s="220" t="s">
        <v>1027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133</v>
      </c>
      <c r="AU156" s="19" t="s">
        <v>82</v>
      </c>
    </row>
    <row r="157" s="2" customFormat="1" ht="21.75" customHeight="1">
      <c r="A157" s="40"/>
      <c r="B157" s="41"/>
      <c r="C157" s="206" t="s">
        <v>182</v>
      </c>
      <c r="D157" s="206" t="s">
        <v>128</v>
      </c>
      <c r="E157" s="207" t="s">
        <v>484</v>
      </c>
      <c r="F157" s="208" t="s">
        <v>485</v>
      </c>
      <c r="G157" s="209" t="s">
        <v>323</v>
      </c>
      <c r="H157" s="210">
        <v>0.19</v>
      </c>
      <c r="I157" s="211"/>
      <c r="J157" s="212">
        <f>ROUND(I157*H157,2)</f>
        <v>0</v>
      </c>
      <c r="K157" s="208" t="s">
        <v>140</v>
      </c>
      <c r="L157" s="46"/>
      <c r="M157" s="213" t="s">
        <v>20</v>
      </c>
      <c r="N157" s="214" t="s">
        <v>44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154</v>
      </c>
      <c r="AT157" s="217" t="s">
        <v>128</v>
      </c>
      <c r="AU157" s="217" t="s">
        <v>82</v>
      </c>
      <c r="AY157" s="19" t="s">
        <v>125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22</v>
      </c>
      <c r="BK157" s="218">
        <f>ROUND(I157*H157,2)</f>
        <v>0</v>
      </c>
      <c r="BL157" s="19" t="s">
        <v>154</v>
      </c>
      <c r="BM157" s="217" t="s">
        <v>225</v>
      </c>
    </row>
    <row r="158" s="2" customFormat="1">
      <c r="A158" s="40"/>
      <c r="B158" s="41"/>
      <c r="C158" s="42"/>
      <c r="D158" s="219" t="s">
        <v>133</v>
      </c>
      <c r="E158" s="42"/>
      <c r="F158" s="220" t="s">
        <v>486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133</v>
      </c>
      <c r="AU158" s="19" t="s">
        <v>82</v>
      </c>
    </row>
    <row r="159" s="2" customFormat="1">
      <c r="A159" s="40"/>
      <c r="B159" s="41"/>
      <c r="C159" s="42"/>
      <c r="D159" s="224" t="s">
        <v>142</v>
      </c>
      <c r="E159" s="42"/>
      <c r="F159" s="225" t="s">
        <v>487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142</v>
      </c>
      <c r="AU159" s="19" t="s">
        <v>82</v>
      </c>
    </row>
    <row r="160" s="12" customFormat="1" ht="22.8" customHeight="1">
      <c r="A160" s="12"/>
      <c r="B160" s="190"/>
      <c r="C160" s="191"/>
      <c r="D160" s="192" t="s">
        <v>72</v>
      </c>
      <c r="E160" s="204" t="s">
        <v>516</v>
      </c>
      <c r="F160" s="204" t="s">
        <v>517</v>
      </c>
      <c r="G160" s="191"/>
      <c r="H160" s="191"/>
      <c r="I160" s="194"/>
      <c r="J160" s="205">
        <f>BK160</f>
        <v>0</v>
      </c>
      <c r="K160" s="191"/>
      <c r="L160" s="196"/>
      <c r="M160" s="197"/>
      <c r="N160" s="198"/>
      <c r="O160" s="198"/>
      <c r="P160" s="199">
        <f>SUM(P161:P162)</f>
        <v>0</v>
      </c>
      <c r="Q160" s="198"/>
      <c r="R160" s="199">
        <f>SUM(R161:R162)</f>
        <v>0</v>
      </c>
      <c r="S160" s="198"/>
      <c r="T160" s="200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82</v>
      </c>
      <c r="AT160" s="202" t="s">
        <v>72</v>
      </c>
      <c r="AU160" s="202" t="s">
        <v>22</v>
      </c>
      <c r="AY160" s="201" t="s">
        <v>125</v>
      </c>
      <c r="BK160" s="203">
        <f>SUM(BK161:BK162)</f>
        <v>0</v>
      </c>
    </row>
    <row r="161" s="2" customFormat="1" ht="16.5" customHeight="1">
      <c r="A161" s="40"/>
      <c r="B161" s="41"/>
      <c r="C161" s="206" t="s">
        <v>227</v>
      </c>
      <c r="D161" s="206" t="s">
        <v>128</v>
      </c>
      <c r="E161" s="207" t="s">
        <v>1028</v>
      </c>
      <c r="F161" s="208" t="s">
        <v>1029</v>
      </c>
      <c r="G161" s="209" t="s">
        <v>166</v>
      </c>
      <c r="H161" s="210">
        <v>1</v>
      </c>
      <c r="I161" s="211"/>
      <c r="J161" s="212">
        <f>ROUND(I161*H161,2)</f>
        <v>0</v>
      </c>
      <c r="K161" s="208" t="s">
        <v>20</v>
      </c>
      <c r="L161" s="46"/>
      <c r="M161" s="213" t="s">
        <v>20</v>
      </c>
      <c r="N161" s="214" t="s">
        <v>44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154</v>
      </c>
      <c r="AT161" s="217" t="s">
        <v>128</v>
      </c>
      <c r="AU161" s="217" t="s">
        <v>82</v>
      </c>
      <c r="AY161" s="19" t="s">
        <v>125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22</v>
      </c>
      <c r="BK161" s="218">
        <f>ROUND(I161*H161,2)</f>
        <v>0</v>
      </c>
      <c r="BL161" s="19" t="s">
        <v>154</v>
      </c>
      <c r="BM161" s="217" t="s">
        <v>230</v>
      </c>
    </row>
    <row r="162" s="2" customFormat="1">
      <c r="A162" s="40"/>
      <c r="B162" s="41"/>
      <c r="C162" s="42"/>
      <c r="D162" s="219" t="s">
        <v>133</v>
      </c>
      <c r="E162" s="42"/>
      <c r="F162" s="220" t="s">
        <v>1030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133</v>
      </c>
      <c r="AU162" s="19" t="s">
        <v>82</v>
      </c>
    </row>
    <row r="163" s="12" customFormat="1" ht="22.8" customHeight="1">
      <c r="A163" s="12"/>
      <c r="B163" s="190"/>
      <c r="C163" s="191"/>
      <c r="D163" s="192" t="s">
        <v>72</v>
      </c>
      <c r="E163" s="204" t="s">
        <v>1031</v>
      </c>
      <c r="F163" s="204" t="s">
        <v>1032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SUM(P164:P171)</f>
        <v>0</v>
      </c>
      <c r="Q163" s="198"/>
      <c r="R163" s="199">
        <f>SUM(R164:R171)</f>
        <v>0</v>
      </c>
      <c r="S163" s="198"/>
      <c r="T163" s="200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82</v>
      </c>
      <c r="AT163" s="202" t="s">
        <v>72</v>
      </c>
      <c r="AU163" s="202" t="s">
        <v>22</v>
      </c>
      <c r="AY163" s="201" t="s">
        <v>125</v>
      </c>
      <c r="BK163" s="203">
        <f>SUM(BK164:BK171)</f>
        <v>0</v>
      </c>
    </row>
    <row r="164" s="2" customFormat="1" ht="16.5" customHeight="1">
      <c r="A164" s="40"/>
      <c r="B164" s="41"/>
      <c r="C164" s="206" t="s">
        <v>187</v>
      </c>
      <c r="D164" s="206" t="s">
        <v>128</v>
      </c>
      <c r="E164" s="207" t="s">
        <v>1033</v>
      </c>
      <c r="F164" s="208" t="s">
        <v>1034</v>
      </c>
      <c r="G164" s="209" t="s">
        <v>139</v>
      </c>
      <c r="H164" s="210">
        <v>199</v>
      </c>
      <c r="I164" s="211"/>
      <c r="J164" s="212">
        <f>ROUND(I164*H164,2)</f>
        <v>0</v>
      </c>
      <c r="K164" s="208" t="s">
        <v>140</v>
      </c>
      <c r="L164" s="46"/>
      <c r="M164" s="213" t="s">
        <v>20</v>
      </c>
      <c r="N164" s="214" t="s">
        <v>44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154</v>
      </c>
      <c r="AT164" s="217" t="s">
        <v>128</v>
      </c>
      <c r="AU164" s="217" t="s">
        <v>82</v>
      </c>
      <c r="AY164" s="19" t="s">
        <v>125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22</v>
      </c>
      <c r="BK164" s="218">
        <f>ROUND(I164*H164,2)</f>
        <v>0</v>
      </c>
      <c r="BL164" s="19" t="s">
        <v>154</v>
      </c>
      <c r="BM164" s="217" t="s">
        <v>235</v>
      </c>
    </row>
    <row r="165" s="2" customFormat="1">
      <c r="A165" s="40"/>
      <c r="B165" s="41"/>
      <c r="C165" s="42"/>
      <c r="D165" s="219" t="s">
        <v>133</v>
      </c>
      <c r="E165" s="42"/>
      <c r="F165" s="220" t="s">
        <v>1035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133</v>
      </c>
      <c r="AU165" s="19" t="s">
        <v>82</v>
      </c>
    </row>
    <row r="166" s="2" customFormat="1">
      <c r="A166" s="40"/>
      <c r="B166" s="41"/>
      <c r="C166" s="42"/>
      <c r="D166" s="224" t="s">
        <v>142</v>
      </c>
      <c r="E166" s="42"/>
      <c r="F166" s="225" t="s">
        <v>1036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142</v>
      </c>
      <c r="AU166" s="19" t="s">
        <v>82</v>
      </c>
    </row>
    <row r="167" s="13" customFormat="1">
      <c r="A167" s="13"/>
      <c r="B167" s="226"/>
      <c r="C167" s="227"/>
      <c r="D167" s="219" t="s">
        <v>144</v>
      </c>
      <c r="E167" s="228" t="s">
        <v>20</v>
      </c>
      <c r="F167" s="229" t="s">
        <v>984</v>
      </c>
      <c r="G167" s="227"/>
      <c r="H167" s="230">
        <v>199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144</v>
      </c>
      <c r="AU167" s="236" t="s">
        <v>82</v>
      </c>
      <c r="AV167" s="13" t="s">
        <v>82</v>
      </c>
      <c r="AW167" s="13" t="s">
        <v>36</v>
      </c>
      <c r="AX167" s="13" t="s">
        <v>73</v>
      </c>
      <c r="AY167" s="236" t="s">
        <v>125</v>
      </c>
    </row>
    <row r="168" s="14" customFormat="1">
      <c r="A168" s="14"/>
      <c r="B168" s="237"/>
      <c r="C168" s="238"/>
      <c r="D168" s="219" t="s">
        <v>144</v>
      </c>
      <c r="E168" s="239" t="s">
        <v>20</v>
      </c>
      <c r="F168" s="240" t="s">
        <v>146</v>
      </c>
      <c r="G168" s="238"/>
      <c r="H168" s="241">
        <v>199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144</v>
      </c>
      <c r="AU168" s="247" t="s">
        <v>82</v>
      </c>
      <c r="AV168" s="14" t="s">
        <v>132</v>
      </c>
      <c r="AW168" s="14" t="s">
        <v>36</v>
      </c>
      <c r="AX168" s="14" t="s">
        <v>22</v>
      </c>
      <c r="AY168" s="247" t="s">
        <v>125</v>
      </c>
    </row>
    <row r="169" s="2" customFormat="1" ht="16.5" customHeight="1">
      <c r="A169" s="40"/>
      <c r="B169" s="41"/>
      <c r="C169" s="206" t="s">
        <v>7</v>
      </c>
      <c r="D169" s="206" t="s">
        <v>128</v>
      </c>
      <c r="E169" s="207" t="s">
        <v>1037</v>
      </c>
      <c r="F169" s="208" t="s">
        <v>1038</v>
      </c>
      <c r="G169" s="209" t="s">
        <v>139</v>
      </c>
      <c r="H169" s="210">
        <v>199</v>
      </c>
      <c r="I169" s="211"/>
      <c r="J169" s="212">
        <f>ROUND(I169*H169,2)</f>
        <v>0</v>
      </c>
      <c r="K169" s="208" t="s">
        <v>140</v>
      </c>
      <c r="L169" s="46"/>
      <c r="M169" s="213" t="s">
        <v>20</v>
      </c>
      <c r="N169" s="214" t="s">
        <v>44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154</v>
      </c>
      <c r="AT169" s="217" t="s">
        <v>128</v>
      </c>
      <c r="AU169" s="217" t="s">
        <v>82</v>
      </c>
      <c r="AY169" s="19" t="s">
        <v>125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22</v>
      </c>
      <c r="BK169" s="218">
        <f>ROUND(I169*H169,2)</f>
        <v>0</v>
      </c>
      <c r="BL169" s="19" t="s">
        <v>154</v>
      </c>
      <c r="BM169" s="217" t="s">
        <v>239</v>
      </c>
    </row>
    <row r="170" s="2" customFormat="1">
      <c r="A170" s="40"/>
      <c r="B170" s="41"/>
      <c r="C170" s="42"/>
      <c r="D170" s="219" t="s">
        <v>133</v>
      </c>
      <c r="E170" s="42"/>
      <c r="F170" s="220" t="s">
        <v>1039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133</v>
      </c>
      <c r="AU170" s="19" t="s">
        <v>82</v>
      </c>
    </row>
    <row r="171" s="2" customFormat="1">
      <c r="A171" s="40"/>
      <c r="B171" s="41"/>
      <c r="C171" s="42"/>
      <c r="D171" s="224" t="s">
        <v>142</v>
      </c>
      <c r="E171" s="42"/>
      <c r="F171" s="225" t="s">
        <v>1040</v>
      </c>
      <c r="G171" s="42"/>
      <c r="H171" s="42"/>
      <c r="I171" s="221"/>
      <c r="J171" s="42"/>
      <c r="K171" s="42"/>
      <c r="L171" s="46"/>
      <c r="M171" s="258"/>
      <c r="N171" s="259"/>
      <c r="O171" s="260"/>
      <c r="P171" s="260"/>
      <c r="Q171" s="260"/>
      <c r="R171" s="260"/>
      <c r="S171" s="260"/>
      <c r="T171" s="261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142</v>
      </c>
      <c r="AU171" s="19" t="s">
        <v>82</v>
      </c>
    </row>
    <row r="172" s="2" customFormat="1" ht="6.96" customHeight="1">
      <c r="A172" s="40"/>
      <c r="B172" s="61"/>
      <c r="C172" s="62"/>
      <c r="D172" s="62"/>
      <c r="E172" s="62"/>
      <c r="F172" s="62"/>
      <c r="G172" s="62"/>
      <c r="H172" s="62"/>
      <c r="I172" s="62"/>
      <c r="J172" s="62"/>
      <c r="K172" s="62"/>
      <c r="L172" s="46"/>
      <c r="M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</row>
  </sheetData>
  <sheetProtection sheet="1" autoFilter="0" formatColumns="0" formatRows="0" objects="1" scenarios="1" spinCount="100000" saltValue="/DrPiaa66KH5RwTOaV0NDKZZ0pn584SEW3Q3rpnd/rqSCh2agGDygIihQ589/DDHpAL/fleExPM4YBAOEbRpow==" hashValue="MMOceuhNQY09OHfYLbdHpxPVW2YeYkyteHvX/Zx8ww3b5zQ2mtxCmsXUGUlxw9xcgMOymCuQ3Z8U5Cm54h6b+Q==" algorithmName="SHA-512" password="CC35"/>
  <autoFilter ref="C86:K17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949101111"/>
    <hyperlink ref="F97" r:id="rId2" display="https://podminky.urs.cz/item/CS_URS_2025_02/977131119"/>
    <hyperlink ref="F102" r:id="rId3" display="https://podminky.urs.cz/item/CS_URS_2025_02/977151113"/>
    <hyperlink ref="F112" r:id="rId4" display="https://podminky.urs.cz/item/CS_URS_2025_02/998011009"/>
    <hyperlink ref="F119" r:id="rId5" display="https://podminky.urs.cz/item/CS_URS_2025_02/721111112R"/>
    <hyperlink ref="F126" r:id="rId6" display="https://podminky.urs.cz/item/CS_URS_2025_02/721175302"/>
    <hyperlink ref="F129" r:id="rId7" display="https://podminky.urs.cz/item/CS_URS_2025_02/998721112"/>
    <hyperlink ref="F133" r:id="rId8" display="https://podminky.urs.cz/item/CS_URS_2025_02/722176113"/>
    <hyperlink ref="F154" r:id="rId9" display="https://podminky.urs.cz/item/CS_URS_2025_02/722176114R"/>
    <hyperlink ref="F159" r:id="rId10" display="https://podminky.urs.cz/item/CS_URS_2025_02/998722112"/>
    <hyperlink ref="F166" r:id="rId11" display="https://podminky.urs.cz/item/CS_URS_2025_02/763135611"/>
    <hyperlink ref="F171" r:id="rId12" display="https://podminky.urs.cz/item/CS_URS_2025_02/76313588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Ochlazování kanceláří MěÚ b (1.-4.NP) VZT pro klientskou halu (1.NP)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1041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19</v>
      </c>
      <c r="E11" s="40"/>
      <c r="F11" s="138" t="s">
        <v>20</v>
      </c>
      <c r="G11" s="40"/>
      <c r="H11" s="40"/>
      <c r="I11" s="134" t="s">
        <v>21</v>
      </c>
      <c r="J11" s="138" t="s">
        <v>20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23</v>
      </c>
      <c r="E12" s="40"/>
      <c r="F12" s="138" t="s">
        <v>24</v>
      </c>
      <c r="G12" s="40"/>
      <c r="H12" s="40"/>
      <c r="I12" s="134" t="s">
        <v>25</v>
      </c>
      <c r="J12" s="139" t="str">
        <f>'Rekapitulace stavby'!AN8</f>
        <v>7. 4. 2026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29</v>
      </c>
      <c r="E14" s="40"/>
      <c r="F14" s="40"/>
      <c r="G14" s="40"/>
      <c r="H14" s="40"/>
      <c r="I14" s="134" t="s">
        <v>30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31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30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31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30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31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30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31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ROUNDUP(J87,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ROUNDUP((SUM(BE87:BE112)),  2)</f>
        <v>0</v>
      </c>
      <c r="G33" s="40"/>
      <c r="H33" s="40"/>
      <c r="I33" s="150">
        <v>0.20999999999999999</v>
      </c>
      <c r="J33" s="149">
        <f>ROUNDUP(((SUM(BE87:BE112))*I33),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ROUNDUP((SUM(BF87:BF112)),  2)</f>
        <v>0</v>
      </c>
      <c r="G34" s="40"/>
      <c r="H34" s="40"/>
      <c r="I34" s="150">
        <v>0.12</v>
      </c>
      <c r="J34" s="149">
        <f>ROUNDUP(((SUM(BF87:BF112))*I34),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ROUNDUP((SUM(BG87:BG112)),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ROUNDUP((SUM(BH87:BH112)),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ROUNDUP((SUM(BI87:BI112)),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Ochlazování kanceláří MěÚ b (1.-4.NP) VZT pro klientskou halu (1.NP)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rozpočtové...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2"/>
      <c r="E52" s="42"/>
      <c r="F52" s="29" t="str">
        <f>F12</f>
        <v xml:space="preserve"> </v>
      </c>
      <c r="G52" s="42"/>
      <c r="H52" s="42"/>
      <c r="I52" s="34" t="s">
        <v>25</v>
      </c>
      <c r="J52" s="74" t="str">
        <f>IF(J12="","",J12)</f>
        <v>7. 4. 2026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29</v>
      </c>
      <c r="D54" s="42"/>
      <c r="E54" s="42"/>
      <c r="F54" s="29" t="str">
        <f>E15</f>
        <v xml:space="preserve"> 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99</v>
      </c>
      <c r="D57" s="164"/>
      <c r="E57" s="164"/>
      <c r="F57" s="164"/>
      <c r="G57" s="164"/>
      <c r="H57" s="164"/>
      <c r="I57" s="164"/>
      <c r="J57" s="165" t="s">
        <v>100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67"/>
      <c r="C60" s="168"/>
      <c r="D60" s="169" t="s">
        <v>105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395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397</v>
      </c>
      <c r="E62" s="170"/>
      <c r="F62" s="170"/>
      <c r="G62" s="170"/>
      <c r="H62" s="170"/>
      <c r="I62" s="170"/>
      <c r="J62" s="171">
        <f>J90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398</v>
      </c>
      <c r="E63" s="176"/>
      <c r="F63" s="176"/>
      <c r="G63" s="176"/>
      <c r="H63" s="176"/>
      <c r="I63" s="176"/>
      <c r="J63" s="177">
        <f>J91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1042</v>
      </c>
      <c r="E64" s="176"/>
      <c r="F64" s="176"/>
      <c r="G64" s="176"/>
      <c r="H64" s="176"/>
      <c r="I64" s="176"/>
      <c r="J64" s="177">
        <f>J95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1043</v>
      </c>
      <c r="E65" s="176"/>
      <c r="F65" s="176"/>
      <c r="G65" s="176"/>
      <c r="H65" s="176"/>
      <c r="I65" s="176"/>
      <c r="J65" s="177">
        <f>J99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399</v>
      </c>
      <c r="E66" s="176"/>
      <c r="F66" s="176"/>
      <c r="G66" s="176"/>
      <c r="H66" s="176"/>
      <c r="I66" s="176"/>
      <c r="J66" s="177">
        <f>J103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401</v>
      </c>
      <c r="E67" s="176"/>
      <c r="F67" s="176"/>
      <c r="G67" s="176"/>
      <c r="H67" s="176"/>
      <c r="I67" s="176"/>
      <c r="J67" s="177">
        <f>J109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110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Ochlazování kanceláří MěÚ b (1.-4.NP) VZT pro klientskou halu (1.NP)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VRN - Vedlejší rozpočtové...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23</v>
      </c>
      <c r="D81" s="42"/>
      <c r="E81" s="42"/>
      <c r="F81" s="29" t="str">
        <f>F12</f>
        <v xml:space="preserve"> </v>
      </c>
      <c r="G81" s="42"/>
      <c r="H81" s="42"/>
      <c r="I81" s="34" t="s">
        <v>25</v>
      </c>
      <c r="J81" s="74" t="str">
        <f>IF(J12="","",J12)</f>
        <v>7. 4. 2026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E15</f>
        <v xml:space="preserve"> </v>
      </c>
      <c r="G83" s="42"/>
      <c r="H83" s="42"/>
      <c r="I83" s="34" t="s">
        <v>34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32</v>
      </c>
      <c r="D84" s="42"/>
      <c r="E84" s="42"/>
      <c r="F84" s="29" t="str">
        <f>IF(E18="","",E18)</f>
        <v>Vyplň údaj</v>
      </c>
      <c r="G84" s="42"/>
      <c r="H84" s="42"/>
      <c r="I84" s="34" t="s">
        <v>35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111</v>
      </c>
      <c r="D86" s="182" t="s">
        <v>58</v>
      </c>
      <c r="E86" s="182" t="s">
        <v>54</v>
      </c>
      <c r="F86" s="182" t="s">
        <v>55</v>
      </c>
      <c r="G86" s="182" t="s">
        <v>112</v>
      </c>
      <c r="H86" s="182" t="s">
        <v>113</v>
      </c>
      <c r="I86" s="182" t="s">
        <v>114</v>
      </c>
      <c r="J86" s="182" t="s">
        <v>100</v>
      </c>
      <c r="K86" s="183" t="s">
        <v>115</v>
      </c>
      <c r="L86" s="184"/>
      <c r="M86" s="94" t="s">
        <v>20</v>
      </c>
      <c r="N86" s="95" t="s">
        <v>43</v>
      </c>
      <c r="O86" s="95" t="s">
        <v>116</v>
      </c>
      <c r="P86" s="95" t="s">
        <v>117</v>
      </c>
      <c r="Q86" s="95" t="s">
        <v>118</v>
      </c>
      <c r="R86" s="95" t="s">
        <v>119</v>
      </c>
      <c r="S86" s="95" t="s">
        <v>120</v>
      </c>
      <c r="T86" s="96" t="s">
        <v>121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122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P88+P90</f>
        <v>0</v>
      </c>
      <c r="Q87" s="98"/>
      <c r="R87" s="187">
        <f>R88+R90</f>
        <v>0</v>
      </c>
      <c r="S87" s="98"/>
      <c r="T87" s="188">
        <f>T88+T90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101</v>
      </c>
      <c r="BK87" s="189">
        <f>BK88+BK90</f>
        <v>0</v>
      </c>
    </row>
    <row r="88" s="12" customFormat="1" ht="25.92" customHeight="1">
      <c r="A88" s="12"/>
      <c r="B88" s="190"/>
      <c r="C88" s="191"/>
      <c r="D88" s="192" t="s">
        <v>72</v>
      </c>
      <c r="E88" s="193" t="s">
        <v>147</v>
      </c>
      <c r="F88" s="193" t="s">
        <v>148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72</v>
      </c>
      <c r="AU88" s="202" t="s">
        <v>73</v>
      </c>
      <c r="AY88" s="201" t="s">
        <v>125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72</v>
      </c>
      <c r="E89" s="204" t="s">
        <v>806</v>
      </c>
      <c r="F89" s="204" t="s">
        <v>807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v>0</v>
      </c>
      <c r="Q89" s="198"/>
      <c r="R89" s="199">
        <v>0</v>
      </c>
      <c r="S89" s="198"/>
      <c r="T89" s="200"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72</v>
      </c>
      <c r="AU89" s="202" t="s">
        <v>22</v>
      </c>
      <c r="AY89" s="201" t="s">
        <v>125</v>
      </c>
      <c r="BK89" s="203">
        <v>0</v>
      </c>
    </row>
    <row r="90" s="12" customFormat="1" ht="25.92" customHeight="1">
      <c r="A90" s="12"/>
      <c r="B90" s="190"/>
      <c r="C90" s="191"/>
      <c r="D90" s="192" t="s">
        <v>72</v>
      </c>
      <c r="E90" s="193" t="s">
        <v>92</v>
      </c>
      <c r="F90" s="193" t="s">
        <v>840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P91+P95+P99+P103+P109</f>
        <v>0</v>
      </c>
      <c r="Q90" s="198"/>
      <c r="R90" s="199">
        <f>R91+R95+R99+R103+R109</f>
        <v>0</v>
      </c>
      <c r="S90" s="198"/>
      <c r="T90" s="200">
        <f>T91+T95+T99+T103+T109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163</v>
      </c>
      <c r="AT90" s="202" t="s">
        <v>72</v>
      </c>
      <c r="AU90" s="202" t="s">
        <v>73</v>
      </c>
      <c r="AY90" s="201" t="s">
        <v>125</v>
      </c>
      <c r="BK90" s="203">
        <f>BK91+BK95+BK99+BK103+BK109</f>
        <v>0</v>
      </c>
    </row>
    <row r="91" s="12" customFormat="1" ht="22.8" customHeight="1">
      <c r="A91" s="12"/>
      <c r="B91" s="190"/>
      <c r="C91" s="191"/>
      <c r="D91" s="192" t="s">
        <v>72</v>
      </c>
      <c r="E91" s="204" t="s">
        <v>841</v>
      </c>
      <c r="F91" s="204" t="s">
        <v>842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SUM(P92:P94)</f>
        <v>0</v>
      </c>
      <c r="Q91" s="198"/>
      <c r="R91" s="199">
        <f>SUM(R92:R94)</f>
        <v>0</v>
      </c>
      <c r="S91" s="198"/>
      <c r="T91" s="200">
        <f>SUM(T92:T94)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163</v>
      </c>
      <c r="AT91" s="202" t="s">
        <v>72</v>
      </c>
      <c r="AU91" s="202" t="s">
        <v>22</v>
      </c>
      <c r="AY91" s="201" t="s">
        <v>125</v>
      </c>
      <c r="BK91" s="203">
        <f>SUM(BK92:BK94)</f>
        <v>0</v>
      </c>
    </row>
    <row r="92" s="2" customFormat="1" ht="16.5" customHeight="1">
      <c r="A92" s="40"/>
      <c r="B92" s="41"/>
      <c r="C92" s="206" t="s">
        <v>22</v>
      </c>
      <c r="D92" s="206" t="s">
        <v>128</v>
      </c>
      <c r="E92" s="207" t="s">
        <v>1044</v>
      </c>
      <c r="F92" s="208" t="s">
        <v>1045</v>
      </c>
      <c r="G92" s="209" t="s">
        <v>428</v>
      </c>
      <c r="H92" s="210">
        <v>1</v>
      </c>
      <c r="I92" s="211"/>
      <c r="J92" s="212">
        <f>ROUND(I92*H92,2)</f>
        <v>0</v>
      </c>
      <c r="K92" s="208" t="s">
        <v>140</v>
      </c>
      <c r="L92" s="46"/>
      <c r="M92" s="213" t="s">
        <v>20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132</v>
      </c>
      <c r="AT92" s="217" t="s">
        <v>128</v>
      </c>
      <c r="AU92" s="217" t="s">
        <v>82</v>
      </c>
      <c r="AY92" s="19" t="s">
        <v>125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22</v>
      </c>
      <c r="BK92" s="218">
        <f>ROUND(I92*H92,2)</f>
        <v>0</v>
      </c>
      <c r="BL92" s="19" t="s">
        <v>132</v>
      </c>
      <c r="BM92" s="217" t="s">
        <v>82</v>
      </c>
    </row>
    <row r="93" s="2" customFormat="1">
      <c r="A93" s="40"/>
      <c r="B93" s="41"/>
      <c r="C93" s="42"/>
      <c r="D93" s="219" t="s">
        <v>133</v>
      </c>
      <c r="E93" s="42"/>
      <c r="F93" s="220" t="s">
        <v>842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133</v>
      </c>
      <c r="AU93" s="19" t="s">
        <v>82</v>
      </c>
    </row>
    <row r="94" s="2" customFormat="1">
      <c r="A94" s="40"/>
      <c r="B94" s="41"/>
      <c r="C94" s="42"/>
      <c r="D94" s="224" t="s">
        <v>142</v>
      </c>
      <c r="E94" s="42"/>
      <c r="F94" s="225" t="s">
        <v>1046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142</v>
      </c>
      <c r="AU94" s="19" t="s">
        <v>82</v>
      </c>
    </row>
    <row r="95" s="12" customFormat="1" ht="22.8" customHeight="1">
      <c r="A95" s="12"/>
      <c r="B95" s="190"/>
      <c r="C95" s="191"/>
      <c r="D95" s="192" t="s">
        <v>72</v>
      </c>
      <c r="E95" s="204" t="s">
        <v>1047</v>
      </c>
      <c r="F95" s="204" t="s">
        <v>1048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SUM(P96:P98)</f>
        <v>0</v>
      </c>
      <c r="Q95" s="198"/>
      <c r="R95" s="199">
        <f>SUM(R96:R98)</f>
        <v>0</v>
      </c>
      <c r="S95" s="198"/>
      <c r="T95" s="200">
        <f>SUM(T96:T98)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163</v>
      </c>
      <c r="AT95" s="202" t="s">
        <v>72</v>
      </c>
      <c r="AU95" s="202" t="s">
        <v>22</v>
      </c>
      <c r="AY95" s="201" t="s">
        <v>125</v>
      </c>
      <c r="BK95" s="203">
        <f>SUM(BK96:BK98)</f>
        <v>0</v>
      </c>
    </row>
    <row r="96" s="2" customFormat="1" ht="16.5" customHeight="1">
      <c r="A96" s="40"/>
      <c r="B96" s="41"/>
      <c r="C96" s="206" t="s">
        <v>82</v>
      </c>
      <c r="D96" s="206" t="s">
        <v>128</v>
      </c>
      <c r="E96" s="207" t="s">
        <v>1049</v>
      </c>
      <c r="F96" s="208" t="s">
        <v>1048</v>
      </c>
      <c r="G96" s="209" t="s">
        <v>428</v>
      </c>
      <c r="H96" s="210">
        <v>1</v>
      </c>
      <c r="I96" s="211"/>
      <c r="J96" s="212">
        <f>ROUND(I96*H96,2)</f>
        <v>0</v>
      </c>
      <c r="K96" s="208" t="s">
        <v>140</v>
      </c>
      <c r="L96" s="46"/>
      <c r="M96" s="213" t="s">
        <v>20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132</v>
      </c>
      <c r="AT96" s="217" t="s">
        <v>128</v>
      </c>
      <c r="AU96" s="217" t="s">
        <v>82</v>
      </c>
      <c r="AY96" s="19" t="s">
        <v>125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22</v>
      </c>
      <c r="BK96" s="218">
        <f>ROUND(I96*H96,2)</f>
        <v>0</v>
      </c>
      <c r="BL96" s="19" t="s">
        <v>132</v>
      </c>
      <c r="BM96" s="217" t="s">
        <v>132</v>
      </c>
    </row>
    <row r="97" s="2" customFormat="1">
      <c r="A97" s="40"/>
      <c r="B97" s="41"/>
      <c r="C97" s="42"/>
      <c r="D97" s="219" t="s">
        <v>133</v>
      </c>
      <c r="E97" s="42"/>
      <c r="F97" s="220" t="s">
        <v>1048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133</v>
      </c>
      <c r="AU97" s="19" t="s">
        <v>82</v>
      </c>
    </row>
    <row r="98" s="2" customFormat="1">
      <c r="A98" s="40"/>
      <c r="B98" s="41"/>
      <c r="C98" s="42"/>
      <c r="D98" s="224" t="s">
        <v>142</v>
      </c>
      <c r="E98" s="42"/>
      <c r="F98" s="225" t="s">
        <v>1050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142</v>
      </c>
      <c r="AU98" s="19" t="s">
        <v>82</v>
      </c>
    </row>
    <row r="99" s="12" customFormat="1" ht="22.8" customHeight="1">
      <c r="A99" s="12"/>
      <c r="B99" s="190"/>
      <c r="C99" s="191"/>
      <c r="D99" s="192" t="s">
        <v>72</v>
      </c>
      <c r="E99" s="204" t="s">
        <v>1051</v>
      </c>
      <c r="F99" s="204" t="s">
        <v>1052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SUM(P100:P102)</f>
        <v>0</v>
      </c>
      <c r="Q99" s="198"/>
      <c r="R99" s="199">
        <f>SUM(R100:R102)</f>
        <v>0</v>
      </c>
      <c r="S99" s="198"/>
      <c r="T99" s="200">
        <f>SUM(T100:T102)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163</v>
      </c>
      <c r="AT99" s="202" t="s">
        <v>72</v>
      </c>
      <c r="AU99" s="202" t="s">
        <v>22</v>
      </c>
      <c r="AY99" s="201" t="s">
        <v>125</v>
      </c>
      <c r="BK99" s="203">
        <f>SUM(BK100:BK102)</f>
        <v>0</v>
      </c>
    </row>
    <row r="100" s="2" customFormat="1" ht="16.5" customHeight="1">
      <c r="A100" s="40"/>
      <c r="B100" s="41"/>
      <c r="C100" s="206" t="s">
        <v>126</v>
      </c>
      <c r="D100" s="206" t="s">
        <v>128</v>
      </c>
      <c r="E100" s="207" t="s">
        <v>1053</v>
      </c>
      <c r="F100" s="208" t="s">
        <v>1054</v>
      </c>
      <c r="G100" s="209" t="s">
        <v>428</v>
      </c>
      <c r="H100" s="210">
        <v>1</v>
      </c>
      <c r="I100" s="211"/>
      <c r="J100" s="212">
        <f>ROUND(I100*H100,2)</f>
        <v>0</v>
      </c>
      <c r="K100" s="208" t="s">
        <v>140</v>
      </c>
      <c r="L100" s="46"/>
      <c r="M100" s="213" t="s">
        <v>20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132</v>
      </c>
      <c r="AT100" s="217" t="s">
        <v>128</v>
      </c>
      <c r="AU100" s="217" t="s">
        <v>82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22</v>
      </c>
      <c r="BK100" s="218">
        <f>ROUND(I100*H100,2)</f>
        <v>0</v>
      </c>
      <c r="BL100" s="19" t="s">
        <v>132</v>
      </c>
      <c r="BM100" s="217" t="s">
        <v>155</v>
      </c>
    </row>
    <row r="101" s="2" customFormat="1">
      <c r="A101" s="40"/>
      <c r="B101" s="41"/>
      <c r="C101" s="42"/>
      <c r="D101" s="219" t="s">
        <v>133</v>
      </c>
      <c r="E101" s="42"/>
      <c r="F101" s="220" t="s">
        <v>1054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133</v>
      </c>
      <c r="AU101" s="19" t="s">
        <v>82</v>
      </c>
    </row>
    <row r="102" s="2" customFormat="1">
      <c r="A102" s="40"/>
      <c r="B102" s="41"/>
      <c r="C102" s="42"/>
      <c r="D102" s="224" t="s">
        <v>142</v>
      </c>
      <c r="E102" s="42"/>
      <c r="F102" s="225" t="s">
        <v>1055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142</v>
      </c>
      <c r="AU102" s="19" t="s">
        <v>82</v>
      </c>
    </row>
    <row r="103" s="12" customFormat="1" ht="22.8" customHeight="1">
      <c r="A103" s="12"/>
      <c r="B103" s="190"/>
      <c r="C103" s="191"/>
      <c r="D103" s="192" t="s">
        <v>72</v>
      </c>
      <c r="E103" s="204" t="s">
        <v>849</v>
      </c>
      <c r="F103" s="204" t="s">
        <v>850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SUM(P104:P108)</f>
        <v>0</v>
      </c>
      <c r="Q103" s="198"/>
      <c r="R103" s="199">
        <f>SUM(R104:R108)</f>
        <v>0</v>
      </c>
      <c r="S103" s="198"/>
      <c r="T103" s="200">
        <f>SUM(T104:T108)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163</v>
      </c>
      <c r="AT103" s="202" t="s">
        <v>72</v>
      </c>
      <c r="AU103" s="202" t="s">
        <v>22</v>
      </c>
      <c r="AY103" s="201" t="s">
        <v>125</v>
      </c>
      <c r="BK103" s="203">
        <f>SUM(BK104:BK108)</f>
        <v>0</v>
      </c>
    </row>
    <row r="104" s="2" customFormat="1" ht="16.5" customHeight="1">
      <c r="A104" s="40"/>
      <c r="B104" s="41"/>
      <c r="C104" s="206" t="s">
        <v>132</v>
      </c>
      <c r="D104" s="206" t="s">
        <v>128</v>
      </c>
      <c r="E104" s="207" t="s">
        <v>851</v>
      </c>
      <c r="F104" s="208" t="s">
        <v>854</v>
      </c>
      <c r="G104" s="209" t="s">
        <v>428</v>
      </c>
      <c r="H104" s="210">
        <v>1</v>
      </c>
      <c r="I104" s="211"/>
      <c r="J104" s="212">
        <f>ROUND(I104*H104,2)</f>
        <v>0</v>
      </c>
      <c r="K104" s="208" t="s">
        <v>140</v>
      </c>
      <c r="L104" s="46"/>
      <c r="M104" s="213" t="s">
        <v>20</v>
      </c>
      <c r="N104" s="214" t="s">
        <v>44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132</v>
      </c>
      <c r="AT104" s="217" t="s">
        <v>128</v>
      </c>
      <c r="AU104" s="217" t="s">
        <v>82</v>
      </c>
      <c r="AY104" s="19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22</v>
      </c>
      <c r="BK104" s="218">
        <f>ROUND(I104*H104,2)</f>
        <v>0</v>
      </c>
      <c r="BL104" s="19" t="s">
        <v>132</v>
      </c>
      <c r="BM104" s="217" t="s">
        <v>162</v>
      </c>
    </row>
    <row r="105" s="2" customFormat="1">
      <c r="A105" s="40"/>
      <c r="B105" s="41"/>
      <c r="C105" s="42"/>
      <c r="D105" s="219" t="s">
        <v>133</v>
      </c>
      <c r="E105" s="42"/>
      <c r="F105" s="220" t="s">
        <v>854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133</v>
      </c>
      <c r="AU105" s="19" t="s">
        <v>82</v>
      </c>
    </row>
    <row r="106" s="2" customFormat="1">
      <c r="A106" s="40"/>
      <c r="B106" s="41"/>
      <c r="C106" s="42"/>
      <c r="D106" s="224" t="s">
        <v>142</v>
      </c>
      <c r="E106" s="42"/>
      <c r="F106" s="225" t="s">
        <v>855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142</v>
      </c>
      <c r="AU106" s="19" t="s">
        <v>82</v>
      </c>
    </row>
    <row r="107" s="13" customFormat="1">
      <c r="A107" s="13"/>
      <c r="B107" s="226"/>
      <c r="C107" s="227"/>
      <c r="D107" s="219" t="s">
        <v>144</v>
      </c>
      <c r="E107" s="228" t="s">
        <v>20</v>
      </c>
      <c r="F107" s="229" t="s">
        <v>1056</v>
      </c>
      <c r="G107" s="227"/>
      <c r="H107" s="230">
        <v>1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144</v>
      </c>
      <c r="AU107" s="236" t="s">
        <v>82</v>
      </c>
      <c r="AV107" s="13" t="s">
        <v>82</v>
      </c>
      <c r="AW107" s="13" t="s">
        <v>36</v>
      </c>
      <c r="AX107" s="13" t="s">
        <v>73</v>
      </c>
      <c r="AY107" s="236" t="s">
        <v>125</v>
      </c>
    </row>
    <row r="108" s="14" customFormat="1">
      <c r="A108" s="14"/>
      <c r="B108" s="237"/>
      <c r="C108" s="238"/>
      <c r="D108" s="219" t="s">
        <v>144</v>
      </c>
      <c r="E108" s="239" t="s">
        <v>20</v>
      </c>
      <c r="F108" s="240" t="s">
        <v>146</v>
      </c>
      <c r="G108" s="238"/>
      <c r="H108" s="241">
        <v>1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144</v>
      </c>
      <c r="AU108" s="247" t="s">
        <v>82</v>
      </c>
      <c r="AV108" s="14" t="s">
        <v>132</v>
      </c>
      <c r="AW108" s="14" t="s">
        <v>36</v>
      </c>
      <c r="AX108" s="14" t="s">
        <v>22</v>
      </c>
      <c r="AY108" s="247" t="s">
        <v>125</v>
      </c>
    </row>
    <row r="109" s="12" customFormat="1" ht="22.8" customHeight="1">
      <c r="A109" s="12"/>
      <c r="B109" s="190"/>
      <c r="C109" s="191"/>
      <c r="D109" s="192" t="s">
        <v>72</v>
      </c>
      <c r="E109" s="204" t="s">
        <v>863</v>
      </c>
      <c r="F109" s="204" t="s">
        <v>864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SUM(P110:P112)</f>
        <v>0</v>
      </c>
      <c r="Q109" s="198"/>
      <c r="R109" s="199">
        <f>SUM(R110:R112)</f>
        <v>0</v>
      </c>
      <c r="S109" s="198"/>
      <c r="T109" s="200">
        <f>SUM(T110:T112)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163</v>
      </c>
      <c r="AT109" s="202" t="s">
        <v>72</v>
      </c>
      <c r="AU109" s="202" t="s">
        <v>22</v>
      </c>
      <c r="AY109" s="201" t="s">
        <v>125</v>
      </c>
      <c r="BK109" s="203">
        <f>SUM(BK110:BK112)</f>
        <v>0</v>
      </c>
    </row>
    <row r="110" s="2" customFormat="1" ht="16.5" customHeight="1">
      <c r="A110" s="40"/>
      <c r="B110" s="41"/>
      <c r="C110" s="206" t="s">
        <v>163</v>
      </c>
      <c r="D110" s="206" t="s">
        <v>128</v>
      </c>
      <c r="E110" s="207" t="s">
        <v>1057</v>
      </c>
      <c r="F110" s="208" t="s">
        <v>1058</v>
      </c>
      <c r="G110" s="209" t="s">
        <v>428</v>
      </c>
      <c r="H110" s="210">
        <v>1</v>
      </c>
      <c r="I110" s="211"/>
      <c r="J110" s="212">
        <f>ROUND(I110*H110,2)</f>
        <v>0</v>
      </c>
      <c r="K110" s="208" t="s">
        <v>140</v>
      </c>
      <c r="L110" s="46"/>
      <c r="M110" s="213" t="s">
        <v>20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132</v>
      </c>
      <c r="AT110" s="217" t="s">
        <v>128</v>
      </c>
      <c r="AU110" s="217" t="s">
        <v>82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22</v>
      </c>
      <c r="BK110" s="218">
        <f>ROUND(I110*H110,2)</f>
        <v>0</v>
      </c>
      <c r="BL110" s="19" t="s">
        <v>132</v>
      </c>
      <c r="BM110" s="217" t="s">
        <v>27</v>
      </c>
    </row>
    <row r="111" s="2" customFormat="1">
      <c r="A111" s="40"/>
      <c r="B111" s="41"/>
      <c r="C111" s="42"/>
      <c r="D111" s="219" t="s">
        <v>133</v>
      </c>
      <c r="E111" s="42"/>
      <c r="F111" s="220" t="s">
        <v>1058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133</v>
      </c>
      <c r="AU111" s="19" t="s">
        <v>82</v>
      </c>
    </row>
    <row r="112" s="2" customFormat="1">
      <c r="A112" s="40"/>
      <c r="B112" s="41"/>
      <c r="C112" s="42"/>
      <c r="D112" s="224" t="s">
        <v>142</v>
      </c>
      <c r="E112" s="42"/>
      <c r="F112" s="225" t="s">
        <v>1059</v>
      </c>
      <c r="G112" s="42"/>
      <c r="H112" s="42"/>
      <c r="I112" s="221"/>
      <c r="J112" s="42"/>
      <c r="K112" s="42"/>
      <c r="L112" s="46"/>
      <c r="M112" s="258"/>
      <c r="N112" s="259"/>
      <c r="O112" s="260"/>
      <c r="P112" s="260"/>
      <c r="Q112" s="260"/>
      <c r="R112" s="260"/>
      <c r="S112" s="260"/>
      <c r="T112" s="261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142</v>
      </c>
      <c r="AU112" s="19" t="s">
        <v>82</v>
      </c>
    </row>
    <row r="113" s="2" customFormat="1" ht="6.96" customHeight="1">
      <c r="A113" s="40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46"/>
      <c r="M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</sheetData>
  <sheetProtection sheet="1" autoFilter="0" formatColumns="0" formatRows="0" objects="1" scenarios="1" spinCount="100000" saltValue="+8LlwFkgR3/x3cuO4fCMLPca5nXiZFb/eJI0JwP2H0G3mvtJbfMItZfw+voG1E/TdLepUiRyfSwEV7poqLcuWQ==" hashValue="gobdYC5hmCFmqI/NBKaxIdjJznMwipLiP2TDhOgIxlzyteJqLsy08ZDsaKhxBiNbp/PJEpeFOKhdVuQNLpJ+sg==" algorithmName="SHA-512" password="CC35"/>
  <autoFilter ref="C86:K11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4" r:id="rId1" display="https://podminky.urs.cz/item/CS_URS_2025_02/010001000"/>
    <hyperlink ref="F98" r:id="rId2" display="https://podminky.urs.cz/item/CS_URS_2025_02/030001000"/>
    <hyperlink ref="F102" r:id="rId3" display="https://podminky.urs.cz/item/CS_URS_2025_02/043002000"/>
    <hyperlink ref="F106" r:id="rId4" display="https://podminky.urs.cz/item/CS_URS_2025_02/071002000"/>
    <hyperlink ref="F112" r:id="rId5" display="https://podminky.urs.cz/item/CS_URS_2025_02/09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1060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1061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1062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1063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1064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1065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1066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1067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1068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1069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1070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80</v>
      </c>
      <c r="F18" s="283" t="s">
        <v>1071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1072</v>
      </c>
      <c r="F19" s="283" t="s">
        <v>1073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1074</v>
      </c>
      <c r="F20" s="283" t="s">
        <v>1075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1076</v>
      </c>
      <c r="F21" s="283" t="s">
        <v>1077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1078</v>
      </c>
      <c r="F22" s="283" t="s">
        <v>1079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1080</v>
      </c>
      <c r="F23" s="283" t="s">
        <v>1081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1082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1083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1084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1085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1086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1087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1088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1089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1090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111</v>
      </c>
      <c r="F36" s="283"/>
      <c r="G36" s="283" t="s">
        <v>1091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1092</v>
      </c>
      <c r="F37" s="283"/>
      <c r="G37" s="283" t="s">
        <v>1093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54</v>
      </c>
      <c r="F38" s="283"/>
      <c r="G38" s="283" t="s">
        <v>1094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55</v>
      </c>
      <c r="F39" s="283"/>
      <c r="G39" s="283" t="s">
        <v>1095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112</v>
      </c>
      <c r="F40" s="283"/>
      <c r="G40" s="283" t="s">
        <v>1096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113</v>
      </c>
      <c r="F41" s="283"/>
      <c r="G41" s="283" t="s">
        <v>1097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1098</v>
      </c>
      <c r="F42" s="283"/>
      <c r="G42" s="283" t="s">
        <v>1099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1100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1101</v>
      </c>
      <c r="F44" s="283"/>
      <c r="G44" s="283" t="s">
        <v>1102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115</v>
      </c>
      <c r="F45" s="283"/>
      <c r="G45" s="283" t="s">
        <v>1103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1104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1105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1106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1107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1108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1109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1110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1111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1112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1113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1114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1115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1116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1117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1118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1119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1120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1121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1122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1123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1124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1125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1126</v>
      </c>
      <c r="D76" s="301"/>
      <c r="E76" s="301"/>
      <c r="F76" s="301" t="s">
        <v>1127</v>
      </c>
      <c r="G76" s="302"/>
      <c r="H76" s="301" t="s">
        <v>55</v>
      </c>
      <c r="I76" s="301" t="s">
        <v>58</v>
      </c>
      <c r="J76" s="301" t="s">
        <v>1128</v>
      </c>
      <c r="K76" s="300"/>
    </row>
    <row r="77" s="1" customFormat="1" ht="17.25" customHeight="1">
      <c r="B77" s="298"/>
      <c r="C77" s="303" t="s">
        <v>1129</v>
      </c>
      <c r="D77" s="303"/>
      <c r="E77" s="303"/>
      <c r="F77" s="304" t="s">
        <v>1130</v>
      </c>
      <c r="G77" s="305"/>
      <c r="H77" s="303"/>
      <c r="I77" s="303"/>
      <c r="J77" s="303" t="s">
        <v>1131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54</v>
      </c>
      <c r="D79" s="308"/>
      <c r="E79" s="308"/>
      <c r="F79" s="309" t="s">
        <v>1132</v>
      </c>
      <c r="G79" s="310"/>
      <c r="H79" s="286" t="s">
        <v>1133</v>
      </c>
      <c r="I79" s="286" t="s">
        <v>1134</v>
      </c>
      <c r="J79" s="286">
        <v>20</v>
      </c>
      <c r="K79" s="300"/>
    </row>
    <row r="80" s="1" customFormat="1" ht="15" customHeight="1">
      <c r="B80" s="298"/>
      <c r="C80" s="286" t="s">
        <v>1135</v>
      </c>
      <c r="D80" s="286"/>
      <c r="E80" s="286"/>
      <c r="F80" s="309" t="s">
        <v>1132</v>
      </c>
      <c r="G80" s="310"/>
      <c r="H80" s="286" t="s">
        <v>1136</v>
      </c>
      <c r="I80" s="286" t="s">
        <v>1134</v>
      </c>
      <c r="J80" s="286">
        <v>120</v>
      </c>
      <c r="K80" s="300"/>
    </row>
    <row r="81" s="1" customFormat="1" ht="15" customHeight="1">
      <c r="B81" s="311"/>
      <c r="C81" s="286" t="s">
        <v>1137</v>
      </c>
      <c r="D81" s="286"/>
      <c r="E81" s="286"/>
      <c r="F81" s="309" t="s">
        <v>1138</v>
      </c>
      <c r="G81" s="310"/>
      <c r="H81" s="286" t="s">
        <v>1139</v>
      </c>
      <c r="I81" s="286" t="s">
        <v>1134</v>
      </c>
      <c r="J81" s="286">
        <v>50</v>
      </c>
      <c r="K81" s="300"/>
    </row>
    <row r="82" s="1" customFormat="1" ht="15" customHeight="1">
      <c r="B82" s="311"/>
      <c r="C82" s="286" t="s">
        <v>1140</v>
      </c>
      <c r="D82" s="286"/>
      <c r="E82" s="286"/>
      <c r="F82" s="309" t="s">
        <v>1132</v>
      </c>
      <c r="G82" s="310"/>
      <c r="H82" s="286" t="s">
        <v>1141</v>
      </c>
      <c r="I82" s="286" t="s">
        <v>1142</v>
      </c>
      <c r="J82" s="286"/>
      <c r="K82" s="300"/>
    </row>
    <row r="83" s="1" customFormat="1" ht="15" customHeight="1">
      <c r="B83" s="311"/>
      <c r="C83" s="312" t="s">
        <v>1143</v>
      </c>
      <c r="D83" s="312"/>
      <c r="E83" s="312"/>
      <c r="F83" s="313" t="s">
        <v>1138</v>
      </c>
      <c r="G83" s="312"/>
      <c r="H83" s="312" t="s">
        <v>1144</v>
      </c>
      <c r="I83" s="312" t="s">
        <v>1134</v>
      </c>
      <c r="J83" s="312">
        <v>15</v>
      </c>
      <c r="K83" s="300"/>
    </row>
    <row r="84" s="1" customFormat="1" ht="15" customHeight="1">
      <c r="B84" s="311"/>
      <c r="C84" s="312" t="s">
        <v>1145</v>
      </c>
      <c r="D84" s="312"/>
      <c r="E84" s="312"/>
      <c r="F84" s="313" t="s">
        <v>1138</v>
      </c>
      <c r="G84" s="312"/>
      <c r="H84" s="312" t="s">
        <v>1146</v>
      </c>
      <c r="I84" s="312" t="s">
        <v>1134</v>
      </c>
      <c r="J84" s="312">
        <v>15</v>
      </c>
      <c r="K84" s="300"/>
    </row>
    <row r="85" s="1" customFormat="1" ht="15" customHeight="1">
      <c r="B85" s="311"/>
      <c r="C85" s="312" t="s">
        <v>1147</v>
      </c>
      <c r="D85" s="312"/>
      <c r="E85" s="312"/>
      <c r="F85" s="313" t="s">
        <v>1138</v>
      </c>
      <c r="G85" s="312"/>
      <c r="H85" s="312" t="s">
        <v>1148</v>
      </c>
      <c r="I85" s="312" t="s">
        <v>1134</v>
      </c>
      <c r="J85" s="312">
        <v>20</v>
      </c>
      <c r="K85" s="300"/>
    </row>
    <row r="86" s="1" customFormat="1" ht="15" customHeight="1">
      <c r="B86" s="311"/>
      <c r="C86" s="312" t="s">
        <v>1149</v>
      </c>
      <c r="D86" s="312"/>
      <c r="E86" s="312"/>
      <c r="F86" s="313" t="s">
        <v>1138</v>
      </c>
      <c r="G86" s="312"/>
      <c r="H86" s="312" t="s">
        <v>1150</v>
      </c>
      <c r="I86" s="312" t="s">
        <v>1134</v>
      </c>
      <c r="J86" s="312">
        <v>20</v>
      </c>
      <c r="K86" s="300"/>
    </row>
    <row r="87" s="1" customFormat="1" ht="15" customHeight="1">
      <c r="B87" s="311"/>
      <c r="C87" s="286" t="s">
        <v>1151</v>
      </c>
      <c r="D87" s="286"/>
      <c r="E87" s="286"/>
      <c r="F87" s="309" t="s">
        <v>1138</v>
      </c>
      <c r="G87" s="310"/>
      <c r="H87" s="286" t="s">
        <v>1152</v>
      </c>
      <c r="I87" s="286" t="s">
        <v>1134</v>
      </c>
      <c r="J87" s="286">
        <v>50</v>
      </c>
      <c r="K87" s="300"/>
    </row>
    <row r="88" s="1" customFormat="1" ht="15" customHeight="1">
      <c r="B88" s="311"/>
      <c r="C88" s="286" t="s">
        <v>1153</v>
      </c>
      <c r="D88" s="286"/>
      <c r="E88" s="286"/>
      <c r="F88" s="309" t="s">
        <v>1138</v>
      </c>
      <c r="G88" s="310"/>
      <c r="H88" s="286" t="s">
        <v>1154</v>
      </c>
      <c r="I88" s="286" t="s">
        <v>1134</v>
      </c>
      <c r="J88" s="286">
        <v>20</v>
      </c>
      <c r="K88" s="300"/>
    </row>
    <row r="89" s="1" customFormat="1" ht="15" customHeight="1">
      <c r="B89" s="311"/>
      <c r="C89" s="286" t="s">
        <v>1155</v>
      </c>
      <c r="D89" s="286"/>
      <c r="E89" s="286"/>
      <c r="F89" s="309" t="s">
        <v>1138</v>
      </c>
      <c r="G89" s="310"/>
      <c r="H89" s="286" t="s">
        <v>1156</v>
      </c>
      <c r="I89" s="286" t="s">
        <v>1134</v>
      </c>
      <c r="J89" s="286">
        <v>20</v>
      </c>
      <c r="K89" s="300"/>
    </row>
    <row r="90" s="1" customFormat="1" ht="15" customHeight="1">
      <c r="B90" s="311"/>
      <c r="C90" s="286" t="s">
        <v>1157</v>
      </c>
      <c r="D90" s="286"/>
      <c r="E90" s="286"/>
      <c r="F90" s="309" t="s">
        <v>1138</v>
      </c>
      <c r="G90" s="310"/>
      <c r="H90" s="286" t="s">
        <v>1158</v>
      </c>
      <c r="I90" s="286" t="s">
        <v>1134</v>
      </c>
      <c r="J90" s="286">
        <v>50</v>
      </c>
      <c r="K90" s="300"/>
    </row>
    <row r="91" s="1" customFormat="1" ht="15" customHeight="1">
      <c r="B91" s="311"/>
      <c r="C91" s="286" t="s">
        <v>1159</v>
      </c>
      <c r="D91" s="286"/>
      <c r="E91" s="286"/>
      <c r="F91" s="309" t="s">
        <v>1138</v>
      </c>
      <c r="G91" s="310"/>
      <c r="H91" s="286" t="s">
        <v>1159</v>
      </c>
      <c r="I91" s="286" t="s">
        <v>1134</v>
      </c>
      <c r="J91" s="286">
        <v>50</v>
      </c>
      <c r="K91" s="300"/>
    </row>
    <row r="92" s="1" customFormat="1" ht="15" customHeight="1">
      <c r="B92" s="311"/>
      <c r="C92" s="286" t="s">
        <v>1160</v>
      </c>
      <c r="D92" s="286"/>
      <c r="E92" s="286"/>
      <c r="F92" s="309" t="s">
        <v>1138</v>
      </c>
      <c r="G92" s="310"/>
      <c r="H92" s="286" t="s">
        <v>1161</v>
      </c>
      <c r="I92" s="286" t="s">
        <v>1134</v>
      </c>
      <c r="J92" s="286">
        <v>255</v>
      </c>
      <c r="K92" s="300"/>
    </row>
    <row r="93" s="1" customFormat="1" ht="15" customHeight="1">
      <c r="B93" s="311"/>
      <c r="C93" s="286" t="s">
        <v>1162</v>
      </c>
      <c r="D93" s="286"/>
      <c r="E93" s="286"/>
      <c r="F93" s="309" t="s">
        <v>1132</v>
      </c>
      <c r="G93" s="310"/>
      <c r="H93" s="286" t="s">
        <v>1163</v>
      </c>
      <c r="I93" s="286" t="s">
        <v>1164</v>
      </c>
      <c r="J93" s="286"/>
      <c r="K93" s="300"/>
    </row>
    <row r="94" s="1" customFormat="1" ht="15" customHeight="1">
      <c r="B94" s="311"/>
      <c r="C94" s="286" t="s">
        <v>1165</v>
      </c>
      <c r="D94" s="286"/>
      <c r="E94" s="286"/>
      <c r="F94" s="309" t="s">
        <v>1132</v>
      </c>
      <c r="G94" s="310"/>
      <c r="H94" s="286" t="s">
        <v>1166</v>
      </c>
      <c r="I94" s="286" t="s">
        <v>1167</v>
      </c>
      <c r="J94" s="286"/>
      <c r="K94" s="300"/>
    </row>
    <row r="95" s="1" customFormat="1" ht="15" customHeight="1">
      <c r="B95" s="311"/>
      <c r="C95" s="286" t="s">
        <v>1168</v>
      </c>
      <c r="D95" s="286"/>
      <c r="E95" s="286"/>
      <c r="F95" s="309" t="s">
        <v>1132</v>
      </c>
      <c r="G95" s="310"/>
      <c r="H95" s="286" t="s">
        <v>1168</v>
      </c>
      <c r="I95" s="286" t="s">
        <v>1167</v>
      </c>
      <c r="J95" s="286"/>
      <c r="K95" s="300"/>
    </row>
    <row r="96" s="1" customFormat="1" ht="15" customHeight="1">
      <c r="B96" s="311"/>
      <c r="C96" s="286" t="s">
        <v>39</v>
      </c>
      <c r="D96" s="286"/>
      <c r="E96" s="286"/>
      <c r="F96" s="309" t="s">
        <v>1132</v>
      </c>
      <c r="G96" s="310"/>
      <c r="H96" s="286" t="s">
        <v>1169</v>
      </c>
      <c r="I96" s="286" t="s">
        <v>1167</v>
      </c>
      <c r="J96" s="286"/>
      <c r="K96" s="300"/>
    </row>
    <row r="97" s="1" customFormat="1" ht="15" customHeight="1">
      <c r="B97" s="311"/>
      <c r="C97" s="286" t="s">
        <v>49</v>
      </c>
      <c r="D97" s="286"/>
      <c r="E97" s="286"/>
      <c r="F97" s="309" t="s">
        <v>1132</v>
      </c>
      <c r="G97" s="310"/>
      <c r="H97" s="286" t="s">
        <v>1170</v>
      </c>
      <c r="I97" s="286" t="s">
        <v>1167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1171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1126</v>
      </c>
      <c r="D103" s="301"/>
      <c r="E103" s="301"/>
      <c r="F103" s="301" t="s">
        <v>1127</v>
      </c>
      <c r="G103" s="302"/>
      <c r="H103" s="301" t="s">
        <v>55</v>
      </c>
      <c r="I103" s="301" t="s">
        <v>58</v>
      </c>
      <c r="J103" s="301" t="s">
        <v>1128</v>
      </c>
      <c r="K103" s="300"/>
    </row>
    <row r="104" s="1" customFormat="1" ht="17.25" customHeight="1">
      <c r="B104" s="298"/>
      <c r="C104" s="303" t="s">
        <v>1129</v>
      </c>
      <c r="D104" s="303"/>
      <c r="E104" s="303"/>
      <c r="F104" s="304" t="s">
        <v>1130</v>
      </c>
      <c r="G104" s="305"/>
      <c r="H104" s="303"/>
      <c r="I104" s="303"/>
      <c r="J104" s="303" t="s">
        <v>1131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54</v>
      </c>
      <c r="D106" s="308"/>
      <c r="E106" s="308"/>
      <c r="F106" s="309" t="s">
        <v>1132</v>
      </c>
      <c r="G106" s="286"/>
      <c r="H106" s="286" t="s">
        <v>1172</v>
      </c>
      <c r="I106" s="286" t="s">
        <v>1134</v>
      </c>
      <c r="J106" s="286">
        <v>20</v>
      </c>
      <c r="K106" s="300"/>
    </row>
    <row r="107" s="1" customFormat="1" ht="15" customHeight="1">
      <c r="B107" s="298"/>
      <c r="C107" s="286" t="s">
        <v>1135</v>
      </c>
      <c r="D107" s="286"/>
      <c r="E107" s="286"/>
      <c r="F107" s="309" t="s">
        <v>1132</v>
      </c>
      <c r="G107" s="286"/>
      <c r="H107" s="286" t="s">
        <v>1172</v>
      </c>
      <c r="I107" s="286" t="s">
        <v>1134</v>
      </c>
      <c r="J107" s="286">
        <v>120</v>
      </c>
      <c r="K107" s="300"/>
    </row>
    <row r="108" s="1" customFormat="1" ht="15" customHeight="1">
      <c r="B108" s="311"/>
      <c r="C108" s="286" t="s">
        <v>1137</v>
      </c>
      <c r="D108" s="286"/>
      <c r="E108" s="286"/>
      <c r="F108" s="309" t="s">
        <v>1138</v>
      </c>
      <c r="G108" s="286"/>
      <c r="H108" s="286" t="s">
        <v>1172</v>
      </c>
      <c r="I108" s="286" t="s">
        <v>1134</v>
      </c>
      <c r="J108" s="286">
        <v>50</v>
      </c>
      <c r="K108" s="300"/>
    </row>
    <row r="109" s="1" customFormat="1" ht="15" customHeight="1">
      <c r="B109" s="311"/>
      <c r="C109" s="286" t="s">
        <v>1140</v>
      </c>
      <c r="D109" s="286"/>
      <c r="E109" s="286"/>
      <c r="F109" s="309" t="s">
        <v>1132</v>
      </c>
      <c r="G109" s="286"/>
      <c r="H109" s="286" t="s">
        <v>1172</v>
      </c>
      <c r="I109" s="286" t="s">
        <v>1142</v>
      </c>
      <c r="J109" s="286"/>
      <c r="K109" s="300"/>
    </row>
    <row r="110" s="1" customFormat="1" ht="15" customHeight="1">
      <c r="B110" s="311"/>
      <c r="C110" s="286" t="s">
        <v>1151</v>
      </c>
      <c r="D110" s="286"/>
      <c r="E110" s="286"/>
      <c r="F110" s="309" t="s">
        <v>1138</v>
      </c>
      <c r="G110" s="286"/>
      <c r="H110" s="286" t="s">
        <v>1172</v>
      </c>
      <c r="I110" s="286" t="s">
        <v>1134</v>
      </c>
      <c r="J110" s="286">
        <v>50</v>
      </c>
      <c r="K110" s="300"/>
    </row>
    <row r="111" s="1" customFormat="1" ht="15" customHeight="1">
      <c r="B111" s="311"/>
      <c r="C111" s="286" t="s">
        <v>1159</v>
      </c>
      <c r="D111" s="286"/>
      <c r="E111" s="286"/>
      <c r="F111" s="309" t="s">
        <v>1138</v>
      </c>
      <c r="G111" s="286"/>
      <c r="H111" s="286" t="s">
        <v>1172</v>
      </c>
      <c r="I111" s="286" t="s">
        <v>1134</v>
      </c>
      <c r="J111" s="286">
        <v>50</v>
      </c>
      <c r="K111" s="300"/>
    </row>
    <row r="112" s="1" customFormat="1" ht="15" customHeight="1">
      <c r="B112" s="311"/>
      <c r="C112" s="286" t="s">
        <v>1157</v>
      </c>
      <c r="D112" s="286"/>
      <c r="E112" s="286"/>
      <c r="F112" s="309" t="s">
        <v>1138</v>
      </c>
      <c r="G112" s="286"/>
      <c r="H112" s="286" t="s">
        <v>1172</v>
      </c>
      <c r="I112" s="286" t="s">
        <v>1134</v>
      </c>
      <c r="J112" s="286">
        <v>50</v>
      </c>
      <c r="K112" s="300"/>
    </row>
    <row r="113" s="1" customFormat="1" ht="15" customHeight="1">
      <c r="B113" s="311"/>
      <c r="C113" s="286" t="s">
        <v>54</v>
      </c>
      <c r="D113" s="286"/>
      <c r="E113" s="286"/>
      <c r="F113" s="309" t="s">
        <v>1132</v>
      </c>
      <c r="G113" s="286"/>
      <c r="H113" s="286" t="s">
        <v>1173</v>
      </c>
      <c r="I113" s="286" t="s">
        <v>1134</v>
      </c>
      <c r="J113" s="286">
        <v>20</v>
      </c>
      <c r="K113" s="300"/>
    </row>
    <row r="114" s="1" customFormat="1" ht="15" customHeight="1">
      <c r="B114" s="311"/>
      <c r="C114" s="286" t="s">
        <v>1174</v>
      </c>
      <c r="D114" s="286"/>
      <c r="E114" s="286"/>
      <c r="F114" s="309" t="s">
        <v>1132</v>
      </c>
      <c r="G114" s="286"/>
      <c r="H114" s="286" t="s">
        <v>1175</v>
      </c>
      <c r="I114" s="286" t="s">
        <v>1134</v>
      </c>
      <c r="J114" s="286">
        <v>120</v>
      </c>
      <c r="K114" s="300"/>
    </row>
    <row r="115" s="1" customFormat="1" ht="15" customHeight="1">
      <c r="B115" s="311"/>
      <c r="C115" s="286" t="s">
        <v>39</v>
      </c>
      <c r="D115" s="286"/>
      <c r="E115" s="286"/>
      <c r="F115" s="309" t="s">
        <v>1132</v>
      </c>
      <c r="G115" s="286"/>
      <c r="H115" s="286" t="s">
        <v>1176</v>
      </c>
      <c r="I115" s="286" t="s">
        <v>1167</v>
      </c>
      <c r="J115" s="286"/>
      <c r="K115" s="300"/>
    </row>
    <row r="116" s="1" customFormat="1" ht="15" customHeight="1">
      <c r="B116" s="311"/>
      <c r="C116" s="286" t="s">
        <v>49</v>
      </c>
      <c r="D116" s="286"/>
      <c r="E116" s="286"/>
      <c r="F116" s="309" t="s">
        <v>1132</v>
      </c>
      <c r="G116" s="286"/>
      <c r="H116" s="286" t="s">
        <v>1177</v>
      </c>
      <c r="I116" s="286" t="s">
        <v>1167</v>
      </c>
      <c r="J116" s="286"/>
      <c r="K116" s="300"/>
    </row>
    <row r="117" s="1" customFormat="1" ht="15" customHeight="1">
      <c r="B117" s="311"/>
      <c r="C117" s="286" t="s">
        <v>58</v>
      </c>
      <c r="D117" s="286"/>
      <c r="E117" s="286"/>
      <c r="F117" s="309" t="s">
        <v>1132</v>
      </c>
      <c r="G117" s="286"/>
      <c r="H117" s="286" t="s">
        <v>1178</v>
      </c>
      <c r="I117" s="286" t="s">
        <v>1179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1180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1126</v>
      </c>
      <c r="D123" s="301"/>
      <c r="E123" s="301"/>
      <c r="F123" s="301" t="s">
        <v>1127</v>
      </c>
      <c r="G123" s="302"/>
      <c r="H123" s="301" t="s">
        <v>55</v>
      </c>
      <c r="I123" s="301" t="s">
        <v>58</v>
      </c>
      <c r="J123" s="301" t="s">
        <v>1128</v>
      </c>
      <c r="K123" s="330"/>
    </row>
    <row r="124" s="1" customFormat="1" ht="17.25" customHeight="1">
      <c r="B124" s="329"/>
      <c r="C124" s="303" t="s">
        <v>1129</v>
      </c>
      <c r="D124" s="303"/>
      <c r="E124" s="303"/>
      <c r="F124" s="304" t="s">
        <v>1130</v>
      </c>
      <c r="G124" s="305"/>
      <c r="H124" s="303"/>
      <c r="I124" s="303"/>
      <c r="J124" s="303" t="s">
        <v>1131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1135</v>
      </c>
      <c r="D126" s="308"/>
      <c r="E126" s="308"/>
      <c r="F126" s="309" t="s">
        <v>1132</v>
      </c>
      <c r="G126" s="286"/>
      <c r="H126" s="286" t="s">
        <v>1172</v>
      </c>
      <c r="I126" s="286" t="s">
        <v>1134</v>
      </c>
      <c r="J126" s="286">
        <v>120</v>
      </c>
      <c r="K126" s="334"/>
    </row>
    <row r="127" s="1" customFormat="1" ht="15" customHeight="1">
      <c r="B127" s="331"/>
      <c r="C127" s="286" t="s">
        <v>1181</v>
      </c>
      <c r="D127" s="286"/>
      <c r="E127" s="286"/>
      <c r="F127" s="309" t="s">
        <v>1132</v>
      </c>
      <c r="G127" s="286"/>
      <c r="H127" s="286" t="s">
        <v>1182</v>
      </c>
      <c r="I127" s="286" t="s">
        <v>1134</v>
      </c>
      <c r="J127" s="286" t="s">
        <v>1183</v>
      </c>
      <c r="K127" s="334"/>
    </row>
    <row r="128" s="1" customFormat="1" ht="15" customHeight="1">
      <c r="B128" s="331"/>
      <c r="C128" s="286" t="s">
        <v>1080</v>
      </c>
      <c r="D128" s="286"/>
      <c r="E128" s="286"/>
      <c r="F128" s="309" t="s">
        <v>1132</v>
      </c>
      <c r="G128" s="286"/>
      <c r="H128" s="286" t="s">
        <v>1184</v>
      </c>
      <c r="I128" s="286" t="s">
        <v>1134</v>
      </c>
      <c r="J128" s="286" t="s">
        <v>1183</v>
      </c>
      <c r="K128" s="334"/>
    </row>
    <row r="129" s="1" customFormat="1" ht="15" customHeight="1">
      <c r="B129" s="331"/>
      <c r="C129" s="286" t="s">
        <v>1143</v>
      </c>
      <c r="D129" s="286"/>
      <c r="E129" s="286"/>
      <c r="F129" s="309" t="s">
        <v>1138</v>
      </c>
      <c r="G129" s="286"/>
      <c r="H129" s="286" t="s">
        <v>1144</v>
      </c>
      <c r="I129" s="286" t="s">
        <v>1134</v>
      </c>
      <c r="J129" s="286">
        <v>15</v>
      </c>
      <c r="K129" s="334"/>
    </row>
    <row r="130" s="1" customFormat="1" ht="15" customHeight="1">
      <c r="B130" s="331"/>
      <c r="C130" s="312" t="s">
        <v>1145</v>
      </c>
      <c r="D130" s="312"/>
      <c r="E130" s="312"/>
      <c r="F130" s="313" t="s">
        <v>1138</v>
      </c>
      <c r="G130" s="312"/>
      <c r="H130" s="312" t="s">
        <v>1146</v>
      </c>
      <c r="I130" s="312" t="s">
        <v>1134</v>
      </c>
      <c r="J130" s="312">
        <v>15</v>
      </c>
      <c r="K130" s="334"/>
    </row>
    <row r="131" s="1" customFormat="1" ht="15" customHeight="1">
      <c r="B131" s="331"/>
      <c r="C131" s="312" t="s">
        <v>1147</v>
      </c>
      <c r="D131" s="312"/>
      <c r="E131" s="312"/>
      <c r="F131" s="313" t="s">
        <v>1138</v>
      </c>
      <c r="G131" s="312"/>
      <c r="H131" s="312" t="s">
        <v>1148</v>
      </c>
      <c r="I131" s="312" t="s">
        <v>1134</v>
      </c>
      <c r="J131" s="312">
        <v>20</v>
      </c>
      <c r="K131" s="334"/>
    </row>
    <row r="132" s="1" customFormat="1" ht="15" customHeight="1">
      <c r="B132" s="331"/>
      <c r="C132" s="312" t="s">
        <v>1149</v>
      </c>
      <c r="D132" s="312"/>
      <c r="E132" s="312"/>
      <c r="F132" s="313" t="s">
        <v>1138</v>
      </c>
      <c r="G132" s="312"/>
      <c r="H132" s="312" t="s">
        <v>1150</v>
      </c>
      <c r="I132" s="312" t="s">
        <v>1134</v>
      </c>
      <c r="J132" s="312">
        <v>20</v>
      </c>
      <c r="K132" s="334"/>
    </row>
    <row r="133" s="1" customFormat="1" ht="15" customHeight="1">
      <c r="B133" s="331"/>
      <c r="C133" s="286" t="s">
        <v>1137</v>
      </c>
      <c r="D133" s="286"/>
      <c r="E133" s="286"/>
      <c r="F133" s="309" t="s">
        <v>1138</v>
      </c>
      <c r="G133" s="286"/>
      <c r="H133" s="286" t="s">
        <v>1172</v>
      </c>
      <c r="I133" s="286" t="s">
        <v>1134</v>
      </c>
      <c r="J133" s="286">
        <v>50</v>
      </c>
      <c r="K133" s="334"/>
    </row>
    <row r="134" s="1" customFormat="1" ht="15" customHeight="1">
      <c r="B134" s="331"/>
      <c r="C134" s="286" t="s">
        <v>1151</v>
      </c>
      <c r="D134" s="286"/>
      <c r="E134" s="286"/>
      <c r="F134" s="309" t="s">
        <v>1138</v>
      </c>
      <c r="G134" s="286"/>
      <c r="H134" s="286" t="s">
        <v>1172</v>
      </c>
      <c r="I134" s="286" t="s">
        <v>1134</v>
      </c>
      <c r="J134" s="286">
        <v>50</v>
      </c>
      <c r="K134" s="334"/>
    </row>
    <row r="135" s="1" customFormat="1" ht="15" customHeight="1">
      <c r="B135" s="331"/>
      <c r="C135" s="286" t="s">
        <v>1157</v>
      </c>
      <c r="D135" s="286"/>
      <c r="E135" s="286"/>
      <c r="F135" s="309" t="s">
        <v>1138</v>
      </c>
      <c r="G135" s="286"/>
      <c r="H135" s="286" t="s">
        <v>1172</v>
      </c>
      <c r="I135" s="286" t="s">
        <v>1134</v>
      </c>
      <c r="J135" s="286">
        <v>50</v>
      </c>
      <c r="K135" s="334"/>
    </row>
    <row r="136" s="1" customFormat="1" ht="15" customHeight="1">
      <c r="B136" s="331"/>
      <c r="C136" s="286" t="s">
        <v>1159</v>
      </c>
      <c r="D136" s="286"/>
      <c r="E136" s="286"/>
      <c r="F136" s="309" t="s">
        <v>1138</v>
      </c>
      <c r="G136" s="286"/>
      <c r="H136" s="286" t="s">
        <v>1172</v>
      </c>
      <c r="I136" s="286" t="s">
        <v>1134</v>
      </c>
      <c r="J136" s="286">
        <v>50</v>
      </c>
      <c r="K136" s="334"/>
    </row>
    <row r="137" s="1" customFormat="1" ht="15" customHeight="1">
      <c r="B137" s="331"/>
      <c r="C137" s="286" t="s">
        <v>1160</v>
      </c>
      <c r="D137" s="286"/>
      <c r="E137" s="286"/>
      <c r="F137" s="309" t="s">
        <v>1138</v>
      </c>
      <c r="G137" s="286"/>
      <c r="H137" s="286" t="s">
        <v>1185</v>
      </c>
      <c r="I137" s="286" t="s">
        <v>1134</v>
      </c>
      <c r="J137" s="286">
        <v>255</v>
      </c>
      <c r="K137" s="334"/>
    </row>
    <row r="138" s="1" customFormat="1" ht="15" customHeight="1">
      <c r="B138" s="331"/>
      <c r="C138" s="286" t="s">
        <v>1162</v>
      </c>
      <c r="D138" s="286"/>
      <c r="E138" s="286"/>
      <c r="F138" s="309" t="s">
        <v>1132</v>
      </c>
      <c r="G138" s="286"/>
      <c r="H138" s="286" t="s">
        <v>1186</v>
      </c>
      <c r="I138" s="286" t="s">
        <v>1164</v>
      </c>
      <c r="J138" s="286"/>
      <c r="K138" s="334"/>
    </row>
    <row r="139" s="1" customFormat="1" ht="15" customHeight="1">
      <c r="B139" s="331"/>
      <c r="C139" s="286" t="s">
        <v>1165</v>
      </c>
      <c r="D139" s="286"/>
      <c r="E139" s="286"/>
      <c r="F139" s="309" t="s">
        <v>1132</v>
      </c>
      <c r="G139" s="286"/>
      <c r="H139" s="286" t="s">
        <v>1187</v>
      </c>
      <c r="I139" s="286" t="s">
        <v>1167</v>
      </c>
      <c r="J139" s="286"/>
      <c r="K139" s="334"/>
    </row>
    <row r="140" s="1" customFormat="1" ht="15" customHeight="1">
      <c r="B140" s="331"/>
      <c r="C140" s="286" t="s">
        <v>1168</v>
      </c>
      <c r="D140" s="286"/>
      <c r="E140" s="286"/>
      <c r="F140" s="309" t="s">
        <v>1132</v>
      </c>
      <c r="G140" s="286"/>
      <c r="H140" s="286" t="s">
        <v>1168</v>
      </c>
      <c r="I140" s="286" t="s">
        <v>1167</v>
      </c>
      <c r="J140" s="286"/>
      <c r="K140" s="334"/>
    </row>
    <row r="141" s="1" customFormat="1" ht="15" customHeight="1">
      <c r="B141" s="331"/>
      <c r="C141" s="286" t="s">
        <v>39</v>
      </c>
      <c r="D141" s="286"/>
      <c r="E141" s="286"/>
      <c r="F141" s="309" t="s">
        <v>1132</v>
      </c>
      <c r="G141" s="286"/>
      <c r="H141" s="286" t="s">
        <v>1188</v>
      </c>
      <c r="I141" s="286" t="s">
        <v>1167</v>
      </c>
      <c r="J141" s="286"/>
      <c r="K141" s="334"/>
    </row>
    <row r="142" s="1" customFormat="1" ht="15" customHeight="1">
      <c r="B142" s="331"/>
      <c r="C142" s="286" t="s">
        <v>1189</v>
      </c>
      <c r="D142" s="286"/>
      <c r="E142" s="286"/>
      <c r="F142" s="309" t="s">
        <v>1132</v>
      </c>
      <c r="G142" s="286"/>
      <c r="H142" s="286" t="s">
        <v>1190</v>
      </c>
      <c r="I142" s="286" t="s">
        <v>1167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1191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1126</v>
      </c>
      <c r="D148" s="301"/>
      <c r="E148" s="301"/>
      <c r="F148" s="301" t="s">
        <v>1127</v>
      </c>
      <c r="G148" s="302"/>
      <c r="H148" s="301" t="s">
        <v>55</v>
      </c>
      <c r="I148" s="301" t="s">
        <v>58</v>
      </c>
      <c r="J148" s="301" t="s">
        <v>1128</v>
      </c>
      <c r="K148" s="300"/>
    </row>
    <row r="149" s="1" customFormat="1" ht="17.25" customHeight="1">
      <c r="B149" s="298"/>
      <c r="C149" s="303" t="s">
        <v>1129</v>
      </c>
      <c r="D149" s="303"/>
      <c r="E149" s="303"/>
      <c r="F149" s="304" t="s">
        <v>1130</v>
      </c>
      <c r="G149" s="305"/>
      <c r="H149" s="303"/>
      <c r="I149" s="303"/>
      <c r="J149" s="303" t="s">
        <v>1131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1135</v>
      </c>
      <c r="D151" s="286"/>
      <c r="E151" s="286"/>
      <c r="F151" s="339" t="s">
        <v>1132</v>
      </c>
      <c r="G151" s="286"/>
      <c r="H151" s="338" t="s">
        <v>1172</v>
      </c>
      <c r="I151" s="338" t="s">
        <v>1134</v>
      </c>
      <c r="J151" s="338">
        <v>120</v>
      </c>
      <c r="K151" s="334"/>
    </row>
    <row r="152" s="1" customFormat="1" ht="15" customHeight="1">
      <c r="B152" s="311"/>
      <c r="C152" s="338" t="s">
        <v>1181</v>
      </c>
      <c r="D152" s="286"/>
      <c r="E152" s="286"/>
      <c r="F152" s="339" t="s">
        <v>1132</v>
      </c>
      <c r="G152" s="286"/>
      <c r="H152" s="338" t="s">
        <v>1192</v>
      </c>
      <c r="I152" s="338" t="s">
        <v>1134</v>
      </c>
      <c r="J152" s="338" t="s">
        <v>1183</v>
      </c>
      <c r="K152" s="334"/>
    </row>
    <row r="153" s="1" customFormat="1" ht="15" customHeight="1">
      <c r="B153" s="311"/>
      <c r="C153" s="338" t="s">
        <v>1080</v>
      </c>
      <c r="D153" s="286"/>
      <c r="E153" s="286"/>
      <c r="F153" s="339" t="s">
        <v>1132</v>
      </c>
      <c r="G153" s="286"/>
      <c r="H153" s="338" t="s">
        <v>1193</v>
      </c>
      <c r="I153" s="338" t="s">
        <v>1134</v>
      </c>
      <c r="J153" s="338" t="s">
        <v>1183</v>
      </c>
      <c r="K153" s="334"/>
    </row>
    <row r="154" s="1" customFormat="1" ht="15" customHeight="1">
      <c r="B154" s="311"/>
      <c r="C154" s="338" t="s">
        <v>1137</v>
      </c>
      <c r="D154" s="286"/>
      <c r="E154" s="286"/>
      <c r="F154" s="339" t="s">
        <v>1138</v>
      </c>
      <c r="G154" s="286"/>
      <c r="H154" s="338" t="s">
        <v>1172</v>
      </c>
      <c r="I154" s="338" t="s">
        <v>1134</v>
      </c>
      <c r="J154" s="338">
        <v>50</v>
      </c>
      <c r="K154" s="334"/>
    </row>
    <row r="155" s="1" customFormat="1" ht="15" customHeight="1">
      <c r="B155" s="311"/>
      <c r="C155" s="338" t="s">
        <v>1140</v>
      </c>
      <c r="D155" s="286"/>
      <c r="E155" s="286"/>
      <c r="F155" s="339" t="s">
        <v>1132</v>
      </c>
      <c r="G155" s="286"/>
      <c r="H155" s="338" t="s">
        <v>1172</v>
      </c>
      <c r="I155" s="338" t="s">
        <v>1142</v>
      </c>
      <c r="J155" s="338"/>
      <c r="K155" s="334"/>
    </row>
    <row r="156" s="1" customFormat="1" ht="15" customHeight="1">
      <c r="B156" s="311"/>
      <c r="C156" s="338" t="s">
        <v>1151</v>
      </c>
      <c r="D156" s="286"/>
      <c r="E156" s="286"/>
      <c r="F156" s="339" t="s">
        <v>1138</v>
      </c>
      <c r="G156" s="286"/>
      <c r="H156" s="338" t="s">
        <v>1172</v>
      </c>
      <c r="I156" s="338" t="s">
        <v>1134</v>
      </c>
      <c r="J156" s="338">
        <v>50</v>
      </c>
      <c r="K156" s="334"/>
    </row>
    <row r="157" s="1" customFormat="1" ht="15" customHeight="1">
      <c r="B157" s="311"/>
      <c r="C157" s="338" t="s">
        <v>1159</v>
      </c>
      <c r="D157" s="286"/>
      <c r="E157" s="286"/>
      <c r="F157" s="339" t="s">
        <v>1138</v>
      </c>
      <c r="G157" s="286"/>
      <c r="H157" s="338" t="s">
        <v>1172</v>
      </c>
      <c r="I157" s="338" t="s">
        <v>1134</v>
      </c>
      <c r="J157" s="338">
        <v>50</v>
      </c>
      <c r="K157" s="334"/>
    </row>
    <row r="158" s="1" customFormat="1" ht="15" customHeight="1">
      <c r="B158" s="311"/>
      <c r="C158" s="338" t="s">
        <v>1157</v>
      </c>
      <c r="D158" s="286"/>
      <c r="E158" s="286"/>
      <c r="F158" s="339" t="s">
        <v>1138</v>
      </c>
      <c r="G158" s="286"/>
      <c r="H158" s="338" t="s">
        <v>1172</v>
      </c>
      <c r="I158" s="338" t="s">
        <v>1134</v>
      </c>
      <c r="J158" s="338">
        <v>50</v>
      </c>
      <c r="K158" s="334"/>
    </row>
    <row r="159" s="1" customFormat="1" ht="15" customHeight="1">
      <c r="B159" s="311"/>
      <c r="C159" s="338" t="s">
        <v>99</v>
      </c>
      <c r="D159" s="286"/>
      <c r="E159" s="286"/>
      <c r="F159" s="339" t="s">
        <v>1132</v>
      </c>
      <c r="G159" s="286"/>
      <c r="H159" s="338" t="s">
        <v>1194</v>
      </c>
      <c r="I159" s="338" t="s">
        <v>1134</v>
      </c>
      <c r="J159" s="338" t="s">
        <v>1195</v>
      </c>
      <c r="K159" s="334"/>
    </row>
    <row r="160" s="1" customFormat="1" ht="15" customHeight="1">
      <c r="B160" s="311"/>
      <c r="C160" s="338" t="s">
        <v>1196</v>
      </c>
      <c r="D160" s="286"/>
      <c r="E160" s="286"/>
      <c r="F160" s="339" t="s">
        <v>1132</v>
      </c>
      <c r="G160" s="286"/>
      <c r="H160" s="338" t="s">
        <v>1197</v>
      </c>
      <c r="I160" s="338" t="s">
        <v>1167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1198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1126</v>
      </c>
      <c r="D166" s="301"/>
      <c r="E166" s="301"/>
      <c r="F166" s="301" t="s">
        <v>1127</v>
      </c>
      <c r="G166" s="343"/>
      <c r="H166" s="344" t="s">
        <v>55</v>
      </c>
      <c r="I166" s="344" t="s">
        <v>58</v>
      </c>
      <c r="J166" s="301" t="s">
        <v>1128</v>
      </c>
      <c r="K166" s="278"/>
    </row>
    <row r="167" s="1" customFormat="1" ht="17.25" customHeight="1">
      <c r="B167" s="279"/>
      <c r="C167" s="303" t="s">
        <v>1129</v>
      </c>
      <c r="D167" s="303"/>
      <c r="E167" s="303"/>
      <c r="F167" s="304" t="s">
        <v>1130</v>
      </c>
      <c r="G167" s="345"/>
      <c r="H167" s="346"/>
      <c r="I167" s="346"/>
      <c r="J167" s="303" t="s">
        <v>1131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1135</v>
      </c>
      <c r="D169" s="286"/>
      <c r="E169" s="286"/>
      <c r="F169" s="309" t="s">
        <v>1132</v>
      </c>
      <c r="G169" s="286"/>
      <c r="H169" s="286" t="s">
        <v>1172</v>
      </c>
      <c r="I169" s="286" t="s">
        <v>1134</v>
      </c>
      <c r="J169" s="286">
        <v>120</v>
      </c>
      <c r="K169" s="334"/>
    </row>
    <row r="170" s="1" customFormat="1" ht="15" customHeight="1">
      <c r="B170" s="311"/>
      <c r="C170" s="286" t="s">
        <v>1181</v>
      </c>
      <c r="D170" s="286"/>
      <c r="E170" s="286"/>
      <c r="F170" s="309" t="s">
        <v>1132</v>
      </c>
      <c r="G170" s="286"/>
      <c r="H170" s="286" t="s">
        <v>1182</v>
      </c>
      <c r="I170" s="286" t="s">
        <v>1134</v>
      </c>
      <c r="J170" s="286" t="s">
        <v>1183</v>
      </c>
      <c r="K170" s="334"/>
    </row>
    <row r="171" s="1" customFormat="1" ht="15" customHeight="1">
      <c r="B171" s="311"/>
      <c r="C171" s="286" t="s">
        <v>1080</v>
      </c>
      <c r="D171" s="286"/>
      <c r="E171" s="286"/>
      <c r="F171" s="309" t="s">
        <v>1132</v>
      </c>
      <c r="G171" s="286"/>
      <c r="H171" s="286" t="s">
        <v>1199</v>
      </c>
      <c r="I171" s="286" t="s">
        <v>1134</v>
      </c>
      <c r="J171" s="286" t="s">
        <v>1183</v>
      </c>
      <c r="K171" s="334"/>
    </row>
    <row r="172" s="1" customFormat="1" ht="15" customHeight="1">
      <c r="B172" s="311"/>
      <c r="C172" s="286" t="s">
        <v>1137</v>
      </c>
      <c r="D172" s="286"/>
      <c r="E172" s="286"/>
      <c r="F172" s="309" t="s">
        <v>1138</v>
      </c>
      <c r="G172" s="286"/>
      <c r="H172" s="286" t="s">
        <v>1199</v>
      </c>
      <c r="I172" s="286" t="s">
        <v>1134</v>
      </c>
      <c r="J172" s="286">
        <v>50</v>
      </c>
      <c r="K172" s="334"/>
    </row>
    <row r="173" s="1" customFormat="1" ht="15" customHeight="1">
      <c r="B173" s="311"/>
      <c r="C173" s="286" t="s">
        <v>1140</v>
      </c>
      <c r="D173" s="286"/>
      <c r="E173" s="286"/>
      <c r="F173" s="309" t="s">
        <v>1132</v>
      </c>
      <c r="G173" s="286"/>
      <c r="H173" s="286" t="s">
        <v>1199</v>
      </c>
      <c r="I173" s="286" t="s">
        <v>1142</v>
      </c>
      <c r="J173" s="286"/>
      <c r="K173" s="334"/>
    </row>
    <row r="174" s="1" customFormat="1" ht="15" customHeight="1">
      <c r="B174" s="311"/>
      <c r="C174" s="286" t="s">
        <v>1151</v>
      </c>
      <c r="D174" s="286"/>
      <c r="E174" s="286"/>
      <c r="F174" s="309" t="s">
        <v>1138</v>
      </c>
      <c r="G174" s="286"/>
      <c r="H174" s="286" t="s">
        <v>1199</v>
      </c>
      <c r="I174" s="286" t="s">
        <v>1134</v>
      </c>
      <c r="J174" s="286">
        <v>50</v>
      </c>
      <c r="K174" s="334"/>
    </row>
    <row r="175" s="1" customFormat="1" ht="15" customHeight="1">
      <c r="B175" s="311"/>
      <c r="C175" s="286" t="s">
        <v>1159</v>
      </c>
      <c r="D175" s="286"/>
      <c r="E175" s="286"/>
      <c r="F175" s="309" t="s">
        <v>1138</v>
      </c>
      <c r="G175" s="286"/>
      <c r="H175" s="286" t="s">
        <v>1199</v>
      </c>
      <c r="I175" s="286" t="s">
        <v>1134</v>
      </c>
      <c r="J175" s="286">
        <v>50</v>
      </c>
      <c r="K175" s="334"/>
    </row>
    <row r="176" s="1" customFormat="1" ht="15" customHeight="1">
      <c r="B176" s="311"/>
      <c r="C176" s="286" t="s">
        <v>1157</v>
      </c>
      <c r="D176" s="286"/>
      <c r="E176" s="286"/>
      <c r="F176" s="309" t="s">
        <v>1138</v>
      </c>
      <c r="G176" s="286"/>
      <c r="H176" s="286" t="s">
        <v>1199</v>
      </c>
      <c r="I176" s="286" t="s">
        <v>1134</v>
      </c>
      <c r="J176" s="286">
        <v>50</v>
      </c>
      <c r="K176" s="334"/>
    </row>
    <row r="177" s="1" customFormat="1" ht="15" customHeight="1">
      <c r="B177" s="311"/>
      <c r="C177" s="286" t="s">
        <v>111</v>
      </c>
      <c r="D177" s="286"/>
      <c r="E177" s="286"/>
      <c r="F177" s="309" t="s">
        <v>1132</v>
      </c>
      <c r="G177" s="286"/>
      <c r="H177" s="286" t="s">
        <v>1200</v>
      </c>
      <c r="I177" s="286" t="s">
        <v>1201</v>
      </c>
      <c r="J177" s="286"/>
      <c r="K177" s="334"/>
    </row>
    <row r="178" s="1" customFormat="1" ht="15" customHeight="1">
      <c r="B178" s="311"/>
      <c r="C178" s="286" t="s">
        <v>58</v>
      </c>
      <c r="D178" s="286"/>
      <c r="E178" s="286"/>
      <c r="F178" s="309" t="s">
        <v>1132</v>
      </c>
      <c r="G178" s="286"/>
      <c r="H178" s="286" t="s">
        <v>1202</v>
      </c>
      <c r="I178" s="286" t="s">
        <v>1203</v>
      </c>
      <c r="J178" s="286">
        <v>1</v>
      </c>
      <c r="K178" s="334"/>
    </row>
    <row r="179" s="1" customFormat="1" ht="15" customHeight="1">
      <c r="B179" s="311"/>
      <c r="C179" s="286" t="s">
        <v>54</v>
      </c>
      <c r="D179" s="286"/>
      <c r="E179" s="286"/>
      <c r="F179" s="309" t="s">
        <v>1132</v>
      </c>
      <c r="G179" s="286"/>
      <c r="H179" s="286" t="s">
        <v>1204</v>
      </c>
      <c r="I179" s="286" t="s">
        <v>1134</v>
      </c>
      <c r="J179" s="286">
        <v>20</v>
      </c>
      <c r="K179" s="334"/>
    </row>
    <row r="180" s="1" customFormat="1" ht="15" customHeight="1">
      <c r="B180" s="311"/>
      <c r="C180" s="286" t="s">
        <v>55</v>
      </c>
      <c r="D180" s="286"/>
      <c r="E180" s="286"/>
      <c r="F180" s="309" t="s">
        <v>1132</v>
      </c>
      <c r="G180" s="286"/>
      <c r="H180" s="286" t="s">
        <v>1205</v>
      </c>
      <c r="I180" s="286" t="s">
        <v>1134</v>
      </c>
      <c r="J180" s="286">
        <v>255</v>
      </c>
      <c r="K180" s="334"/>
    </row>
    <row r="181" s="1" customFormat="1" ht="15" customHeight="1">
      <c r="B181" s="311"/>
      <c r="C181" s="286" t="s">
        <v>112</v>
      </c>
      <c r="D181" s="286"/>
      <c r="E181" s="286"/>
      <c r="F181" s="309" t="s">
        <v>1132</v>
      </c>
      <c r="G181" s="286"/>
      <c r="H181" s="286" t="s">
        <v>1096</v>
      </c>
      <c r="I181" s="286" t="s">
        <v>1134</v>
      </c>
      <c r="J181" s="286">
        <v>10</v>
      </c>
      <c r="K181" s="334"/>
    </row>
    <row r="182" s="1" customFormat="1" ht="15" customHeight="1">
      <c r="B182" s="311"/>
      <c r="C182" s="286" t="s">
        <v>113</v>
      </c>
      <c r="D182" s="286"/>
      <c r="E182" s="286"/>
      <c r="F182" s="309" t="s">
        <v>1132</v>
      </c>
      <c r="G182" s="286"/>
      <c r="H182" s="286" t="s">
        <v>1206</v>
      </c>
      <c r="I182" s="286" t="s">
        <v>1167</v>
      </c>
      <c r="J182" s="286"/>
      <c r="K182" s="334"/>
    </row>
    <row r="183" s="1" customFormat="1" ht="15" customHeight="1">
      <c r="B183" s="311"/>
      <c r="C183" s="286" t="s">
        <v>1207</v>
      </c>
      <c r="D183" s="286"/>
      <c r="E183" s="286"/>
      <c r="F183" s="309" t="s">
        <v>1132</v>
      </c>
      <c r="G183" s="286"/>
      <c r="H183" s="286" t="s">
        <v>1208</v>
      </c>
      <c r="I183" s="286" t="s">
        <v>1167</v>
      </c>
      <c r="J183" s="286"/>
      <c r="K183" s="334"/>
    </row>
    <row r="184" s="1" customFormat="1" ht="15" customHeight="1">
      <c r="B184" s="311"/>
      <c r="C184" s="286" t="s">
        <v>1196</v>
      </c>
      <c r="D184" s="286"/>
      <c r="E184" s="286"/>
      <c r="F184" s="309" t="s">
        <v>1132</v>
      </c>
      <c r="G184" s="286"/>
      <c r="H184" s="286" t="s">
        <v>1209</v>
      </c>
      <c r="I184" s="286" t="s">
        <v>1167</v>
      </c>
      <c r="J184" s="286"/>
      <c r="K184" s="334"/>
    </row>
    <row r="185" s="1" customFormat="1" ht="15" customHeight="1">
      <c r="B185" s="311"/>
      <c r="C185" s="286" t="s">
        <v>115</v>
      </c>
      <c r="D185" s="286"/>
      <c r="E185" s="286"/>
      <c r="F185" s="309" t="s">
        <v>1138</v>
      </c>
      <c r="G185" s="286"/>
      <c r="H185" s="286" t="s">
        <v>1210</v>
      </c>
      <c r="I185" s="286" t="s">
        <v>1134</v>
      </c>
      <c r="J185" s="286">
        <v>50</v>
      </c>
      <c r="K185" s="334"/>
    </row>
    <row r="186" s="1" customFormat="1" ht="15" customHeight="1">
      <c r="B186" s="311"/>
      <c r="C186" s="286" t="s">
        <v>1211</v>
      </c>
      <c r="D186" s="286"/>
      <c r="E186" s="286"/>
      <c r="F186" s="309" t="s">
        <v>1138</v>
      </c>
      <c r="G186" s="286"/>
      <c r="H186" s="286" t="s">
        <v>1212</v>
      </c>
      <c r="I186" s="286" t="s">
        <v>1213</v>
      </c>
      <c r="J186" s="286"/>
      <c r="K186" s="334"/>
    </row>
    <row r="187" s="1" customFormat="1" ht="15" customHeight="1">
      <c r="B187" s="311"/>
      <c r="C187" s="286" t="s">
        <v>1214</v>
      </c>
      <c r="D187" s="286"/>
      <c r="E187" s="286"/>
      <c r="F187" s="309" t="s">
        <v>1138</v>
      </c>
      <c r="G187" s="286"/>
      <c r="H187" s="286" t="s">
        <v>1215</v>
      </c>
      <c r="I187" s="286" t="s">
        <v>1213</v>
      </c>
      <c r="J187" s="286"/>
      <c r="K187" s="334"/>
    </row>
    <row r="188" s="1" customFormat="1" ht="15" customHeight="1">
      <c r="B188" s="311"/>
      <c r="C188" s="286" t="s">
        <v>1216</v>
      </c>
      <c r="D188" s="286"/>
      <c r="E188" s="286"/>
      <c r="F188" s="309" t="s">
        <v>1138</v>
      </c>
      <c r="G188" s="286"/>
      <c r="H188" s="286" t="s">
        <v>1217</v>
      </c>
      <c r="I188" s="286" t="s">
        <v>1213</v>
      </c>
      <c r="J188" s="286"/>
      <c r="K188" s="334"/>
    </row>
    <row r="189" s="1" customFormat="1" ht="15" customHeight="1">
      <c r="B189" s="311"/>
      <c r="C189" s="347" t="s">
        <v>1218</v>
      </c>
      <c r="D189" s="286"/>
      <c r="E189" s="286"/>
      <c r="F189" s="309" t="s">
        <v>1138</v>
      </c>
      <c r="G189" s="286"/>
      <c r="H189" s="286" t="s">
        <v>1219</v>
      </c>
      <c r="I189" s="286" t="s">
        <v>1220</v>
      </c>
      <c r="J189" s="348" t="s">
        <v>1221</v>
      </c>
      <c r="K189" s="334"/>
    </row>
    <row r="190" s="17" customFormat="1" ht="15" customHeight="1">
      <c r="B190" s="349"/>
      <c r="C190" s="350" t="s">
        <v>1222</v>
      </c>
      <c r="D190" s="351"/>
      <c r="E190" s="351"/>
      <c r="F190" s="352" t="s">
        <v>1138</v>
      </c>
      <c r="G190" s="351"/>
      <c r="H190" s="351" t="s">
        <v>1223</v>
      </c>
      <c r="I190" s="351" t="s">
        <v>1220</v>
      </c>
      <c r="J190" s="353" t="s">
        <v>1221</v>
      </c>
      <c r="K190" s="354"/>
    </row>
    <row r="191" s="1" customFormat="1" ht="15" customHeight="1">
      <c r="B191" s="311"/>
      <c r="C191" s="347" t="s">
        <v>43</v>
      </c>
      <c r="D191" s="286"/>
      <c r="E191" s="286"/>
      <c r="F191" s="309" t="s">
        <v>1132</v>
      </c>
      <c r="G191" s="286"/>
      <c r="H191" s="283" t="s">
        <v>1224</v>
      </c>
      <c r="I191" s="286" t="s">
        <v>1225</v>
      </c>
      <c r="J191" s="286"/>
      <c r="K191" s="334"/>
    </row>
    <row r="192" s="1" customFormat="1" ht="15" customHeight="1">
      <c r="B192" s="311"/>
      <c r="C192" s="347" t="s">
        <v>1226</v>
      </c>
      <c r="D192" s="286"/>
      <c r="E192" s="286"/>
      <c r="F192" s="309" t="s">
        <v>1132</v>
      </c>
      <c r="G192" s="286"/>
      <c r="H192" s="286" t="s">
        <v>1227</v>
      </c>
      <c r="I192" s="286" t="s">
        <v>1167</v>
      </c>
      <c r="J192" s="286"/>
      <c r="K192" s="334"/>
    </row>
    <row r="193" s="1" customFormat="1" ht="15" customHeight="1">
      <c r="B193" s="311"/>
      <c r="C193" s="347" t="s">
        <v>1228</v>
      </c>
      <c r="D193" s="286"/>
      <c r="E193" s="286"/>
      <c r="F193" s="309" t="s">
        <v>1132</v>
      </c>
      <c r="G193" s="286"/>
      <c r="H193" s="286" t="s">
        <v>1229</v>
      </c>
      <c r="I193" s="286" t="s">
        <v>1167</v>
      </c>
      <c r="J193" s="286"/>
      <c r="K193" s="334"/>
    </row>
    <row r="194" s="1" customFormat="1" ht="15" customHeight="1">
      <c r="B194" s="311"/>
      <c r="C194" s="347" t="s">
        <v>1230</v>
      </c>
      <c r="D194" s="286"/>
      <c r="E194" s="286"/>
      <c r="F194" s="309" t="s">
        <v>1138</v>
      </c>
      <c r="G194" s="286"/>
      <c r="H194" s="286" t="s">
        <v>1231</v>
      </c>
      <c r="I194" s="286" t="s">
        <v>1167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1232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1233</v>
      </c>
      <c r="D201" s="356"/>
      <c r="E201" s="356"/>
      <c r="F201" s="356" t="s">
        <v>1234</v>
      </c>
      <c r="G201" s="357"/>
      <c r="H201" s="356" t="s">
        <v>1235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1225</v>
      </c>
      <c r="D203" s="286"/>
      <c r="E203" s="286"/>
      <c r="F203" s="309" t="s">
        <v>44</v>
      </c>
      <c r="G203" s="286"/>
      <c r="H203" s="286" t="s">
        <v>1236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45</v>
      </c>
      <c r="G204" s="286"/>
      <c r="H204" s="286" t="s">
        <v>1237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48</v>
      </c>
      <c r="G205" s="286"/>
      <c r="H205" s="286" t="s">
        <v>1238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46</v>
      </c>
      <c r="G206" s="286"/>
      <c r="H206" s="286" t="s">
        <v>1239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47</v>
      </c>
      <c r="G207" s="286"/>
      <c r="H207" s="286" t="s">
        <v>1240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1179</v>
      </c>
      <c r="D209" s="286"/>
      <c r="E209" s="286"/>
      <c r="F209" s="309" t="s">
        <v>80</v>
      </c>
      <c r="G209" s="286"/>
      <c r="H209" s="286" t="s">
        <v>1241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1074</v>
      </c>
      <c r="G210" s="286"/>
      <c r="H210" s="286" t="s">
        <v>1075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1072</v>
      </c>
      <c r="G211" s="286"/>
      <c r="H211" s="286" t="s">
        <v>1242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1076</v>
      </c>
      <c r="G212" s="347"/>
      <c r="H212" s="338" t="s">
        <v>1077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1078</v>
      </c>
      <c r="G213" s="347"/>
      <c r="H213" s="338" t="s">
        <v>864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1203</v>
      </c>
      <c r="D215" s="286"/>
      <c r="E215" s="286"/>
      <c r="F215" s="309">
        <v>1</v>
      </c>
      <c r="G215" s="347"/>
      <c r="H215" s="338" t="s">
        <v>1243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1244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1245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1246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Toms Jan</dc:creator>
  <cp:lastModifiedBy>Toms Jan</cp:lastModifiedBy>
  <dcterms:created xsi:type="dcterms:W3CDTF">2026-04-07T07:50:11Z</dcterms:created>
  <dcterms:modified xsi:type="dcterms:W3CDTF">2026-04-07T07:50:16Z</dcterms:modified>
</cp:coreProperties>
</file>