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vorakR\TGM 818-821 lodžie\VZMR Lodžie\"/>
    </mc:Choice>
  </mc:AlternateContent>
  <xr:revisionPtr revIDLastSave="0" documentId="8_{BA656023-7640-4B5C-962F-47A580C6EB44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Stavba" sheetId="1" r:id="rId1"/>
    <sheet name="VzorPolozky" sheetId="10" state="hidden" r:id="rId2"/>
    <sheet name="01 2026002 Pol" sheetId="12" r:id="rId3"/>
    <sheet name="02 2026002 Pol" sheetId="13" state="hidden" r:id="rId4"/>
  </sheets>
  <externalReferences>
    <externalReference r:id="rId5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2026002 Pol'!$1:$7</definedName>
    <definedName name="_xlnm.Print_Titles" localSheetId="3">'02 2026002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2026002 Pol'!$A$1:$Y$376</definedName>
    <definedName name="_xlnm.Print_Area" localSheetId="3">'02 2026002 Pol'!$A$1:$Y$376</definedName>
    <definedName name="_xlnm.Print_Area" localSheetId="0">Stavba!$A$1:$J$65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G42" i="1"/>
  <c r="F42" i="1"/>
  <c r="G366" i="13"/>
  <c r="BA364" i="13"/>
  <c r="BA337" i="13"/>
  <c r="BA99" i="13"/>
  <c r="BA77" i="13"/>
  <c r="BA71" i="13"/>
  <c r="G8" i="13"/>
  <c r="K8" i="13"/>
  <c r="G9" i="13"/>
  <c r="M9" i="13" s="1"/>
  <c r="I9" i="13"/>
  <c r="I8" i="13" s="1"/>
  <c r="K9" i="13"/>
  <c r="O9" i="13"/>
  <c r="Q9" i="13"/>
  <c r="V9" i="13"/>
  <c r="G14" i="13"/>
  <c r="I14" i="13"/>
  <c r="K14" i="13"/>
  <c r="M14" i="13"/>
  <c r="O14" i="13"/>
  <c r="O8" i="13" s="1"/>
  <c r="Q14" i="13"/>
  <c r="Q8" i="13" s="1"/>
  <c r="V14" i="13"/>
  <c r="V8" i="13" s="1"/>
  <c r="G26" i="13"/>
  <c r="M26" i="13" s="1"/>
  <c r="I26" i="13"/>
  <c r="K26" i="13"/>
  <c r="O26" i="13"/>
  <c r="Q26" i="13"/>
  <c r="V26" i="13"/>
  <c r="G55" i="13"/>
  <c r="I55" i="13"/>
  <c r="K55" i="13"/>
  <c r="M55" i="13"/>
  <c r="O55" i="13"/>
  <c r="Q55" i="13"/>
  <c r="V55" i="13"/>
  <c r="G60" i="13"/>
  <c r="M60" i="13" s="1"/>
  <c r="I60" i="13"/>
  <c r="K60" i="13"/>
  <c r="O60" i="13"/>
  <c r="Q60" i="13"/>
  <c r="V60" i="13"/>
  <c r="G67" i="13"/>
  <c r="I67" i="13"/>
  <c r="K67" i="13"/>
  <c r="M67" i="13"/>
  <c r="O67" i="13"/>
  <c r="Q67" i="13"/>
  <c r="V67" i="13"/>
  <c r="G70" i="13"/>
  <c r="M70" i="13" s="1"/>
  <c r="I70" i="13"/>
  <c r="K70" i="13"/>
  <c r="O70" i="13"/>
  <c r="Q70" i="13"/>
  <c r="V70" i="13"/>
  <c r="G76" i="13"/>
  <c r="I76" i="13"/>
  <c r="K76" i="13"/>
  <c r="M76" i="13"/>
  <c r="O76" i="13"/>
  <c r="Q76" i="13"/>
  <c r="V76" i="13"/>
  <c r="G98" i="13"/>
  <c r="M98" i="13" s="1"/>
  <c r="I98" i="13"/>
  <c r="K98" i="13"/>
  <c r="O98" i="13"/>
  <c r="Q98" i="13"/>
  <c r="V98" i="13"/>
  <c r="G105" i="13"/>
  <c r="I105" i="13"/>
  <c r="K105" i="13"/>
  <c r="M105" i="13"/>
  <c r="O105" i="13"/>
  <c r="Q105" i="13"/>
  <c r="V105" i="13"/>
  <c r="G110" i="13"/>
  <c r="M110" i="13" s="1"/>
  <c r="I110" i="13"/>
  <c r="K110" i="13"/>
  <c r="O110" i="13"/>
  <c r="Q110" i="13"/>
  <c r="V110" i="13"/>
  <c r="G134" i="13"/>
  <c r="I134" i="13"/>
  <c r="K134" i="13"/>
  <c r="M134" i="13"/>
  <c r="O134" i="13"/>
  <c r="Q134" i="13"/>
  <c r="V134" i="13"/>
  <c r="G137" i="13"/>
  <c r="M137" i="13" s="1"/>
  <c r="I137" i="13"/>
  <c r="K137" i="13"/>
  <c r="O137" i="13"/>
  <c r="Q137" i="13"/>
  <c r="V137" i="13"/>
  <c r="G168" i="13"/>
  <c r="I168" i="13"/>
  <c r="K168" i="13"/>
  <c r="M168" i="13"/>
  <c r="O168" i="13"/>
  <c r="Q168" i="13"/>
  <c r="V168" i="13"/>
  <c r="G180" i="13"/>
  <c r="M180" i="13" s="1"/>
  <c r="I180" i="13"/>
  <c r="K180" i="13"/>
  <c r="O180" i="13"/>
  <c r="Q180" i="13"/>
  <c r="V180" i="13"/>
  <c r="G186" i="13"/>
  <c r="I186" i="13"/>
  <c r="K186" i="13"/>
  <c r="M186" i="13"/>
  <c r="O186" i="13"/>
  <c r="Q186" i="13"/>
  <c r="V186" i="13"/>
  <c r="G192" i="13"/>
  <c r="M192" i="13" s="1"/>
  <c r="I192" i="13"/>
  <c r="K192" i="13"/>
  <c r="O192" i="13"/>
  <c r="Q192" i="13"/>
  <c r="V192" i="13"/>
  <c r="G194" i="13"/>
  <c r="I194" i="13"/>
  <c r="K194" i="13"/>
  <c r="M194" i="13"/>
  <c r="O194" i="13"/>
  <c r="Q194" i="13"/>
  <c r="V194" i="13"/>
  <c r="G196" i="13"/>
  <c r="M196" i="13" s="1"/>
  <c r="I196" i="13"/>
  <c r="K196" i="13"/>
  <c r="O196" i="13"/>
  <c r="Q196" i="13"/>
  <c r="V196" i="13"/>
  <c r="G198" i="13"/>
  <c r="I198" i="13"/>
  <c r="K198" i="13"/>
  <c r="M198" i="13"/>
  <c r="O198" i="13"/>
  <c r="Q198" i="13"/>
  <c r="V198" i="13"/>
  <c r="G200" i="13"/>
  <c r="M200" i="13" s="1"/>
  <c r="I200" i="13"/>
  <c r="K200" i="13"/>
  <c r="O200" i="13"/>
  <c r="Q200" i="13"/>
  <c r="V200" i="13"/>
  <c r="K202" i="13"/>
  <c r="G203" i="13"/>
  <c r="M203" i="13" s="1"/>
  <c r="M202" i="13" s="1"/>
  <c r="I203" i="13"/>
  <c r="I202" i="13" s="1"/>
  <c r="K203" i="13"/>
  <c r="O203" i="13"/>
  <c r="Q203" i="13"/>
  <c r="V203" i="13"/>
  <c r="G207" i="13"/>
  <c r="I207" i="13"/>
  <c r="K207" i="13"/>
  <c r="M207" i="13"/>
  <c r="O207" i="13"/>
  <c r="O202" i="13" s="1"/>
  <c r="Q207" i="13"/>
  <c r="Q202" i="13" s="1"/>
  <c r="V207" i="13"/>
  <c r="V202" i="13" s="1"/>
  <c r="G211" i="13"/>
  <c r="M211" i="13" s="1"/>
  <c r="I211" i="13"/>
  <c r="K211" i="13"/>
  <c r="O211" i="13"/>
  <c r="Q211" i="13"/>
  <c r="V211" i="13"/>
  <c r="G217" i="13"/>
  <c r="M217" i="13" s="1"/>
  <c r="M216" i="13" s="1"/>
  <c r="I217" i="13"/>
  <c r="I216" i="13" s="1"/>
  <c r="K217" i="13"/>
  <c r="O217" i="13"/>
  <c r="Q217" i="13"/>
  <c r="V217" i="13"/>
  <c r="G220" i="13"/>
  <c r="I220" i="13"/>
  <c r="K220" i="13"/>
  <c r="K216" i="13" s="1"/>
  <c r="M220" i="13"/>
  <c r="O220" i="13"/>
  <c r="O216" i="13" s="1"/>
  <c r="Q220" i="13"/>
  <c r="Q216" i="13" s="1"/>
  <c r="V220" i="13"/>
  <c r="V216" i="13" s="1"/>
  <c r="G222" i="13"/>
  <c r="M222" i="13" s="1"/>
  <c r="I222" i="13"/>
  <c r="K222" i="13"/>
  <c r="O222" i="13"/>
  <c r="Q222" i="13"/>
  <c r="V222" i="13"/>
  <c r="G223" i="13"/>
  <c r="I223" i="13"/>
  <c r="K223" i="13"/>
  <c r="M223" i="13"/>
  <c r="O223" i="13"/>
  <c r="Q223" i="13"/>
  <c r="V223" i="13"/>
  <c r="G225" i="13"/>
  <c r="M225" i="13" s="1"/>
  <c r="I225" i="13"/>
  <c r="K225" i="13"/>
  <c r="O225" i="13"/>
  <c r="Q225" i="13"/>
  <c r="V225" i="13"/>
  <c r="G226" i="13"/>
  <c r="I226" i="13"/>
  <c r="K226" i="13"/>
  <c r="M226" i="13"/>
  <c r="O226" i="13"/>
  <c r="Q226" i="13"/>
  <c r="V226" i="13"/>
  <c r="G228" i="13"/>
  <c r="M228" i="13" s="1"/>
  <c r="I228" i="13"/>
  <c r="K228" i="13"/>
  <c r="O228" i="13"/>
  <c r="Q228" i="13"/>
  <c r="V228" i="13"/>
  <c r="G230" i="13"/>
  <c r="G229" i="13" s="1"/>
  <c r="I230" i="13"/>
  <c r="I229" i="13" s="1"/>
  <c r="K230" i="13"/>
  <c r="O230" i="13"/>
  <c r="Q230" i="13"/>
  <c r="V230" i="13"/>
  <c r="G233" i="13"/>
  <c r="I233" i="13"/>
  <c r="K233" i="13"/>
  <c r="K229" i="13" s="1"/>
  <c r="M233" i="13"/>
  <c r="O233" i="13"/>
  <c r="O229" i="13" s="1"/>
  <c r="Q233" i="13"/>
  <c r="Q229" i="13" s="1"/>
  <c r="V233" i="13"/>
  <c r="V229" i="13" s="1"/>
  <c r="G234" i="13"/>
  <c r="M234" i="13" s="1"/>
  <c r="I234" i="13"/>
  <c r="K234" i="13"/>
  <c r="O234" i="13"/>
  <c r="Q234" i="13"/>
  <c r="V234" i="13"/>
  <c r="G235" i="13"/>
  <c r="I235" i="13"/>
  <c r="K235" i="13"/>
  <c r="M235" i="13"/>
  <c r="O235" i="13"/>
  <c r="Q235" i="13"/>
  <c r="V235" i="13"/>
  <c r="G238" i="13"/>
  <c r="I238" i="13"/>
  <c r="K238" i="13"/>
  <c r="K237" i="13" s="1"/>
  <c r="M238" i="13"/>
  <c r="M237" i="13" s="1"/>
  <c r="O238" i="13"/>
  <c r="O237" i="13" s="1"/>
  <c r="Q238" i="13"/>
  <c r="Q237" i="13" s="1"/>
  <c r="V238" i="13"/>
  <c r="V237" i="13" s="1"/>
  <c r="G241" i="13"/>
  <c r="M241" i="13" s="1"/>
  <c r="I241" i="13"/>
  <c r="I237" i="13" s="1"/>
  <c r="K241" i="13"/>
  <c r="O241" i="13"/>
  <c r="Q241" i="13"/>
  <c r="V241" i="13"/>
  <c r="G244" i="13"/>
  <c r="I244" i="13"/>
  <c r="K244" i="13"/>
  <c r="M244" i="13"/>
  <c r="O244" i="13"/>
  <c r="Q244" i="13"/>
  <c r="V244" i="13"/>
  <c r="G246" i="13"/>
  <c r="M246" i="13" s="1"/>
  <c r="I246" i="13"/>
  <c r="K246" i="13"/>
  <c r="O246" i="13"/>
  <c r="Q246" i="13"/>
  <c r="V246" i="13"/>
  <c r="G248" i="13"/>
  <c r="I248" i="13"/>
  <c r="K248" i="13"/>
  <c r="M248" i="13"/>
  <c r="O248" i="13"/>
  <c r="Q248" i="13"/>
  <c r="V248" i="13"/>
  <c r="G250" i="13"/>
  <c r="M250" i="13" s="1"/>
  <c r="I250" i="13"/>
  <c r="K250" i="13"/>
  <c r="O250" i="13"/>
  <c r="Q250" i="13"/>
  <c r="V250" i="13"/>
  <c r="K271" i="13"/>
  <c r="O271" i="13"/>
  <c r="Q271" i="13"/>
  <c r="V271" i="13"/>
  <c r="G272" i="13"/>
  <c r="G271" i="13" s="1"/>
  <c r="I272" i="13"/>
  <c r="I271" i="13" s="1"/>
  <c r="K272" i="13"/>
  <c r="O272" i="13"/>
  <c r="Q272" i="13"/>
  <c r="V272" i="13"/>
  <c r="K273" i="13"/>
  <c r="O273" i="13"/>
  <c r="Q273" i="13"/>
  <c r="V273" i="13"/>
  <c r="G274" i="13"/>
  <c r="M274" i="13" s="1"/>
  <c r="M273" i="13" s="1"/>
  <c r="I274" i="13"/>
  <c r="I273" i="13" s="1"/>
  <c r="K274" i="13"/>
  <c r="O274" i="13"/>
  <c r="Q274" i="13"/>
  <c r="V274" i="13"/>
  <c r="G277" i="13"/>
  <c r="M277" i="13" s="1"/>
  <c r="M276" i="13" s="1"/>
  <c r="I277" i="13"/>
  <c r="I276" i="13" s="1"/>
  <c r="K277" i="13"/>
  <c r="O277" i="13"/>
  <c r="Q277" i="13"/>
  <c r="V277" i="13"/>
  <c r="G283" i="13"/>
  <c r="I283" i="13"/>
  <c r="K283" i="13"/>
  <c r="K276" i="13" s="1"/>
  <c r="M283" i="13"/>
  <c r="O283" i="13"/>
  <c r="O276" i="13" s="1"/>
  <c r="Q283" i="13"/>
  <c r="Q276" i="13" s="1"/>
  <c r="V283" i="13"/>
  <c r="V276" i="13" s="1"/>
  <c r="G286" i="13"/>
  <c r="M286" i="13" s="1"/>
  <c r="I286" i="13"/>
  <c r="K286" i="13"/>
  <c r="O286" i="13"/>
  <c r="Q286" i="13"/>
  <c r="V286" i="13"/>
  <c r="G289" i="13"/>
  <c r="I289" i="13"/>
  <c r="K289" i="13"/>
  <c r="M289" i="13"/>
  <c r="O289" i="13"/>
  <c r="Q289" i="13"/>
  <c r="V289" i="13"/>
  <c r="G292" i="13"/>
  <c r="M292" i="13" s="1"/>
  <c r="I292" i="13"/>
  <c r="K292" i="13"/>
  <c r="O292" i="13"/>
  <c r="Q292" i="13"/>
  <c r="V292" i="13"/>
  <c r="G297" i="13"/>
  <c r="I297" i="13"/>
  <c r="K297" i="13"/>
  <c r="M297" i="13"/>
  <c r="O297" i="13"/>
  <c r="Q297" i="13"/>
  <c r="V297" i="13"/>
  <c r="G299" i="13"/>
  <c r="M299" i="13" s="1"/>
  <c r="I299" i="13"/>
  <c r="K299" i="13"/>
  <c r="O299" i="13"/>
  <c r="Q299" i="13"/>
  <c r="V299" i="13"/>
  <c r="G301" i="13"/>
  <c r="I301" i="13"/>
  <c r="K301" i="13"/>
  <c r="M301" i="13"/>
  <c r="O301" i="13"/>
  <c r="Q301" i="13"/>
  <c r="V301" i="13"/>
  <c r="G303" i="13"/>
  <c r="I303" i="13"/>
  <c r="K303" i="13"/>
  <c r="K302" i="13" s="1"/>
  <c r="M303" i="13"/>
  <c r="M302" i="13" s="1"/>
  <c r="O303" i="13"/>
  <c r="O302" i="13" s="1"/>
  <c r="Q303" i="13"/>
  <c r="Q302" i="13" s="1"/>
  <c r="V303" i="13"/>
  <c r="V302" i="13" s="1"/>
  <c r="G306" i="13"/>
  <c r="M306" i="13" s="1"/>
  <c r="I306" i="13"/>
  <c r="I302" i="13" s="1"/>
  <c r="K306" i="13"/>
  <c r="O306" i="13"/>
  <c r="Q306" i="13"/>
  <c r="V306" i="13"/>
  <c r="G308" i="13"/>
  <c r="I308" i="13"/>
  <c r="K308" i="13"/>
  <c r="M308" i="13"/>
  <c r="O308" i="13"/>
  <c r="Q308" i="13"/>
  <c r="V308" i="13"/>
  <c r="G311" i="13"/>
  <c r="M311" i="13" s="1"/>
  <c r="I311" i="13"/>
  <c r="K311" i="13"/>
  <c r="O311" i="13"/>
  <c r="Q311" i="13"/>
  <c r="V311" i="13"/>
  <c r="G313" i="13"/>
  <c r="M313" i="13" s="1"/>
  <c r="M312" i="13" s="1"/>
  <c r="I313" i="13"/>
  <c r="I312" i="13" s="1"/>
  <c r="K313" i="13"/>
  <c r="O313" i="13"/>
  <c r="Q313" i="13"/>
  <c r="V313" i="13"/>
  <c r="G316" i="13"/>
  <c r="I316" i="13"/>
  <c r="K316" i="13"/>
  <c r="K312" i="13" s="1"/>
  <c r="M316" i="13"/>
  <c r="O316" i="13"/>
  <c r="O312" i="13" s="1"/>
  <c r="Q316" i="13"/>
  <c r="Q312" i="13" s="1"/>
  <c r="V316" i="13"/>
  <c r="V312" i="13" s="1"/>
  <c r="G318" i="13"/>
  <c r="M318" i="13" s="1"/>
  <c r="I318" i="13"/>
  <c r="K318" i="13"/>
  <c r="O318" i="13"/>
  <c r="Q318" i="13"/>
  <c r="V318" i="13"/>
  <c r="G320" i="13"/>
  <c r="I320" i="13"/>
  <c r="K320" i="13"/>
  <c r="M320" i="13"/>
  <c r="O320" i="13"/>
  <c r="Q320" i="13"/>
  <c r="V320" i="13"/>
  <c r="G322" i="13"/>
  <c r="I322" i="13"/>
  <c r="K322" i="13"/>
  <c r="K321" i="13" s="1"/>
  <c r="M322" i="13"/>
  <c r="O322" i="13"/>
  <c r="O321" i="13" s="1"/>
  <c r="Q322" i="13"/>
  <c r="Q321" i="13" s="1"/>
  <c r="V322" i="13"/>
  <c r="V321" i="13" s="1"/>
  <c r="G324" i="13"/>
  <c r="M324" i="13" s="1"/>
  <c r="I324" i="13"/>
  <c r="I321" i="13" s="1"/>
  <c r="K324" i="13"/>
  <c r="O324" i="13"/>
  <c r="Q324" i="13"/>
  <c r="V324" i="13"/>
  <c r="G336" i="13"/>
  <c r="M336" i="13" s="1"/>
  <c r="M335" i="13" s="1"/>
  <c r="I336" i="13"/>
  <c r="I335" i="13" s="1"/>
  <c r="K336" i="13"/>
  <c r="O336" i="13"/>
  <c r="Q336" i="13"/>
  <c r="V336" i="13"/>
  <c r="G339" i="13"/>
  <c r="I339" i="13"/>
  <c r="K339" i="13"/>
  <c r="K335" i="13" s="1"/>
  <c r="M339" i="13"/>
  <c r="O339" i="13"/>
  <c r="O335" i="13" s="1"/>
  <c r="Q339" i="13"/>
  <c r="Q335" i="13" s="1"/>
  <c r="V339" i="13"/>
  <c r="V335" i="13" s="1"/>
  <c r="G341" i="13"/>
  <c r="M341" i="13" s="1"/>
  <c r="I341" i="13"/>
  <c r="K341" i="13"/>
  <c r="O341" i="13"/>
  <c r="Q341" i="13"/>
  <c r="V341" i="13"/>
  <c r="G343" i="13"/>
  <c r="I343" i="13"/>
  <c r="K343" i="13"/>
  <c r="M343" i="13"/>
  <c r="O343" i="13"/>
  <c r="Q343" i="13"/>
  <c r="V343" i="13"/>
  <c r="G349" i="13"/>
  <c r="M349" i="13" s="1"/>
  <c r="I349" i="13"/>
  <c r="K349" i="13"/>
  <c r="O349" i="13"/>
  <c r="Q349" i="13"/>
  <c r="V349" i="13"/>
  <c r="G350" i="13"/>
  <c r="I350" i="13"/>
  <c r="K350" i="13"/>
  <c r="M350" i="13"/>
  <c r="O350" i="13"/>
  <c r="Q350" i="13"/>
  <c r="V350" i="13"/>
  <c r="G351" i="13"/>
  <c r="M351" i="13" s="1"/>
  <c r="I351" i="13"/>
  <c r="K351" i="13"/>
  <c r="O351" i="13"/>
  <c r="Q351" i="13"/>
  <c r="V351" i="13"/>
  <c r="G352" i="13"/>
  <c r="I352" i="13"/>
  <c r="K352" i="13"/>
  <c r="M352" i="13"/>
  <c r="O352" i="13"/>
  <c r="Q352" i="13"/>
  <c r="V352" i="13"/>
  <c r="G353" i="13"/>
  <c r="M353" i="13" s="1"/>
  <c r="I353" i="13"/>
  <c r="K353" i="13"/>
  <c r="O353" i="13"/>
  <c r="Q353" i="13"/>
  <c r="V353" i="13"/>
  <c r="G354" i="13"/>
  <c r="I354" i="13"/>
  <c r="K354" i="13"/>
  <c r="M354" i="13"/>
  <c r="O354" i="13"/>
  <c r="Q354" i="13"/>
  <c r="V354" i="13"/>
  <c r="G355" i="13"/>
  <c r="I355" i="13"/>
  <c r="G356" i="13"/>
  <c r="I356" i="13"/>
  <c r="K356" i="13"/>
  <c r="K355" i="13" s="1"/>
  <c r="M356" i="13"/>
  <c r="M355" i="13" s="1"/>
  <c r="O356" i="13"/>
  <c r="O355" i="13" s="1"/>
  <c r="Q356" i="13"/>
  <c r="Q355" i="13" s="1"/>
  <c r="V356" i="13"/>
  <c r="V355" i="13" s="1"/>
  <c r="G362" i="13"/>
  <c r="I362" i="13"/>
  <c r="G363" i="13"/>
  <c r="I363" i="13"/>
  <c r="K363" i="13"/>
  <c r="K362" i="13" s="1"/>
  <c r="M363" i="13"/>
  <c r="M362" i="13" s="1"/>
  <c r="O363" i="13"/>
  <c r="O362" i="13" s="1"/>
  <c r="Q363" i="13"/>
  <c r="Q362" i="13" s="1"/>
  <c r="V363" i="13"/>
  <c r="V362" i="13" s="1"/>
  <c r="AE366" i="13"/>
  <c r="AF366" i="13"/>
  <c r="BA364" i="12"/>
  <c r="BA337" i="12"/>
  <c r="BA98" i="12"/>
  <c r="BA76" i="12"/>
  <c r="BA70" i="12"/>
  <c r="G9" i="12"/>
  <c r="M9" i="12" s="1"/>
  <c r="I9" i="12"/>
  <c r="I8" i="12" s="1"/>
  <c r="K9" i="12"/>
  <c r="O9" i="12"/>
  <c r="Q9" i="12"/>
  <c r="V9" i="12"/>
  <c r="G14" i="12"/>
  <c r="I14" i="12"/>
  <c r="K14" i="12"/>
  <c r="K8" i="12" s="1"/>
  <c r="M14" i="12"/>
  <c r="O14" i="12"/>
  <c r="O8" i="12" s="1"/>
  <c r="Q14" i="12"/>
  <c r="V14" i="12"/>
  <c r="V8" i="12" s="1"/>
  <c r="G26" i="12"/>
  <c r="M26" i="12" s="1"/>
  <c r="I26" i="12"/>
  <c r="K26" i="12"/>
  <c r="O26" i="12"/>
  <c r="Q26" i="12"/>
  <c r="V26" i="12"/>
  <c r="G54" i="12"/>
  <c r="I54" i="12"/>
  <c r="K54" i="12"/>
  <c r="M54" i="12"/>
  <c r="O54" i="12"/>
  <c r="Q54" i="12"/>
  <c r="Q8" i="12" s="1"/>
  <c r="V54" i="12"/>
  <c r="G59" i="12"/>
  <c r="M59" i="12" s="1"/>
  <c r="I59" i="12"/>
  <c r="K59" i="12"/>
  <c r="O59" i="12"/>
  <c r="Q59" i="12"/>
  <c r="V59" i="12"/>
  <c r="G66" i="12"/>
  <c r="I66" i="12"/>
  <c r="K66" i="12"/>
  <c r="M66" i="12"/>
  <c r="O66" i="12"/>
  <c r="Q66" i="12"/>
  <c r="V66" i="12"/>
  <c r="G69" i="12"/>
  <c r="M69" i="12" s="1"/>
  <c r="I69" i="12"/>
  <c r="K69" i="12"/>
  <c r="O69" i="12"/>
  <c r="Q69" i="12"/>
  <c r="V69" i="12"/>
  <c r="G75" i="12"/>
  <c r="I75" i="12"/>
  <c r="K75" i="12"/>
  <c r="M75" i="12"/>
  <c r="O75" i="12"/>
  <c r="Q75" i="12"/>
  <c r="V75" i="12"/>
  <c r="G97" i="12"/>
  <c r="M97" i="12" s="1"/>
  <c r="I97" i="12"/>
  <c r="K97" i="12"/>
  <c r="O97" i="12"/>
  <c r="Q97" i="12"/>
  <c r="V97" i="12"/>
  <c r="G104" i="12"/>
  <c r="I104" i="12"/>
  <c r="K104" i="12"/>
  <c r="M104" i="12"/>
  <c r="O104" i="12"/>
  <c r="Q104" i="12"/>
  <c r="V104" i="12"/>
  <c r="G109" i="12"/>
  <c r="M109" i="12" s="1"/>
  <c r="I109" i="12"/>
  <c r="K109" i="12"/>
  <c r="O109" i="12"/>
  <c r="Q109" i="12"/>
  <c r="V109" i="12"/>
  <c r="G133" i="12"/>
  <c r="I133" i="12"/>
  <c r="K133" i="12"/>
  <c r="M133" i="12"/>
  <c r="O133" i="12"/>
  <c r="Q133" i="12"/>
  <c r="V133" i="12"/>
  <c r="G136" i="12"/>
  <c r="M136" i="12" s="1"/>
  <c r="I136" i="12"/>
  <c r="K136" i="12"/>
  <c r="O136" i="12"/>
  <c r="Q136" i="12"/>
  <c r="V136" i="12"/>
  <c r="G168" i="12"/>
  <c r="I168" i="12"/>
  <c r="K168" i="12"/>
  <c r="M168" i="12"/>
  <c r="O168" i="12"/>
  <c r="Q168" i="12"/>
  <c r="V168" i="12"/>
  <c r="G180" i="12"/>
  <c r="M180" i="12" s="1"/>
  <c r="I180" i="12"/>
  <c r="K180" i="12"/>
  <c r="O180" i="12"/>
  <c r="Q180" i="12"/>
  <c r="V180" i="12"/>
  <c r="G186" i="12"/>
  <c r="I186" i="12"/>
  <c r="K186" i="12"/>
  <c r="M186" i="12"/>
  <c r="O186" i="12"/>
  <c r="Q186" i="12"/>
  <c r="V186" i="12"/>
  <c r="G192" i="12"/>
  <c r="M192" i="12" s="1"/>
  <c r="I192" i="12"/>
  <c r="K192" i="12"/>
  <c r="O192" i="12"/>
  <c r="Q192" i="12"/>
  <c r="V192" i="12"/>
  <c r="G194" i="12"/>
  <c r="I194" i="12"/>
  <c r="K194" i="12"/>
  <c r="M194" i="12"/>
  <c r="O194" i="12"/>
  <c r="Q194" i="12"/>
  <c r="V194" i="12"/>
  <c r="G196" i="12"/>
  <c r="M196" i="12" s="1"/>
  <c r="I196" i="12"/>
  <c r="K196" i="12"/>
  <c r="O196" i="12"/>
  <c r="Q196" i="12"/>
  <c r="V196" i="12"/>
  <c r="G198" i="12"/>
  <c r="I198" i="12"/>
  <c r="K198" i="12"/>
  <c r="M198" i="12"/>
  <c r="O198" i="12"/>
  <c r="Q198" i="12"/>
  <c r="V198" i="12"/>
  <c r="G200" i="12"/>
  <c r="M200" i="12" s="1"/>
  <c r="I200" i="12"/>
  <c r="K200" i="12"/>
  <c r="O200" i="12"/>
  <c r="Q200" i="12"/>
  <c r="V200" i="12"/>
  <c r="K202" i="12"/>
  <c r="G203" i="12"/>
  <c r="M203" i="12" s="1"/>
  <c r="I203" i="12"/>
  <c r="I202" i="12" s="1"/>
  <c r="K203" i="12"/>
  <c r="O203" i="12"/>
  <c r="Q203" i="12"/>
  <c r="V203" i="12"/>
  <c r="G207" i="12"/>
  <c r="I207" i="12"/>
  <c r="K207" i="12"/>
  <c r="M207" i="12"/>
  <c r="O207" i="12"/>
  <c r="O202" i="12" s="1"/>
  <c r="Q207" i="12"/>
  <c r="Q202" i="12" s="1"/>
  <c r="V207" i="12"/>
  <c r="V202" i="12" s="1"/>
  <c r="G211" i="12"/>
  <c r="M211" i="12" s="1"/>
  <c r="I211" i="12"/>
  <c r="K211" i="12"/>
  <c r="O211" i="12"/>
  <c r="Q211" i="12"/>
  <c r="V211" i="12"/>
  <c r="K216" i="12"/>
  <c r="G217" i="12"/>
  <c r="G216" i="12" s="1"/>
  <c r="I217" i="12"/>
  <c r="I216" i="12" s="1"/>
  <c r="K217" i="12"/>
  <c r="O217" i="12"/>
  <c r="Q217" i="12"/>
  <c r="V217" i="12"/>
  <c r="G220" i="12"/>
  <c r="I220" i="12"/>
  <c r="K220" i="12"/>
  <c r="M220" i="12"/>
  <c r="O220" i="12"/>
  <c r="O216" i="12" s="1"/>
  <c r="Q220" i="12"/>
  <c r="V220" i="12"/>
  <c r="V216" i="12" s="1"/>
  <c r="G222" i="12"/>
  <c r="M222" i="12" s="1"/>
  <c r="I222" i="12"/>
  <c r="K222" i="12"/>
  <c r="O222" i="12"/>
  <c r="Q222" i="12"/>
  <c r="V222" i="12"/>
  <c r="G223" i="12"/>
  <c r="I223" i="12"/>
  <c r="K223" i="12"/>
  <c r="M223" i="12"/>
  <c r="O223" i="12"/>
  <c r="Q223" i="12"/>
  <c r="Q216" i="12" s="1"/>
  <c r="V223" i="12"/>
  <c r="G225" i="12"/>
  <c r="M225" i="12" s="1"/>
  <c r="I225" i="12"/>
  <c r="K225" i="12"/>
  <c r="O225" i="12"/>
  <c r="Q225" i="12"/>
  <c r="V225" i="12"/>
  <c r="G226" i="12"/>
  <c r="I226" i="12"/>
  <c r="K226" i="12"/>
  <c r="M226" i="12"/>
  <c r="O226" i="12"/>
  <c r="Q226" i="12"/>
  <c r="V226" i="12"/>
  <c r="G228" i="12"/>
  <c r="M228" i="12" s="1"/>
  <c r="I228" i="12"/>
  <c r="K228" i="12"/>
  <c r="O228" i="12"/>
  <c r="Q228" i="12"/>
  <c r="V228" i="12"/>
  <c r="G230" i="12"/>
  <c r="M230" i="12" s="1"/>
  <c r="M229" i="12" s="1"/>
  <c r="I230" i="12"/>
  <c r="I229" i="12" s="1"/>
  <c r="K230" i="12"/>
  <c r="O230" i="12"/>
  <c r="Q230" i="12"/>
  <c r="V230" i="12"/>
  <c r="G233" i="12"/>
  <c r="I233" i="12"/>
  <c r="K233" i="12"/>
  <c r="K229" i="12" s="1"/>
  <c r="M233" i="12"/>
  <c r="O233" i="12"/>
  <c r="O229" i="12" s="1"/>
  <c r="Q233" i="12"/>
  <c r="Q229" i="12" s="1"/>
  <c r="V233" i="12"/>
  <c r="V229" i="12" s="1"/>
  <c r="G234" i="12"/>
  <c r="M234" i="12" s="1"/>
  <c r="I234" i="12"/>
  <c r="K234" i="12"/>
  <c r="O234" i="12"/>
  <c r="Q234" i="12"/>
  <c r="V234" i="12"/>
  <c r="G235" i="12"/>
  <c r="I235" i="12"/>
  <c r="K235" i="12"/>
  <c r="M235" i="12"/>
  <c r="O235" i="12"/>
  <c r="Q235" i="12"/>
  <c r="V235" i="12"/>
  <c r="G237" i="12"/>
  <c r="G238" i="12"/>
  <c r="I238" i="12"/>
  <c r="K238" i="12"/>
  <c r="K237" i="12" s="1"/>
  <c r="M238" i="12"/>
  <c r="M237" i="12" s="1"/>
  <c r="O238" i="12"/>
  <c r="O237" i="12" s="1"/>
  <c r="Q238" i="12"/>
  <c r="Q237" i="12" s="1"/>
  <c r="V238" i="12"/>
  <c r="V237" i="12" s="1"/>
  <c r="G241" i="12"/>
  <c r="M241" i="12" s="1"/>
  <c r="I241" i="12"/>
  <c r="I237" i="12" s="1"/>
  <c r="K241" i="12"/>
  <c r="O241" i="12"/>
  <c r="Q241" i="12"/>
  <c r="V241" i="12"/>
  <c r="G244" i="12"/>
  <c r="I244" i="12"/>
  <c r="K244" i="12"/>
  <c r="M244" i="12"/>
  <c r="O244" i="12"/>
  <c r="Q244" i="12"/>
  <c r="V244" i="12"/>
  <c r="G246" i="12"/>
  <c r="M246" i="12" s="1"/>
  <c r="I246" i="12"/>
  <c r="K246" i="12"/>
  <c r="O246" i="12"/>
  <c r="Q246" i="12"/>
  <c r="V246" i="12"/>
  <c r="G248" i="12"/>
  <c r="I248" i="12"/>
  <c r="K248" i="12"/>
  <c r="M248" i="12"/>
  <c r="O248" i="12"/>
  <c r="Q248" i="12"/>
  <c r="V248" i="12"/>
  <c r="G250" i="12"/>
  <c r="M250" i="12" s="1"/>
  <c r="I250" i="12"/>
  <c r="K250" i="12"/>
  <c r="O250" i="12"/>
  <c r="Q250" i="12"/>
  <c r="V250" i="12"/>
  <c r="K271" i="12"/>
  <c r="O271" i="12"/>
  <c r="Q271" i="12"/>
  <c r="V271" i="12"/>
  <c r="G272" i="12"/>
  <c r="M272" i="12" s="1"/>
  <c r="M271" i="12" s="1"/>
  <c r="I272" i="12"/>
  <c r="I271" i="12" s="1"/>
  <c r="K272" i="12"/>
  <c r="O272" i="12"/>
  <c r="Q272" i="12"/>
  <c r="V272" i="12"/>
  <c r="K273" i="12"/>
  <c r="O273" i="12"/>
  <c r="Q273" i="12"/>
  <c r="V273" i="12"/>
  <c r="G274" i="12"/>
  <c r="G273" i="12" s="1"/>
  <c r="I274" i="12"/>
  <c r="I273" i="12" s="1"/>
  <c r="K274" i="12"/>
  <c r="O274" i="12"/>
  <c r="Q274" i="12"/>
  <c r="V274" i="12"/>
  <c r="K276" i="12"/>
  <c r="Q276" i="12"/>
  <c r="G277" i="12"/>
  <c r="M277" i="12" s="1"/>
  <c r="I277" i="12"/>
  <c r="I276" i="12" s="1"/>
  <c r="K277" i="12"/>
  <c r="O277" i="12"/>
  <c r="Q277" i="12"/>
  <c r="V277" i="12"/>
  <c r="G283" i="12"/>
  <c r="I283" i="12"/>
  <c r="K283" i="12"/>
  <c r="M283" i="12"/>
  <c r="O283" i="12"/>
  <c r="O276" i="12" s="1"/>
  <c r="Q283" i="12"/>
  <c r="V283" i="12"/>
  <c r="V276" i="12" s="1"/>
  <c r="G286" i="12"/>
  <c r="M286" i="12" s="1"/>
  <c r="I286" i="12"/>
  <c r="K286" i="12"/>
  <c r="O286" i="12"/>
  <c r="Q286" i="12"/>
  <c r="V286" i="12"/>
  <c r="G289" i="12"/>
  <c r="I289" i="12"/>
  <c r="K289" i="12"/>
  <c r="M289" i="12"/>
  <c r="O289" i="12"/>
  <c r="Q289" i="12"/>
  <c r="V289" i="12"/>
  <c r="G292" i="12"/>
  <c r="M292" i="12" s="1"/>
  <c r="I292" i="12"/>
  <c r="K292" i="12"/>
  <c r="O292" i="12"/>
  <c r="Q292" i="12"/>
  <c r="V292" i="12"/>
  <c r="G297" i="12"/>
  <c r="I297" i="12"/>
  <c r="K297" i="12"/>
  <c r="M297" i="12"/>
  <c r="O297" i="12"/>
  <c r="Q297" i="12"/>
  <c r="V297" i="12"/>
  <c r="G299" i="12"/>
  <c r="M299" i="12" s="1"/>
  <c r="I299" i="12"/>
  <c r="K299" i="12"/>
  <c r="O299" i="12"/>
  <c r="Q299" i="12"/>
  <c r="V299" i="12"/>
  <c r="G301" i="12"/>
  <c r="I301" i="12"/>
  <c r="K301" i="12"/>
  <c r="M301" i="12"/>
  <c r="O301" i="12"/>
  <c r="Q301" i="12"/>
  <c r="V301" i="12"/>
  <c r="G302" i="12"/>
  <c r="I302" i="12"/>
  <c r="G303" i="12"/>
  <c r="I303" i="12"/>
  <c r="K303" i="12"/>
  <c r="K302" i="12" s="1"/>
  <c r="M303" i="12"/>
  <c r="O303" i="12"/>
  <c r="O302" i="12" s="1"/>
  <c r="Q303" i="12"/>
  <c r="Q302" i="12" s="1"/>
  <c r="V303" i="12"/>
  <c r="V302" i="12" s="1"/>
  <c r="G306" i="12"/>
  <c r="M306" i="12" s="1"/>
  <c r="I306" i="12"/>
  <c r="K306" i="12"/>
  <c r="O306" i="12"/>
  <c r="Q306" i="12"/>
  <c r="V306" i="12"/>
  <c r="G308" i="12"/>
  <c r="I308" i="12"/>
  <c r="K308" i="12"/>
  <c r="M308" i="12"/>
  <c r="O308" i="12"/>
  <c r="Q308" i="12"/>
  <c r="V308" i="12"/>
  <c r="G311" i="12"/>
  <c r="M311" i="12" s="1"/>
  <c r="I311" i="12"/>
  <c r="K311" i="12"/>
  <c r="O311" i="12"/>
  <c r="Q311" i="12"/>
  <c r="V311" i="12"/>
  <c r="O312" i="12"/>
  <c r="G313" i="12"/>
  <c r="M313" i="12" s="1"/>
  <c r="M312" i="12" s="1"/>
  <c r="I313" i="12"/>
  <c r="I312" i="12" s="1"/>
  <c r="K313" i="12"/>
  <c r="O313" i="12"/>
  <c r="Q313" i="12"/>
  <c r="V313" i="12"/>
  <c r="G316" i="12"/>
  <c r="I316" i="12"/>
  <c r="K316" i="12"/>
  <c r="K312" i="12" s="1"/>
  <c r="M316" i="12"/>
  <c r="O316" i="12"/>
  <c r="Q316" i="12"/>
  <c r="Q312" i="12" s="1"/>
  <c r="V316" i="12"/>
  <c r="V312" i="12" s="1"/>
  <c r="G318" i="12"/>
  <c r="M318" i="12" s="1"/>
  <c r="I318" i="12"/>
  <c r="K318" i="12"/>
  <c r="O318" i="12"/>
  <c r="Q318" i="12"/>
  <c r="V318" i="12"/>
  <c r="G320" i="12"/>
  <c r="I320" i="12"/>
  <c r="K320" i="12"/>
  <c r="M320" i="12"/>
  <c r="O320" i="12"/>
  <c r="Q320" i="12"/>
  <c r="V320" i="12"/>
  <c r="G321" i="12"/>
  <c r="G322" i="12"/>
  <c r="I322" i="12"/>
  <c r="K322" i="12"/>
  <c r="K321" i="12" s="1"/>
  <c r="M322" i="12"/>
  <c r="O322" i="12"/>
  <c r="O321" i="12" s="1"/>
  <c r="Q322" i="12"/>
  <c r="Q321" i="12" s="1"/>
  <c r="V322" i="12"/>
  <c r="V321" i="12" s="1"/>
  <c r="G324" i="12"/>
  <c r="M324" i="12" s="1"/>
  <c r="I324" i="12"/>
  <c r="I321" i="12" s="1"/>
  <c r="K324" i="12"/>
  <c r="O324" i="12"/>
  <c r="Q324" i="12"/>
  <c r="V324" i="12"/>
  <c r="G336" i="12"/>
  <c r="G335" i="12" s="1"/>
  <c r="I336" i="12"/>
  <c r="I335" i="12" s="1"/>
  <c r="K336" i="12"/>
  <c r="O336" i="12"/>
  <c r="Q336" i="12"/>
  <c r="V336" i="12"/>
  <c r="G339" i="12"/>
  <c r="I339" i="12"/>
  <c r="K339" i="12"/>
  <c r="K335" i="12" s="1"/>
  <c r="M339" i="12"/>
  <c r="O339" i="12"/>
  <c r="O335" i="12" s="1"/>
  <c r="Q339" i="12"/>
  <c r="Q335" i="12" s="1"/>
  <c r="V339" i="12"/>
  <c r="V335" i="12" s="1"/>
  <c r="G341" i="12"/>
  <c r="M341" i="12" s="1"/>
  <c r="I341" i="12"/>
  <c r="K341" i="12"/>
  <c r="O341" i="12"/>
  <c r="Q341" i="12"/>
  <c r="V341" i="12"/>
  <c r="G343" i="12"/>
  <c r="I343" i="12"/>
  <c r="K343" i="12"/>
  <c r="M343" i="12"/>
  <c r="O343" i="12"/>
  <c r="Q343" i="12"/>
  <c r="V343" i="12"/>
  <c r="G349" i="12"/>
  <c r="M349" i="12" s="1"/>
  <c r="I349" i="12"/>
  <c r="K349" i="12"/>
  <c r="O349" i="12"/>
  <c r="Q349" i="12"/>
  <c r="V349" i="12"/>
  <c r="G350" i="12"/>
  <c r="I350" i="12"/>
  <c r="K350" i="12"/>
  <c r="M350" i="12"/>
  <c r="O350" i="12"/>
  <c r="Q350" i="12"/>
  <c r="V350" i="12"/>
  <c r="G351" i="12"/>
  <c r="M351" i="12" s="1"/>
  <c r="I351" i="12"/>
  <c r="K351" i="12"/>
  <c r="O351" i="12"/>
  <c r="Q351" i="12"/>
  <c r="V351" i="12"/>
  <c r="G352" i="12"/>
  <c r="I352" i="12"/>
  <c r="K352" i="12"/>
  <c r="M352" i="12"/>
  <c r="O352" i="12"/>
  <c r="Q352" i="12"/>
  <c r="V352" i="12"/>
  <c r="G353" i="12"/>
  <c r="M353" i="12" s="1"/>
  <c r="I353" i="12"/>
  <c r="K353" i="12"/>
  <c r="O353" i="12"/>
  <c r="Q353" i="12"/>
  <c r="V353" i="12"/>
  <c r="G354" i="12"/>
  <c r="I354" i="12"/>
  <c r="K354" i="12"/>
  <c r="M354" i="12"/>
  <c r="O354" i="12"/>
  <c r="Q354" i="12"/>
  <c r="V354" i="12"/>
  <c r="G355" i="12"/>
  <c r="I355" i="12"/>
  <c r="G356" i="12"/>
  <c r="I356" i="12"/>
  <c r="K356" i="12"/>
  <c r="K355" i="12" s="1"/>
  <c r="M356" i="12"/>
  <c r="M355" i="12" s="1"/>
  <c r="O356" i="12"/>
  <c r="O355" i="12" s="1"/>
  <c r="Q356" i="12"/>
  <c r="Q355" i="12" s="1"/>
  <c r="V356" i="12"/>
  <c r="V355" i="12" s="1"/>
  <c r="G362" i="12"/>
  <c r="I362" i="12"/>
  <c r="G363" i="12"/>
  <c r="I363" i="12"/>
  <c r="K363" i="12"/>
  <c r="K362" i="12" s="1"/>
  <c r="M363" i="12"/>
  <c r="M362" i="12" s="1"/>
  <c r="O363" i="12"/>
  <c r="O362" i="12" s="1"/>
  <c r="Q363" i="12"/>
  <c r="Q362" i="12" s="1"/>
  <c r="V363" i="12"/>
  <c r="V362" i="12" s="1"/>
  <c r="AE366" i="12"/>
  <c r="F39" i="1" s="1"/>
  <c r="AF366" i="12"/>
  <c r="G40" i="1" s="1"/>
  <c r="I20" i="1"/>
  <c r="I19" i="1"/>
  <c r="I18" i="1"/>
  <c r="I17" i="1"/>
  <c r="H42" i="1"/>
  <c r="I42" i="1" s="1"/>
  <c r="J28" i="1"/>
  <c r="J26" i="1"/>
  <c r="G38" i="1"/>
  <c r="F38" i="1"/>
  <c r="J23" i="1"/>
  <c r="J24" i="1"/>
  <c r="J25" i="1"/>
  <c r="J27" i="1"/>
  <c r="E24" i="1"/>
  <c r="E26" i="1"/>
  <c r="F40" i="1" l="1"/>
  <c r="H40" i="1"/>
  <c r="I40" i="1" s="1"/>
  <c r="F44" i="1"/>
  <c r="G23" i="1" s="1"/>
  <c r="A23" i="1" s="1"/>
  <c r="G39" i="1"/>
  <c r="G44" i="1" s="1"/>
  <c r="G25" i="1" s="1"/>
  <c r="A25" i="1" s="1"/>
  <c r="G26" i="1" s="1"/>
  <c r="M321" i="13"/>
  <c r="M8" i="13"/>
  <c r="G321" i="13"/>
  <c r="G302" i="13"/>
  <c r="G237" i="13"/>
  <c r="G312" i="13"/>
  <c r="G276" i="13"/>
  <c r="G202" i="13"/>
  <c r="G335" i="13"/>
  <c r="G273" i="13"/>
  <c r="G216" i="13"/>
  <c r="M272" i="13"/>
  <c r="M271" i="13" s="1"/>
  <c r="M230" i="13"/>
  <c r="M229" i="13" s="1"/>
  <c r="M8" i="12"/>
  <c r="M302" i="12"/>
  <c r="M202" i="12"/>
  <c r="M276" i="12"/>
  <c r="M321" i="12"/>
  <c r="G312" i="12"/>
  <c r="G271" i="12"/>
  <c r="G8" i="12"/>
  <c r="G276" i="12"/>
  <c r="G202" i="12"/>
  <c r="G229" i="12"/>
  <c r="M336" i="12"/>
  <c r="M335" i="12" s="1"/>
  <c r="M274" i="12"/>
  <c r="M273" i="12" s="1"/>
  <c r="M217" i="12"/>
  <c r="M216" i="12" s="1"/>
  <c r="H39" i="1" l="1"/>
  <c r="A26" i="1"/>
  <c r="G366" i="12"/>
  <c r="I51" i="1"/>
  <c r="G28" i="1"/>
  <c r="A24" i="1"/>
  <c r="G24" i="1"/>
  <c r="A27" i="1" s="1"/>
  <c r="H44" i="1" l="1"/>
  <c r="I39" i="1"/>
  <c r="I44" i="1" s="1"/>
  <c r="I16" i="1"/>
  <c r="I21" i="1" s="1"/>
  <c r="I65" i="1"/>
  <c r="A29" i="1"/>
  <c r="G29" i="1"/>
  <c r="G27" i="1" s="1"/>
  <c r="J40" i="1" l="1"/>
  <c r="J39" i="1"/>
  <c r="J44" i="1" s="1"/>
  <c r="J42" i="1"/>
  <c r="J64" i="1"/>
  <c r="J56" i="1"/>
  <c r="J62" i="1"/>
  <c r="J57" i="1"/>
  <c r="J61" i="1"/>
  <c r="J58" i="1"/>
  <c r="J53" i="1"/>
  <c r="J63" i="1"/>
  <c r="J55" i="1"/>
  <c r="J52" i="1"/>
  <c r="J60" i="1"/>
  <c r="J54" i="1"/>
  <c r="J51" i="1"/>
  <c r="J59" i="1"/>
  <c r="J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F1C4272B-BADF-4F33-8AE4-9881D44D6FE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E902AB7-1CC2-4768-8B17-E6943647A57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7A119DCB-9CA6-4AF6-81D5-A664267B824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E632052-9A25-4CF3-849F-2E318CF7621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<sst xmlns="http://schemas.openxmlformats.org/spreadsheetml/2006/main" count="2583" uniqueCount="424">
  <si>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</si>
  <si>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</si>
  <si>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</si>
  <si>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</si>
  <si>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</si>
  <si>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</si>
  <si>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</si>
  <si>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</si>
  <si>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</si>
  <si>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</si>
  <si>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</si>
  <si>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</si>
  <si>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</si>
  <si>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</si>
  <si>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</si>
  <si>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</si>
  <si>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</si>
  <si>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</si>
  <si>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</si>
  <si>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</si>
  <si>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</si>
  <si>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</si>
  <si>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</si>
  <si>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</si>
  <si>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</si>
  <si>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</si>
  <si>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</si>
  <si>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</si>
  <si>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</si>
  <si>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</si>
  <si>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</si>
  <si>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</si>
  <si>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</si>
  <si>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</si>
  <si>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</si>
  <si>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</si>
  <si>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</si>
  <si>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</si>
  <si>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</si>
  <si>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</si>
  <si>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</si>
  <si>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2026002</t>
  </si>
  <si>
    <t xml:space="preserve">Nový Bor, BD T.G. Masaryka č.p. 818, 819, 820, 821 </t>
  </si>
  <si>
    <t>Stavba</t>
  </si>
  <si>
    <t>01</t>
  </si>
  <si>
    <t>Oprava lodžií I.etapa č.p. 818, 819</t>
  </si>
  <si>
    <t>Nový Bor</t>
  </si>
  <si>
    <t>02</t>
  </si>
  <si>
    <t>Oprava lodžií II.etapa č.p. 820, 821</t>
  </si>
  <si>
    <t>Celkem za stavbu</t>
  </si>
  <si>
    <t>CZK</t>
  </si>
  <si>
    <t>Rekapitulace dílů</t>
  </si>
  <si>
    <t>Typ dílu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</si>
  <si>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</si>
  <si>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</si>
  <si>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</si>
  <si>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</si>
  <si>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</si>
  <si>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</si>
  <si>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</si>
  <si>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</si>
  <si>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</si>
  <si>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</si>
  <si>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</si>
  <si>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</si>
  <si>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</si>
  <si>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</si>
  <si>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</si>
  <si>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</si>
  <si>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</si>
  <si>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</si>
  <si>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764</t>
  </si>
  <si>
    <t>Konstrukce klempířské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</si>
  <si>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</si>
  <si>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</si>
  <si>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</si>
  <si>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</si>
  <si>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</si>
  <si>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</si>
  <si>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</si>
  <si>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</si>
  <si>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</si>
  <si>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</si>
  <si>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</si>
  <si>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</si>
  <si>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</si>
  <si>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</si>
  <si>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</si>
  <si>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</si>
  <si>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</si>
  <si>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</si>
  <si>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</si>
  <si>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</si>
  <si>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</si>
  <si>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</si>
  <si>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</si>
  <si>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</si>
  <si>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</si>
  <si>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</si>
  <si>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</si>
  <si>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</si>
  <si>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</si>
  <si>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</si>
  <si>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</si>
  <si>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</si>
  <si>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</si>
  <si>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</si>
  <si>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</si>
  <si>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601016191R00</t>
  </si>
  <si>
    <t>Penetrační nátěr stropů weberpodklad haft</t>
  </si>
  <si>
    <t>m2</t>
  </si>
  <si>
    <t>RTS 25/ II</t>
  </si>
  <si>
    <t>Práce</t>
  </si>
  <si>
    <t>Běžná</t>
  </si>
  <si>
    <t>POL1_</t>
  </si>
  <si>
    <t xml:space="preserve">skladba SN2 : </t>
  </si>
  <si>
    <t>VV</t>
  </si>
  <si>
    <t>3,67*1,34*16</t>
  </si>
  <si>
    <t xml:space="preserve">I.PP : </t>
  </si>
  <si>
    <t>3,67*0,5*4</t>
  </si>
  <si>
    <t>602015191R00</t>
  </si>
  <si>
    <t>Podkladní nátěr pod tenkovrstvé omítky (weberpas podklad UNI)</t>
  </si>
  <si>
    <t xml:space="preserve">stěny : </t>
  </si>
  <si>
    <t>SN2 : 101,3192</t>
  </si>
  <si>
    <t>SN2a : 17,616</t>
  </si>
  <si>
    <t>SN3 : 62,6992</t>
  </si>
  <si>
    <t>SN4 : 72,32</t>
  </si>
  <si>
    <t xml:space="preserve">ostění : </t>
  </si>
  <si>
    <t>(1,56+2,38+0,88+2,36+0,8)*0,2*16</t>
  </si>
  <si>
    <t>Mezisoučet</t>
  </si>
  <si>
    <t xml:space="preserve">podhledy : </t>
  </si>
  <si>
    <t>SN2 : 86,0248</t>
  </si>
  <si>
    <t>602016191R00</t>
  </si>
  <si>
    <t>Penetrační nátěr stěn  weberpodklad haft</t>
  </si>
  <si>
    <t xml:space="preserve">levá strana : </t>
  </si>
  <si>
    <t>(0,49+1,34)*2,63*4</t>
  </si>
  <si>
    <t>0,46*0,15*4</t>
  </si>
  <si>
    <t xml:space="preserve">střed : </t>
  </si>
  <si>
    <t>(1,34+0,49+1,17+0,39+1,34)*2,63*4</t>
  </si>
  <si>
    <t>0,49*0,3*4</t>
  </si>
  <si>
    <t>0,39*0,3*4</t>
  </si>
  <si>
    <t xml:space="preserve">pravá strana : </t>
  </si>
  <si>
    <t>(1,34+0,39+1,17)*2,63*4</t>
  </si>
  <si>
    <t xml:space="preserve">skladba SN2a : </t>
  </si>
  <si>
    <t xml:space="preserve">čelo lodžií : </t>
  </si>
  <si>
    <t>3,67*0,3*16</t>
  </si>
  <si>
    <t xml:space="preserve">skladba SN3 : </t>
  </si>
  <si>
    <t>(1,34+0,15)*2,63*16</t>
  </si>
  <si>
    <t xml:space="preserve">skladba SN4 : </t>
  </si>
  <si>
    <t>3,92*2,63*16</t>
  </si>
  <si>
    <t>-0,88*2,36*16</t>
  </si>
  <si>
    <t>-2,38*1,56*16</t>
  </si>
  <si>
    <t>601015288R00</t>
  </si>
  <si>
    <t>Omítka tenkovrstvá na podhledech weberpas aquaBalance zrno 1,5 mm</t>
  </si>
  <si>
    <t>602015288R00</t>
  </si>
  <si>
    <t>Omítka tenkovrstvá na stěnách weberpas aquaBalance zrno 1,5 mm</t>
  </si>
  <si>
    <t>620991121R00</t>
  </si>
  <si>
    <t>Zakrývání výplní vnějších otvorů z lešení</t>
  </si>
  <si>
    <t>0,88*2,34*16</t>
  </si>
  <si>
    <t>2,3*1,56*16</t>
  </si>
  <si>
    <t>622318730RV2</t>
  </si>
  <si>
    <t>Zateplovací systém Webertherm flex mineral, fasáda, minerální desky PV, tl. 60 mm zakončený stěrkou s výztužnou tkaninou, BETON</t>
  </si>
  <si>
    <t>POP</t>
  </si>
  <si>
    <t>Součinitel tepelné vodivost izolantu 0,036 W/mK.</t>
  </si>
  <si>
    <t>622318732RV2</t>
  </si>
  <si>
    <t>Zateplovací systém Webertherm flex mineral, fasáda, minerální desky PV, tl. 100 mm zakončený stěrkou s výztužnou tkaninou, BETON</t>
  </si>
  <si>
    <t>622391002R00</t>
  </si>
  <si>
    <t>Příplatek - montáž zateplovacího systému podhledu, izolant, stěrka + výztužná tkanina</t>
  </si>
  <si>
    <t>Nanesení lepicího tmelu na izolační desky, nalepení desek, zajištění talířovými hmoždinkami (6 ks/m2), natažení stěrky, vtlačení výztužné tkaniny (1,15 m2/m2), rohových lišt (0,14 m/m2), přehlazení stěrky, nanesení druhé vyrovnávací stěrky.</t>
  </si>
  <si>
    <t>Bez dodávky materiálu.</t>
  </si>
  <si>
    <t>622391142R00</t>
  </si>
  <si>
    <t>Příplatek za hmoždinky pro dřevostavby 8 ks/m2</t>
  </si>
  <si>
    <t>622391143R00</t>
  </si>
  <si>
    <t>Příplatek za šroubovací hmoždinky s kovovým trnem 10 ks/m2</t>
  </si>
  <si>
    <t>622391161RT2</t>
  </si>
  <si>
    <t>Přípl. za injekt. kotvy Spiral Anksys 8 ks/m2 pro tl. izolace 100 mm</t>
  </si>
  <si>
    <t>622300152R00</t>
  </si>
  <si>
    <t>Montáž lišty pro KZS</t>
  </si>
  <si>
    <t>m</t>
  </si>
  <si>
    <t xml:space="preserve">APU : </t>
  </si>
  <si>
    <t>(1,56+2,38+0,88+2,36+0,8)*16</t>
  </si>
  <si>
    <t xml:space="preserve">rohová : </t>
  </si>
  <si>
    <t>(2,63+0,3)*4</t>
  </si>
  <si>
    <t>2,63*4</t>
  </si>
  <si>
    <t>2,63*4*2</t>
  </si>
  <si>
    <t xml:space="preserve">pravá strna : </t>
  </si>
  <si>
    <t xml:space="preserve">rohová s okapničkou : </t>
  </si>
  <si>
    <t>čelo lodžií : 3,67*5*4</t>
  </si>
  <si>
    <t xml:space="preserve">parapetní : </t>
  </si>
  <si>
    <t>2,3*16</t>
  </si>
  <si>
    <t xml:space="preserve">dilatační : </t>
  </si>
  <si>
    <t xml:space="preserve">vodorovná : </t>
  </si>
  <si>
    <t>0,49*2</t>
  </si>
  <si>
    <t>0,39*2</t>
  </si>
  <si>
    <t xml:space="preserve">svislá : </t>
  </si>
  <si>
    <t>2,63*4*4</t>
  </si>
  <si>
    <t>(2,63+0,3)*4*4</t>
  </si>
  <si>
    <t>622481211RW3</t>
  </si>
  <si>
    <t>Montáž výztužné sítě (perlinky) do stěrky - vnější stěny na EPS, včetně výztužné sítě a stěrkového tmelu webertherm elastik</t>
  </si>
  <si>
    <t>622904112R00</t>
  </si>
  <si>
    <t>Očištění fasád tlakovou vodou složitost 1 - 2</t>
  </si>
  <si>
    <t>622904212R00</t>
  </si>
  <si>
    <t>Očištění - odmaštění fasád slož.1-2</t>
  </si>
  <si>
    <t>28350125R</t>
  </si>
  <si>
    <t>Lišta omítková napojovací plast podparapetní, s tkaninou</t>
  </si>
  <si>
    <t>SPCM</t>
  </si>
  <si>
    <t>Specifikace</t>
  </si>
  <si>
    <t>POL3_</t>
  </si>
  <si>
    <t>36,8*1,1</t>
  </si>
  <si>
    <t>28350215R</t>
  </si>
  <si>
    <t>Lišta omítková začišťovací plast s tkaninou APU</t>
  </si>
  <si>
    <t>127,68*1,1</t>
  </si>
  <si>
    <t>283502831R</t>
  </si>
  <si>
    <t>Lišta omítková nadpražní PVC tkanina 100 x 100 mm</t>
  </si>
  <si>
    <t>73,4*1,1</t>
  </si>
  <si>
    <t>283502872R</t>
  </si>
  <si>
    <t>Lišta omítková dilatační PVC průběžná, tkanina 100 x 100 mm</t>
  </si>
  <si>
    <t>90,72*1,1</t>
  </si>
  <si>
    <t>55392740.AR</t>
  </si>
  <si>
    <t>Lišta omítková rohová hliník AL, tkanina 150 x 100 mm</t>
  </si>
  <si>
    <t>204,92*1,1</t>
  </si>
  <si>
    <t>632421130RU1</t>
  </si>
  <si>
    <t>Potěr WEBER Saint-Gobain,ručně zpracovaný,tl.20 mm weberbat balkonový</t>
  </si>
  <si>
    <t>včetně penetrace podkladu.</t>
  </si>
  <si>
    <t xml:space="preserve">vyrovnávací a spádová vrstva : </t>
  </si>
  <si>
    <t>3,82*1,34*16</t>
  </si>
  <si>
    <t>632421150RU1</t>
  </si>
  <si>
    <t>Potěr WEBER Saint-Gobain,ručně zpracovaný,tl.40 mm weberbat  balkonový</t>
  </si>
  <si>
    <t xml:space="preserve">vrchní vrstva : </t>
  </si>
  <si>
    <t>711212311R00</t>
  </si>
  <si>
    <t>Penetrace podkladů weberpodklad A vč. dodávky</t>
  </si>
  <si>
    <t xml:space="preserve">pod spodní vrstvu : </t>
  </si>
  <si>
    <t xml:space="preserve">nad spodní vrstvou : </t>
  </si>
  <si>
    <t>941941032RT4</t>
  </si>
  <si>
    <t>Montáž lešení lehkého řadového s podlahami, š. do 1 m, výšky do 30 m lešení rámové</t>
  </si>
  <si>
    <t>Včetně kotvení lešení.</t>
  </si>
  <si>
    <t>6*12*4</t>
  </si>
  <si>
    <t>941941111R00</t>
  </si>
  <si>
    <t>Pronájem lešení za den</t>
  </si>
  <si>
    <t>předpoklad 60 dní : 288*60</t>
  </si>
  <si>
    <t>941941832RT4</t>
  </si>
  <si>
    <t>Demontáž lešení lehkého řadového s podlahami, š. do 1 m, výšky do 30 m lešení rámové</t>
  </si>
  <si>
    <t>941955001R00</t>
  </si>
  <si>
    <t>Lešení lehké pomocné, výška podlahy do 1,2 m montáž, demontáž</t>
  </si>
  <si>
    <t>lodžie : 3*1*16</t>
  </si>
  <si>
    <t>944944011R00</t>
  </si>
  <si>
    <t>Montáž ochranné sítě z umělých vláken</t>
  </si>
  <si>
    <t>944944031R00</t>
  </si>
  <si>
    <t>Příplatek za každý měsíc použití sítí k pol. 4011</t>
  </si>
  <si>
    <t>předpoklad 2 měsce : 288*2</t>
  </si>
  <si>
    <t>944944081R00</t>
  </si>
  <si>
    <t>Demontáž ochranné sítě z umělých vláken</t>
  </si>
  <si>
    <t>952901110R00</t>
  </si>
  <si>
    <t>Čištění mytím vnějších ploch oken a dveří</t>
  </si>
  <si>
    <t>95.01</t>
  </si>
  <si>
    <t>Zabezpeční proti vstupu na lodžie po dobu oprav</t>
  </si>
  <si>
    <t xml:space="preserve">ks    </t>
  </si>
  <si>
    <t>Vlastní</t>
  </si>
  <si>
    <t>Indiv</t>
  </si>
  <si>
    <t>95.05</t>
  </si>
  <si>
    <t>Demontáž, dodávka a montáž - držák anteny</t>
  </si>
  <si>
    <t>95.07</t>
  </si>
  <si>
    <t>Ostaní stavební, bourací a přípomocné práce</t>
  </si>
  <si>
    <t xml:space="preserve">hod   </t>
  </si>
  <si>
    <t>čerpání po odsouhlasení TDI</t>
  </si>
  <si>
    <t>965042131R00</t>
  </si>
  <si>
    <t>Bourání mazanin betonových  tl. 10 cm, pl. 4 m2</t>
  </si>
  <si>
    <t>m3</t>
  </si>
  <si>
    <t xml:space="preserve">beton tl. 30-70 mm : </t>
  </si>
  <si>
    <t>3,92*1,34*0,05*16</t>
  </si>
  <si>
    <t>965048515R00</t>
  </si>
  <si>
    <t>Broušení betonových povrchů do tl. 5 mm</t>
  </si>
  <si>
    <t xml:space="preserve">zbroušení podkladu s asfaltovou penetrací : </t>
  </si>
  <si>
    <t>3,92*1,34*16</t>
  </si>
  <si>
    <t>965081713R00</t>
  </si>
  <si>
    <t>Bourání dlažeb keramických tl.10 mm, nad 1 m2</t>
  </si>
  <si>
    <t>965081702R00</t>
  </si>
  <si>
    <t xml:space="preserve">Bourání soklíků z dlažeb keramických </t>
  </si>
  <si>
    <t>(1,34+3,92+1,34+0,15)*16</t>
  </si>
  <si>
    <t>976076111R00</t>
  </si>
  <si>
    <t>Vybourání kovových držáků šňůr na prádlo</t>
  </si>
  <si>
    <t>16*2</t>
  </si>
  <si>
    <t>978036191R00</t>
  </si>
  <si>
    <t xml:space="preserve">Otlučení omítek (lepidlo s perlinkou a probarvená omítka) v rozsahu 100 % </t>
  </si>
  <si>
    <t xml:space="preserve">skladba SS2 : </t>
  </si>
  <si>
    <t>3,92*0,15*16</t>
  </si>
  <si>
    <t>(0,29+1,34)*2,63*4</t>
  </si>
  <si>
    <t>(1,34+0,29+1,17+0,29+1,34)*(2,63+0,15)*4</t>
  </si>
  <si>
    <t>(0,29+1,17)*(2,63+0,15)*4</t>
  </si>
  <si>
    <t xml:space="preserve">skladba SS3 : </t>
  </si>
  <si>
    <t xml:space="preserve">skladba SS4 : </t>
  </si>
  <si>
    <t>-2,3*1,56*16</t>
  </si>
  <si>
    <t>999281148R00</t>
  </si>
  <si>
    <t>Přesun hmot pro opravy a údržbu do v. 12 m,nošením</t>
  </si>
  <si>
    <t>t</t>
  </si>
  <si>
    <t>Přesun hmot</t>
  </si>
  <si>
    <t>POL7_</t>
  </si>
  <si>
    <t>711140101R00</t>
  </si>
  <si>
    <t>Odstranění izolace proti vlhkosti, na ploše vodorovné, asfaltové pásy přitavením, 1 vrstva</t>
  </si>
  <si>
    <t>712373111R00</t>
  </si>
  <si>
    <t>Provedení povlakové krytiny střech do 10°, fólií kotvenou do betonového podkladu, 6 kotev/m2</t>
  </si>
  <si>
    <t>včetně ukotvení k podkladu hmoždinkami, svaření všech spojů a překrytí kotev fólií.</t>
  </si>
  <si>
    <t xml:space="preserve">lodžie podlaha : </t>
  </si>
  <si>
    <t xml:space="preserve">vytažení : </t>
  </si>
  <si>
    <t>(1,34+3,82+1,34+0,15)*0,3*16</t>
  </si>
  <si>
    <t>712378002R00</t>
  </si>
  <si>
    <t>Okapnice  rš 205 mm plech žárově pozinkovaný, povrch měkčené PVC</t>
  </si>
  <si>
    <t>Úprava délky a připevnění okapnice natloukacími hmoždinkami včetně dodávky okapnice.</t>
  </si>
  <si>
    <t>K1 : 3,8*16</t>
  </si>
  <si>
    <t>712378009R00</t>
  </si>
  <si>
    <t>Přechodový - prahový napojovací plech  rš 250 mm plech žárově pozinkovaný, povrch měkčené PVC</t>
  </si>
  <si>
    <t>Úprava délky a připevnění rohové lišty natloukacími hmoždinkami včetně dodávky lišty.</t>
  </si>
  <si>
    <t>K2 : 1*16</t>
  </si>
  <si>
    <t>712378012R00</t>
  </si>
  <si>
    <t>Krycí a stěnová lišta z plechu, rš 250 + 250 mm, k uchycení fóliové krytiny ke stěně plech žárově pozinkovaný, povrch měkčené PVC</t>
  </si>
  <si>
    <t>včetně vyhnuté stěnové lišty</t>
  </si>
  <si>
    <t>K3, K4 : 6*16</t>
  </si>
  <si>
    <t>712391171R00</t>
  </si>
  <si>
    <t>Položení podkladní textilie na střechách do 10°</t>
  </si>
  <si>
    <t>(1,34+3,82+1,34+0,15)*0,2*16</t>
  </si>
  <si>
    <t>28322341R</t>
  </si>
  <si>
    <t>Fólie hydroizolační PVC-P, Protan GT 2,4 mm šedá, pochozí</t>
  </si>
  <si>
    <t>113,8208*1,15</t>
  </si>
  <si>
    <t>69366198R</t>
  </si>
  <si>
    <t>Geotextilie netkaná 300 g/m2</t>
  </si>
  <si>
    <t>103,1808*1,15</t>
  </si>
  <si>
    <t>998712102R00</t>
  </si>
  <si>
    <t>Přesun hmot pro povlakové krytiny, v objektech výšky do 12 m</t>
  </si>
  <si>
    <t>713102111R00</t>
  </si>
  <si>
    <t>Odstranění tepelné izolace podlah, volně uložené, z desek EPS, tl. do 100 mm</t>
  </si>
  <si>
    <t xml:space="preserve">EPS tl. 50 mm : </t>
  </si>
  <si>
    <t>713121211R00</t>
  </si>
  <si>
    <t>Montáž tepelné izolace podlah balkónů a lodžií, lepená</t>
  </si>
  <si>
    <t>283754905R</t>
  </si>
  <si>
    <t>Deska izolační XPS, 300 C SF tl. 100 mm</t>
  </si>
  <si>
    <t>Univerzální izolace z extrudovaného polystyrenu s hladkým povrchem a ozubem po celém obvodu.</t>
  </si>
  <si>
    <t>81,9*1,05</t>
  </si>
  <si>
    <t>998713102R00</t>
  </si>
  <si>
    <t>Přesun hmot pro izolace tepelné, v objektech výšky do 12 m</t>
  </si>
  <si>
    <t>764718304R00</t>
  </si>
  <si>
    <t>Oplechování parapetů z lakovaných Al plechů, rš 400 mm</t>
  </si>
  <si>
    <t>včetně spojovacích prostředků a zednických výpomocí.</t>
  </si>
  <si>
    <t>764323820R00</t>
  </si>
  <si>
    <t>Demontáž oplechování okapů, rš 250 mm, plochá střecha</t>
  </si>
  <si>
    <t>lodžie : 3,92*16</t>
  </si>
  <si>
    <t>764410880R00</t>
  </si>
  <si>
    <t>Demontáž oplechování parapetů, rš od 400 do 600 mm</t>
  </si>
  <si>
    <t>998764102R00</t>
  </si>
  <si>
    <t>Přesun hmot pro klempířské konstrukce, v objektech výšky do 12 m</t>
  </si>
  <si>
    <t>767.01</t>
  </si>
  <si>
    <t>Dodávka a montáž - kovových držáků šňůr na prádlo - 8 háčků, dl. 800 mm povrchová úprava žárové zinkování</t>
  </si>
  <si>
    <t>767.02</t>
  </si>
  <si>
    <t>Úprava stávajícího zábradlí vč. montáže</t>
  </si>
  <si>
    <t>- demontáž zábradlí vč. kotvení</t>
  </si>
  <si>
    <t>- demontáž polykarbonátových desek</t>
  </si>
  <si>
    <t>- odřezání stávajících svislých kulatých příček</t>
  </si>
  <si>
    <t>- začištění po odřezání</t>
  </si>
  <si>
    <t>- zkrácení zábradlí</t>
  </si>
  <si>
    <t>- dodávka a montáž nového kotvení do stěny - 8 kotev na zábradlí</t>
  </si>
  <si>
    <t>- dodávka a montáž konstrukce pro skleněnou výplň</t>
  </si>
  <si>
    <t>- povrchová úprava žárové zinkování</t>
  </si>
  <si>
    <t>- osazení zábradlí</t>
  </si>
  <si>
    <t>- zasklení zábradlí tvrzeným mléčným sklem</t>
  </si>
  <si>
    <t>979951111R00</t>
  </si>
  <si>
    <t>Výkup kovů - železný šrot tl. do 4 mm</t>
  </si>
  <si>
    <t>Pro vyjádření výnosu ve prospěch zhotovitele je nutné jednotkovou cenu uvést se záporným znaménkem. (Získaná částka ponižuje náklad stavby.)</t>
  </si>
  <si>
    <t>šrot : 0,27433</t>
  </si>
  <si>
    <t>979990121R00</t>
  </si>
  <si>
    <t>Poplatek za uložení suti - asfaltové pásy, skupina odpadu 170302</t>
  </si>
  <si>
    <t>asf. pásy : 0,4093</t>
  </si>
  <si>
    <t>979990146R00</t>
  </si>
  <si>
    <t>Poplatek za uložení lehkých izolačních materiálů - čistý polystyren 17 02 03 (O)</t>
  </si>
  <si>
    <t>EPS : 0,16809</t>
  </si>
  <si>
    <t>979999997R00</t>
  </si>
  <si>
    <t>Poplatek za recyklaci směsi suti betonu, cihel, tašek a keram.výrobků, kusovost do 1600 cm2 (170107)</t>
  </si>
  <si>
    <t>17 107</t>
  </si>
  <si>
    <t>celkem : 15,77206</t>
  </si>
  <si>
    <t>šrot : -0,27433</t>
  </si>
  <si>
    <t>EPS : -0,16809</t>
  </si>
  <si>
    <t>asf. pásy : -0,4093</t>
  </si>
  <si>
    <t>979011111R00</t>
  </si>
  <si>
    <t>Svislá doprava suti a vybour. hmot za 2.NP a 1.PP</t>
  </si>
  <si>
    <t>Přesun suti</t>
  </si>
  <si>
    <t>POL8_</t>
  </si>
  <si>
    <t>979086213R00</t>
  </si>
  <si>
    <t>Nakládání vybouraných hmot na dopravní prostředek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</si>
  <si>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</si>
  <si>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</si>
  <si>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</si>
  <si>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</si>
  <si>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</si>
  <si>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</si>
  <si>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</si>
  <si>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</si>
  <si>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</si>
  <si>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</si>
  <si>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</si>
  <si>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</si>
  <si>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</si>
  <si>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</si>
  <si>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/>
  </si>
  <si>
    <t>- oplocení, ohrazení staveniště proti vstupu nepovolaných osob</t>
  </si>
  <si>
    <t>- mobilní buňky</t>
  </si>
  <si>
    <t>- mobilní WC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</si>
  <si>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</si>
  <si>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</si>
  <si>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</si>
  <si>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SUM</t>
  </si>
  <si>
    <t>Poznámky uchazeče k zadání</t>
  </si>
  <si>
    <t>POPUZIV</t>
  </si>
  <si>
    <t>Položka obsahuje: nanesení lepicího tmelu na izolační desky, nalepení desek, zajištění talířovými hmoždinkami (6 ks/m2), kašírování desek stěrkovou hmotou, nanesení stěrky a výztužné tkaniny (1,15 m2/m2), přehlazení.</t>
  </si>
  <si>
    <t>END</t>
  </si>
  <si>
    <t>SN2 : 89,0858</t>
  </si>
  <si>
    <t>(0,39+1,34)*2,63*4</t>
  </si>
  <si>
    <t>0,39*0,15*4</t>
  </si>
  <si>
    <t>(1,34+0,49)*2,63*4</t>
  </si>
  <si>
    <t>0,39*0,3*5</t>
  </si>
  <si>
    <t>(2,63+0,3)*4*3</t>
  </si>
  <si>
    <t>79*1,1</t>
  </si>
  <si>
    <t>193,2*1,1</t>
  </si>
  <si>
    <t>Demontáž, dodávka a montáž - držák antény</t>
  </si>
  <si>
    <t>(1,34+0,29+1,17+0,29+1,34)*2,63*4</t>
  </si>
  <si>
    <t>celkem : 15,75897</t>
  </si>
  <si>
    <t>Nový Bor, BD T.G. Masaryka č.p. 818, 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</si>
</sst>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0" fontId="19" fillId="0" borderId="0" xfId="0" applyFont="1" applyAlignment="1">
      <alignment horizontal="center" vertical="top" shrinkToFit="1"/>
    </xf>
    <xf numFmtId="165" fontId="19" fillId="0" borderId="0" xfId="0" applyNumberFormat="1" applyFont="1" applyAlignment="1">
      <alignment vertical="top" shrinkToFit="1"/>
    </xf>
    <xf numFmtId="4" fontId="19" fillId="0" borderId="0" xfId="0" applyNumberFormat="1" applyFont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opLeftCell="B12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0" t="s">
        <v>4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">
      <c r="A2" s="2"/>
      <c r="B2" s="76" t="s">
        <v>24</v>
      </c>
      <c r="C2" s="77"/>
      <c r="D2" s="78" t="s">
        <v>41</v>
      </c>
      <c r="E2" s="236" t="s">
        <v>423</v>
      </c>
      <c r="F2" s="237"/>
      <c r="G2" s="237"/>
      <c r="H2" s="237"/>
      <c r="I2" s="237"/>
      <c r="J2" s="238"/>
      <c r="O2" s="1"/>
    </row>
    <row r="3" spans="1:15" ht="27" hidden="1" customHeight="1" x14ac:dyDescent="0.2">
      <c r="A3" s="2"/>
      <c r="B3" s="79"/>
      <c r="C3" s="77"/>
      <c r="D3" s="80"/>
      <c r="E3" s="239"/>
      <c r="F3" s="240"/>
      <c r="G3" s="240"/>
      <c r="H3" s="240"/>
      <c r="I3" s="240"/>
      <c r="J3" s="241"/>
    </row>
    <row r="4" spans="1:15" ht="23.25" customHeight="1" x14ac:dyDescent="0.2">
      <c r="A4" s="2"/>
      <c r="B4" s="81"/>
      <c r="C4" s="82"/>
      <c r="D4" s="83"/>
      <c r="E4" s="220"/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23</v>
      </c>
      <c r="D5" s="224"/>
      <c r="E5" s="225"/>
      <c r="F5" s="225"/>
      <c r="G5" s="225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6"/>
      <c r="E6" s="227"/>
      <c r="F6" s="227"/>
      <c r="G6" s="22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8"/>
      <c r="F7" s="229"/>
      <c r="G7" s="22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3"/>
      <c r="E11" s="243"/>
      <c r="F11" s="243"/>
      <c r="G11" s="243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19"/>
      <c r="E12" s="219"/>
      <c r="F12" s="219"/>
      <c r="G12" s="219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2"/>
      <c r="F15" s="242"/>
      <c r="G15" s="244"/>
      <c r="H15" s="244"/>
      <c r="I15" s="244" t="s">
        <v>31</v>
      </c>
      <c r="J15" s="245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8"/>
      <c r="F16" s="209"/>
      <c r="G16" s="208"/>
      <c r="H16" s="209"/>
      <c r="I16" s="208">
        <f>SUMIF(F51:F64,A16,I51:I64)+SUMIF(F51:F64,"PSU",I51:I64)</f>
        <v>0</v>
      </c>
      <c r="J16" s="210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8"/>
      <c r="F17" s="209"/>
      <c r="G17" s="208"/>
      <c r="H17" s="209"/>
      <c r="I17" s="208">
        <f>SUMIF(F51:F64,A17,I51:I64)</f>
        <v>0</v>
      </c>
      <c r="J17" s="210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8"/>
      <c r="F18" s="209"/>
      <c r="G18" s="208"/>
      <c r="H18" s="209"/>
      <c r="I18" s="208">
        <f>SUMIF(F51:F64,A18,I51:I64)</f>
        <v>0</v>
      </c>
      <c r="J18" s="210"/>
    </row>
    <row r="19" spans="1:10" ht="23.25" customHeight="1" x14ac:dyDescent="0.2">
      <c r="A19" s="138" t="s">
        <v>78</v>
      </c>
      <c r="B19" s="38" t="s">
        <v>29</v>
      </c>
      <c r="C19" s="62"/>
      <c r="D19" s="63"/>
      <c r="E19" s="208"/>
      <c r="F19" s="209"/>
      <c r="G19" s="208"/>
      <c r="H19" s="209"/>
      <c r="I19" s="208">
        <f>SUMIF(F51:F64,A19,I51:I64)</f>
        <v>0</v>
      </c>
      <c r="J19" s="210"/>
    </row>
    <row r="20" spans="1:10" ht="23.25" customHeight="1" x14ac:dyDescent="0.2">
      <c r="A20" s="138" t="s">
        <v>79</v>
      </c>
      <c r="B20" s="38" t="s">
        <v>30</v>
      </c>
      <c r="C20" s="62"/>
      <c r="D20" s="63"/>
      <c r="E20" s="208"/>
      <c r="F20" s="209"/>
      <c r="G20" s="208"/>
      <c r="H20" s="209"/>
      <c r="I20" s="208">
        <f>SUMIF(F51:F64,A20,I51:I64)</f>
        <v>0</v>
      </c>
      <c r="J20" s="210"/>
    </row>
    <row r="21" spans="1:10" ht="23.25" customHeight="1" x14ac:dyDescent="0.2">
      <c r="A21" s="2"/>
      <c r="B21" s="48" t="s">
        <v>31</v>
      </c>
      <c r="C21" s="64"/>
      <c r="D21" s="65"/>
      <c r="E21" s="211"/>
      <c r="F21" s="246"/>
      <c r="G21" s="211"/>
      <c r="H21" s="246"/>
      <c r="I21" s="211">
        <f>SUM(I16:J20)</f>
        <v>0</v>
      </c>
      <c r="J21" s="21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4">
        <f>A23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3">
        <f>A25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5">
        <f>CenaCelkem-(ZakladDPHSni+DPHSni+ZakladDPHZakl+DPHZakl)</f>
        <v>0</v>
      </c>
      <c r="H27" s="235"/>
      <c r="I27" s="23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4">
        <f>ZakladDPHSniVypocet+ZakladDPHZaklVypocet</f>
        <v>0</v>
      </c>
      <c r="H28" s="214"/>
      <c r="I28" s="214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3">
        <f>A27</f>
        <v>0</v>
      </c>
      <c r="H29" s="213"/>
      <c r="I29" s="213"/>
      <c r="J29" s="118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201"/>
      <c r="D39" s="201"/>
      <c r="E39" s="201"/>
      <c r="F39" s="98">
        <f>'01 2026002 Pol'!AE366+'02 2026002 Pol'!AE366</f>
        <v>0</v>
      </c>
      <c r="G39" s="99">
        <f>'01 2026002 Pol'!AF366+'02 2026002 Pol'!AF366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hidden="1" customHeight="1" x14ac:dyDescent="0.2">
      <c r="A40" s="87">
        <v>2</v>
      </c>
      <c r="B40" s="102" t="s">
        <v>44</v>
      </c>
      <c r="C40" s="202" t="s">
        <v>45</v>
      </c>
      <c r="D40" s="202"/>
      <c r="E40" s="202"/>
      <c r="F40" s="103">
        <f>'01 2026002 Pol'!AE366</f>
        <v>0</v>
      </c>
      <c r="G40" s="104">
        <f>'01 2026002 Pol'!AF366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hidden="1" customHeight="1" x14ac:dyDescent="0.2">
      <c r="A41" s="87">
        <v>3</v>
      </c>
      <c r="B41" s="106" t="s">
        <v>41</v>
      </c>
      <c r="C41" s="201" t="s">
        <v>46</v>
      </c>
      <c r="D41" s="201"/>
      <c r="E41" s="201"/>
      <c r="F41" s="107"/>
      <c r="G41" s="100"/>
      <c r="H41" s="100"/>
      <c r="I41" s="100"/>
      <c r="J41" s="101"/>
    </row>
    <row r="42" spans="1:10" ht="25.5" hidden="1" customHeight="1" x14ac:dyDescent="0.2">
      <c r="A42" s="87">
        <v>2</v>
      </c>
      <c r="B42" s="102" t="s">
        <v>47</v>
      </c>
      <c r="C42" s="202" t="s">
        <v>48</v>
      </c>
      <c r="D42" s="202"/>
      <c r="E42" s="202"/>
      <c r="F42" s="103">
        <f>'02 2026002 Pol'!AE366</f>
        <v>0</v>
      </c>
      <c r="G42" s="104">
        <f>'02 2026002 Pol'!AF366</f>
        <v>0</v>
      </c>
      <c r="H42" s="104">
        <f>(F42*SazbaDPH1/100)+(G42*SazbaDPH2/100)</f>
        <v>0</v>
      </c>
      <c r="I42" s="104">
        <f>F42+G42+H42</f>
        <v>0</v>
      </c>
      <c r="J42" s="105" t="str">
        <f>IF(CenaCelkemVypocet=0,"",I42/CenaCelkemVypocet*100)</f>
        <v/>
      </c>
    </row>
    <row r="43" spans="1:10" ht="25.5" hidden="1" customHeight="1" x14ac:dyDescent="0.2">
      <c r="A43" s="87">
        <v>3</v>
      </c>
      <c r="B43" s="106" t="s">
        <v>41</v>
      </c>
      <c r="C43" s="201" t="s">
        <v>46</v>
      </c>
      <c r="D43" s="201"/>
      <c r="E43" s="201"/>
      <c r="F43" s="107"/>
      <c r="G43" s="100"/>
      <c r="H43" s="100"/>
      <c r="I43" s="100"/>
      <c r="J43" s="101"/>
    </row>
    <row r="44" spans="1:10" ht="25.5" hidden="1" customHeight="1" x14ac:dyDescent="0.2">
      <c r="A44" s="87"/>
      <c r="B44" s="198" t="s">
        <v>49</v>
      </c>
      <c r="C44" s="199"/>
      <c r="D44" s="199"/>
      <c r="E44" s="200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8" spans="1:10" ht="15.75" x14ac:dyDescent="0.25">
      <c r="B48" s="119" t="s">
        <v>51</v>
      </c>
    </row>
    <row r="50" spans="1:10" ht="25.5" customHeight="1" x14ac:dyDescent="0.2">
      <c r="A50" s="121"/>
      <c r="B50" s="124" t="s">
        <v>18</v>
      </c>
      <c r="C50" s="124" t="s">
        <v>6</v>
      </c>
      <c r="D50" s="125"/>
      <c r="E50" s="125"/>
      <c r="F50" s="126" t="s">
        <v>52</v>
      </c>
      <c r="G50" s="126"/>
      <c r="H50" s="126"/>
      <c r="I50" s="126" t="s">
        <v>31</v>
      </c>
      <c r="J50" s="126" t="s">
        <v>0</v>
      </c>
    </row>
    <row r="51" spans="1:10" ht="36.75" customHeight="1" x14ac:dyDescent="0.2">
      <c r="A51" s="122"/>
      <c r="B51" s="127" t="s">
        <v>53</v>
      </c>
      <c r="C51" s="196" t="s">
        <v>54</v>
      </c>
      <c r="D51" s="197"/>
      <c r="E51" s="197"/>
      <c r="F51" s="134" t="s">
        <v>26</v>
      </c>
      <c r="G51" s="135"/>
      <c r="H51" s="135"/>
      <c r="I51" s="135">
        <f>'01 2026002 Pol'!G8+'02 2026002 Pol'!G8</f>
        <v>0</v>
      </c>
      <c r="J51" s="131" t="str">
        <f>IF(I65=0,"",I51/I65*100)</f>
        <v/>
      </c>
    </row>
    <row r="52" spans="1:10" ht="36.75" customHeight="1" x14ac:dyDescent="0.2">
      <c r="A52" s="122"/>
      <c r="B52" s="127" t="s">
        <v>55</v>
      </c>
      <c r="C52" s="196" t="s">
        <v>56</v>
      </c>
      <c r="D52" s="197"/>
      <c r="E52" s="197"/>
      <c r="F52" s="134" t="s">
        <v>26</v>
      </c>
      <c r="G52" s="135"/>
      <c r="H52" s="135"/>
      <c r="I52" s="135">
        <f>'01 2026002 Pol'!G202+'02 2026002 Pol'!G202</f>
        <v>0</v>
      </c>
      <c r="J52" s="131" t="str">
        <f>IF(I65=0,"",I52/I65*100)</f>
        <v/>
      </c>
    </row>
    <row r="53" spans="1:10" ht="36.75" customHeight="1" x14ac:dyDescent="0.2">
      <c r="A53" s="122"/>
      <c r="B53" s="127" t="s">
        <v>57</v>
      </c>
      <c r="C53" s="196" t="s">
        <v>58</v>
      </c>
      <c r="D53" s="197"/>
      <c r="E53" s="197"/>
      <c r="F53" s="134" t="s">
        <v>26</v>
      </c>
      <c r="G53" s="135"/>
      <c r="H53" s="135"/>
      <c r="I53" s="135">
        <f>'01 2026002 Pol'!G216+'02 2026002 Pol'!G216</f>
        <v>0</v>
      </c>
      <c r="J53" s="131" t="str">
        <f>IF(I65=0,"",I53/I65*100)</f>
        <v/>
      </c>
    </row>
    <row r="54" spans="1:10" ht="36.75" customHeight="1" x14ac:dyDescent="0.2">
      <c r="A54" s="122"/>
      <c r="B54" s="127" t="s">
        <v>59</v>
      </c>
      <c r="C54" s="196" t="s">
        <v>60</v>
      </c>
      <c r="D54" s="197"/>
      <c r="E54" s="197"/>
      <c r="F54" s="134" t="s">
        <v>26</v>
      </c>
      <c r="G54" s="135"/>
      <c r="H54" s="135"/>
      <c r="I54" s="135">
        <f>'01 2026002 Pol'!G229+'02 2026002 Pol'!G229</f>
        <v>0</v>
      </c>
      <c r="J54" s="131" t="str">
        <f>IF(I65=0,"",I54/I65*100)</f>
        <v/>
      </c>
    </row>
    <row r="55" spans="1:10" ht="36.75" customHeight="1" x14ac:dyDescent="0.2">
      <c r="A55" s="122"/>
      <c r="B55" s="127" t="s">
        <v>61</v>
      </c>
      <c r="C55" s="196" t="s">
        <v>62</v>
      </c>
      <c r="D55" s="197"/>
      <c r="E55" s="197"/>
      <c r="F55" s="134" t="s">
        <v>26</v>
      </c>
      <c r="G55" s="135"/>
      <c r="H55" s="135"/>
      <c r="I55" s="135">
        <f>'01 2026002 Pol'!G237+'02 2026002 Pol'!G237</f>
        <v>0</v>
      </c>
      <c r="J55" s="131" t="str">
        <f>IF(I65=0,"",I55/I65*100)</f>
        <v/>
      </c>
    </row>
    <row r="56" spans="1:10" ht="36.75" customHeight="1" x14ac:dyDescent="0.2">
      <c r="A56" s="122"/>
      <c r="B56" s="127" t="s">
        <v>63</v>
      </c>
      <c r="C56" s="196" t="s">
        <v>64</v>
      </c>
      <c r="D56" s="197"/>
      <c r="E56" s="197"/>
      <c r="F56" s="134" t="s">
        <v>26</v>
      </c>
      <c r="G56" s="135"/>
      <c r="H56" s="135"/>
      <c r="I56" s="135">
        <f>'01 2026002 Pol'!G271+'02 2026002 Pol'!G271</f>
        <v>0</v>
      </c>
      <c r="J56" s="131" t="str">
        <f>IF(I65=0,"",I56/I65*100)</f>
        <v/>
      </c>
    </row>
    <row r="57" spans="1:10" ht="36.75" customHeight="1" x14ac:dyDescent="0.2">
      <c r="A57" s="122"/>
      <c r="B57" s="127" t="s">
        <v>65</v>
      </c>
      <c r="C57" s="196" t="s">
        <v>66</v>
      </c>
      <c r="D57" s="197"/>
      <c r="E57" s="197"/>
      <c r="F57" s="134" t="s">
        <v>27</v>
      </c>
      <c r="G57" s="135"/>
      <c r="H57" s="135"/>
      <c r="I57" s="135">
        <f>'01 2026002 Pol'!G273+'02 2026002 Pol'!G273</f>
        <v>0</v>
      </c>
      <c r="J57" s="131" t="str">
        <f>IF(I65=0,"",I57/I65*100)</f>
        <v/>
      </c>
    </row>
    <row r="58" spans="1:10" ht="36.75" customHeight="1" x14ac:dyDescent="0.2">
      <c r="A58" s="122"/>
      <c r="B58" s="127" t="s">
        <v>67</v>
      </c>
      <c r="C58" s="196" t="s">
        <v>68</v>
      </c>
      <c r="D58" s="197"/>
      <c r="E58" s="197"/>
      <c r="F58" s="134" t="s">
        <v>27</v>
      </c>
      <c r="G58" s="135"/>
      <c r="H58" s="135"/>
      <c r="I58" s="135">
        <f>'01 2026002 Pol'!G276+'02 2026002 Pol'!G276</f>
        <v>0</v>
      </c>
      <c r="J58" s="131" t="str">
        <f>IF(I65=0,"",I58/I65*100)</f>
        <v/>
      </c>
    </row>
    <row r="59" spans="1:10" ht="36.75" customHeight="1" x14ac:dyDescent="0.2">
      <c r="A59" s="122"/>
      <c r="B59" s="127" t="s">
        <v>69</v>
      </c>
      <c r="C59" s="196" t="s">
        <v>70</v>
      </c>
      <c r="D59" s="197"/>
      <c r="E59" s="197"/>
      <c r="F59" s="134" t="s">
        <v>27</v>
      </c>
      <c r="G59" s="135"/>
      <c r="H59" s="135"/>
      <c r="I59" s="135">
        <f>'01 2026002 Pol'!G302+'02 2026002 Pol'!G302</f>
        <v>0</v>
      </c>
      <c r="J59" s="131" t="str">
        <f>IF(I65=0,"",I59/I65*100)</f>
        <v/>
      </c>
    </row>
    <row r="60" spans="1:10" ht="36.75" customHeight="1" x14ac:dyDescent="0.2">
      <c r="A60" s="122"/>
      <c r="B60" s="127" t="s">
        <v>71</v>
      </c>
      <c r="C60" s="196" t="s">
        <v>72</v>
      </c>
      <c r="D60" s="197"/>
      <c r="E60" s="197"/>
      <c r="F60" s="134" t="s">
        <v>27</v>
      </c>
      <c r="G60" s="135"/>
      <c r="H60" s="135"/>
      <c r="I60" s="135">
        <f>'01 2026002 Pol'!G312+'02 2026002 Pol'!G312</f>
        <v>0</v>
      </c>
      <c r="J60" s="131" t="str">
        <f>IF(I65=0,"",I60/I65*100)</f>
        <v/>
      </c>
    </row>
    <row r="61" spans="1:10" ht="36.75" customHeight="1" x14ac:dyDescent="0.2">
      <c r="A61" s="122"/>
      <c r="B61" s="127" t="s">
        <v>73</v>
      </c>
      <c r="C61" s="196" t="s">
        <v>74</v>
      </c>
      <c r="D61" s="197"/>
      <c r="E61" s="197"/>
      <c r="F61" s="134" t="s">
        <v>27</v>
      </c>
      <c r="G61" s="135"/>
      <c r="H61" s="135"/>
      <c r="I61" s="135">
        <f>'01 2026002 Pol'!G321+'02 2026002 Pol'!G321</f>
        <v>0</v>
      </c>
      <c r="J61" s="131" t="str">
        <f>IF(I65=0,"",I61/I65*100)</f>
        <v/>
      </c>
    </row>
    <row r="62" spans="1:10" ht="36.75" customHeight="1" x14ac:dyDescent="0.2">
      <c r="A62" s="122"/>
      <c r="B62" s="127" t="s">
        <v>75</v>
      </c>
      <c r="C62" s="196" t="s">
        <v>76</v>
      </c>
      <c r="D62" s="197"/>
      <c r="E62" s="197"/>
      <c r="F62" s="134" t="s">
        <v>77</v>
      </c>
      <c r="G62" s="135"/>
      <c r="H62" s="135"/>
      <c r="I62" s="135">
        <f>'01 2026002 Pol'!G335+'02 2026002 Pol'!G335</f>
        <v>0</v>
      </c>
      <c r="J62" s="131" t="str">
        <f>IF(I65=0,"",I62/I65*100)</f>
        <v/>
      </c>
    </row>
    <row r="63" spans="1:10" ht="36.75" customHeight="1" x14ac:dyDescent="0.2">
      <c r="A63" s="122"/>
      <c r="B63" s="127" t="s">
        <v>78</v>
      </c>
      <c r="C63" s="196" t="s">
        <v>29</v>
      </c>
      <c r="D63" s="197"/>
      <c r="E63" s="197"/>
      <c r="F63" s="134" t="s">
        <v>78</v>
      </c>
      <c r="G63" s="135"/>
      <c r="H63" s="135"/>
      <c r="I63" s="135">
        <f>'01 2026002 Pol'!G355+'02 2026002 Pol'!G355</f>
        <v>0</v>
      </c>
      <c r="J63" s="131" t="str">
        <f>IF(I65=0,"",I63/I65*100)</f>
        <v/>
      </c>
    </row>
    <row r="64" spans="1:10" ht="36.75" customHeight="1" x14ac:dyDescent="0.2">
      <c r="A64" s="122"/>
      <c r="B64" s="127" t="s">
        <v>79</v>
      </c>
      <c r="C64" s="196" t="s">
        <v>30</v>
      </c>
      <c r="D64" s="197"/>
      <c r="E64" s="197"/>
      <c r="F64" s="134" t="s">
        <v>79</v>
      </c>
      <c r="G64" s="135"/>
      <c r="H64" s="135"/>
      <c r="I64" s="135">
        <f>'01 2026002 Pol'!G362+'02 2026002 Pol'!G362</f>
        <v>0</v>
      </c>
      <c r="J64" s="131" t="str">
        <f>IF(I65=0,"",I64/I65*100)</f>
        <v/>
      </c>
    </row>
    <row r="65" spans="1:10" ht="25.5" customHeight="1" x14ac:dyDescent="0.2">
      <c r="A65" s="123"/>
      <c r="B65" s="128" t="s">
        <v>1</v>
      </c>
      <c r="C65" s="129"/>
      <c r="D65" s="130"/>
      <c r="E65" s="130"/>
      <c r="F65" s="136"/>
      <c r="G65" s="137"/>
      <c r="H65" s="137"/>
      <c r="I65" s="137">
        <f>SUM(I51:I64)</f>
        <v>0</v>
      </c>
      <c r="J65" s="132">
        <f>SUM(J51:J64)</f>
        <v>0</v>
      </c>
    </row>
    <row r="66" spans="1:10" x14ac:dyDescent="0.2">
      <c r="F66" s="86"/>
      <c r="G66" s="86"/>
      <c r="H66" s="86"/>
      <c r="I66" s="86"/>
      <c r="J66" s="133"/>
    </row>
    <row r="67" spans="1:10" x14ac:dyDescent="0.2">
      <c r="F67" s="86"/>
      <c r="G67" s="86"/>
      <c r="H67" s="86"/>
      <c r="I67" s="86"/>
      <c r="J67" s="133"/>
    </row>
    <row r="68" spans="1:10" x14ac:dyDescent="0.2">
      <c r="F68" s="86"/>
      <c r="G68" s="86"/>
      <c r="H68" s="86"/>
      <c r="I68" s="86"/>
      <c r="J68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7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50" t="s">
        <v>8</v>
      </c>
      <c r="B2" s="49"/>
      <c r="C2" s="249"/>
      <c r="D2" s="249"/>
      <c r="E2" s="249"/>
      <c r="F2" s="249"/>
      <c r="G2" s="250"/>
    </row>
    <row r="3" spans="1:7" ht="24.95" customHeight="1" x14ac:dyDescent="0.2">
      <c r="A3" s="50" t="s">
        <v>9</v>
      </c>
      <c r="B3" s="49"/>
      <c r="C3" s="249"/>
      <c r="D3" s="249"/>
      <c r="E3" s="249"/>
      <c r="F3" s="249"/>
      <c r="G3" s="250"/>
    </row>
    <row r="4" spans="1:7" ht="24.95" customHeight="1" x14ac:dyDescent="0.2">
      <c r="A4" s="50" t="s">
        <v>10</v>
      </c>
      <c r="B4" s="49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99D2E-A431-4AD1-B3A6-C080625A471C}">
  <sheetPr>
    <outlinePr summaryBelow="0"/>
  </sheetPr>
  <dimension ref="A1:BH5000"/>
  <sheetViews>
    <sheetView tabSelected="1" workbookViewId="0">
      <pane ySplit="7" topLeftCell="A356" activePane="bottomLeft" state="frozen"/>
      <selection pane="bottomLeft" activeCell="F9" sqref="F9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80</v>
      </c>
    </row>
    <row r="2" spans="1:60" ht="24.95" customHeight="1" x14ac:dyDescent="0.2">
      <c r="A2" s="50" t="s">
        <v>8</v>
      </c>
      <c r="B2" s="49" t="s">
        <v>41</v>
      </c>
      <c r="C2" s="256" t="s">
        <v>423</v>
      </c>
      <c r="D2" s="257"/>
      <c r="E2" s="257"/>
      <c r="F2" s="257"/>
      <c r="G2" s="258"/>
      <c r="AG2" t="s">
        <v>81</v>
      </c>
    </row>
    <row r="3" spans="1:60" ht="24.95" hidden="1" customHeight="1" x14ac:dyDescent="0.2">
      <c r="A3" s="50" t="s">
        <v>9</v>
      </c>
      <c r="B3" s="49" t="s">
        <v>44</v>
      </c>
      <c r="C3" s="256" t="s">
        <v>45</v>
      </c>
      <c r="D3" s="257"/>
      <c r="E3" s="257"/>
      <c r="F3" s="257"/>
      <c r="G3" s="258"/>
      <c r="AC3" s="120" t="s">
        <v>81</v>
      </c>
      <c r="AG3" t="s">
        <v>82</v>
      </c>
    </row>
    <row r="4" spans="1:60" ht="24.95" customHeight="1" x14ac:dyDescent="0.2">
      <c r="A4" s="139" t="s">
        <v>10</v>
      </c>
      <c r="B4" s="140" t="s">
        <v>41</v>
      </c>
      <c r="C4" s="259" t="s">
        <v>46</v>
      </c>
      <c r="D4" s="260"/>
      <c r="E4" s="260"/>
      <c r="F4" s="260"/>
      <c r="G4" s="261"/>
      <c r="AG4" t="s">
        <v>83</v>
      </c>
    </row>
    <row r="5" spans="1:60" x14ac:dyDescent="0.2">
      <c r="D5" s="10"/>
    </row>
    <row r="6" spans="1:60" ht="38.25" x14ac:dyDescent="0.2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31</v>
      </c>
      <c r="H6" s="145" t="s">
        <v>32</v>
      </c>
      <c r="I6" s="145" t="s">
        <v>90</v>
      </c>
      <c r="J6" s="145" t="s">
        <v>33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5" t="s">
        <v>106</v>
      </c>
      <c r="B8" s="166" t="s">
        <v>53</v>
      </c>
      <c r="C8" s="187" t="s">
        <v>54</v>
      </c>
      <c r="D8" s="167"/>
      <c r="E8" s="168"/>
      <c r="F8" s="169"/>
      <c r="G8" s="169">
        <f>SUMIF(AG9:AG201,"&lt;&gt;NOR",G9:G201)</f>
        <v>0</v>
      </c>
      <c r="H8" s="169"/>
      <c r="I8" s="169">
        <f>SUM(I9:I201)</f>
        <v>0</v>
      </c>
      <c r="J8" s="169"/>
      <c r="K8" s="169">
        <f>SUM(K9:K201)</f>
        <v>0</v>
      </c>
      <c r="L8" s="169"/>
      <c r="M8" s="169">
        <f>SUM(M9:M201)</f>
        <v>0</v>
      </c>
      <c r="N8" s="168"/>
      <c r="O8" s="168">
        <f>SUM(O9:O201)</f>
        <v>6.93</v>
      </c>
      <c r="P8" s="168"/>
      <c r="Q8" s="168">
        <f>SUM(Q9:Q201)</f>
        <v>0</v>
      </c>
      <c r="R8" s="169"/>
      <c r="S8" s="169"/>
      <c r="T8" s="170"/>
      <c r="U8" s="164"/>
      <c r="V8" s="164">
        <f>SUM(V9:V201)</f>
        <v>524.94000000000005</v>
      </c>
      <c r="W8" s="164"/>
      <c r="X8" s="164"/>
      <c r="Y8" s="164"/>
      <c r="AG8" t="s">
        <v>107</v>
      </c>
    </row>
    <row r="9" spans="1:60" outlineLevel="1" x14ac:dyDescent="0.2">
      <c r="A9" s="172">
        <v>1</v>
      </c>
      <c r="B9" s="173" t="s">
        <v>108</v>
      </c>
      <c r="C9" s="188" t="s">
        <v>109</v>
      </c>
      <c r="D9" s="174" t="s">
        <v>110</v>
      </c>
      <c r="E9" s="175">
        <v>86.024799999999999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12</v>
      </c>
      <c r="M9" s="177">
        <f>G9*(1+L9/100)</f>
        <v>0</v>
      </c>
      <c r="N9" s="175">
        <v>2.9999999999999997E-4</v>
      </c>
      <c r="O9" s="175">
        <f>ROUND(E9*N9,2)</f>
        <v>0.03</v>
      </c>
      <c r="P9" s="175">
        <v>0</v>
      </c>
      <c r="Q9" s="175">
        <f>ROUND(E9*P9,2)</f>
        <v>0</v>
      </c>
      <c r="R9" s="177"/>
      <c r="S9" s="177" t="s">
        <v>111</v>
      </c>
      <c r="T9" s="178" t="s">
        <v>111</v>
      </c>
      <c r="U9" s="156">
        <v>8.8999999999999996E-2</v>
      </c>
      <c r="V9" s="156">
        <f>ROUND(E9*U9,2)</f>
        <v>7.66</v>
      </c>
      <c r="W9" s="156"/>
      <c r="X9" s="156" t="s">
        <v>112</v>
      </c>
      <c r="Y9" s="156" t="s">
        <v>113</v>
      </c>
      <c r="Z9" s="146"/>
      <c r="AA9" s="146"/>
      <c r="AB9" s="146"/>
      <c r="AC9" s="146"/>
      <c r="AD9" s="146"/>
      <c r="AE9" s="146"/>
      <c r="AF9" s="146"/>
      <c r="AG9" s="146" t="s">
        <v>114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9" t="s">
        <v>115</v>
      </c>
      <c r="D10" s="157"/>
      <c r="E10" s="158"/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116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189" t="s">
        <v>117</v>
      </c>
      <c r="D11" s="157"/>
      <c r="E11" s="158">
        <v>78.684799999999996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116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89" t="s">
        <v>118</v>
      </c>
      <c r="D12" s="157"/>
      <c r="E12" s="158"/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116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89" t="s">
        <v>119</v>
      </c>
      <c r="D13" s="157"/>
      <c r="E13" s="158">
        <v>7.34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116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72">
        <v>2</v>
      </c>
      <c r="B14" s="173" t="s">
        <v>120</v>
      </c>
      <c r="C14" s="188" t="s">
        <v>121</v>
      </c>
      <c r="D14" s="174" t="s">
        <v>110</v>
      </c>
      <c r="E14" s="175">
        <v>365.51519999999999</v>
      </c>
      <c r="F14" s="176"/>
      <c r="G14" s="177">
        <f>ROUND(E14*F14,2)</f>
        <v>0</v>
      </c>
      <c r="H14" s="176"/>
      <c r="I14" s="177">
        <f>ROUND(E14*H14,2)</f>
        <v>0</v>
      </c>
      <c r="J14" s="176"/>
      <c r="K14" s="177">
        <f>ROUND(E14*J14,2)</f>
        <v>0</v>
      </c>
      <c r="L14" s="177">
        <v>12</v>
      </c>
      <c r="M14" s="177">
        <f>G14*(1+L14/100)</f>
        <v>0</v>
      </c>
      <c r="N14" s="175">
        <v>1.9000000000000001E-4</v>
      </c>
      <c r="O14" s="175">
        <f>ROUND(E14*N14,2)</f>
        <v>7.0000000000000007E-2</v>
      </c>
      <c r="P14" s="175">
        <v>0</v>
      </c>
      <c r="Q14" s="175">
        <f>ROUND(E14*P14,2)</f>
        <v>0</v>
      </c>
      <c r="R14" s="177"/>
      <c r="S14" s="177" t="s">
        <v>111</v>
      </c>
      <c r="T14" s="178" t="s">
        <v>111</v>
      </c>
      <c r="U14" s="156">
        <v>5.1999999999999998E-2</v>
      </c>
      <c r="V14" s="156">
        <f>ROUND(E14*U14,2)</f>
        <v>19.010000000000002</v>
      </c>
      <c r="W14" s="156"/>
      <c r="X14" s="156" t="s">
        <v>112</v>
      </c>
      <c r="Y14" s="156" t="s">
        <v>113</v>
      </c>
      <c r="Z14" s="146"/>
      <c r="AA14" s="146"/>
      <c r="AB14" s="146"/>
      <c r="AC14" s="146"/>
      <c r="AD14" s="146"/>
      <c r="AE14" s="146"/>
      <c r="AF14" s="146"/>
      <c r="AG14" s="146" t="s">
        <v>114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89" t="s">
        <v>122</v>
      </c>
      <c r="D15" s="157"/>
      <c r="E15" s="158"/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116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89" t="s">
        <v>123</v>
      </c>
      <c r="D16" s="157"/>
      <c r="E16" s="158">
        <v>101.3192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116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89" t="s">
        <v>124</v>
      </c>
      <c r="D17" s="157"/>
      <c r="E17" s="158">
        <v>17.616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116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89" t="s">
        <v>125</v>
      </c>
      <c r="D18" s="157"/>
      <c r="E18" s="158">
        <v>62.699199999999998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116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189" t="s">
        <v>126</v>
      </c>
      <c r="D19" s="157"/>
      <c r="E19" s="158">
        <v>72.319999999999993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116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189" t="s">
        <v>127</v>
      </c>
      <c r="D20" s="157"/>
      <c r="E20" s="158"/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116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89" t="s">
        <v>128</v>
      </c>
      <c r="D21" s="157"/>
      <c r="E21" s="158">
        <v>25.536000000000001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116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90" t="s">
        <v>129</v>
      </c>
      <c r="D22" s="159"/>
      <c r="E22" s="160">
        <v>279.49040000000002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116</v>
      </c>
      <c r="AH22" s="146">
        <v>1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189" t="s">
        <v>130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116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89" t="s">
        <v>131</v>
      </c>
      <c r="D24" s="157"/>
      <c r="E24" s="158">
        <v>86.024799999999999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116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90" t="s">
        <v>129</v>
      </c>
      <c r="D25" s="159"/>
      <c r="E25" s="160">
        <v>86.024799999999999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116</v>
      </c>
      <c r="AH25" s="146">
        <v>1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2">
        <v>3</v>
      </c>
      <c r="B26" s="173" t="s">
        <v>132</v>
      </c>
      <c r="C26" s="188" t="s">
        <v>133</v>
      </c>
      <c r="D26" s="174" t="s">
        <v>110</v>
      </c>
      <c r="E26" s="175">
        <v>279.49040000000002</v>
      </c>
      <c r="F26" s="176"/>
      <c r="G26" s="177">
        <f>ROUND(E26*F26,2)</f>
        <v>0</v>
      </c>
      <c r="H26" s="176"/>
      <c r="I26" s="177">
        <f>ROUND(E26*H26,2)</f>
        <v>0</v>
      </c>
      <c r="J26" s="176"/>
      <c r="K26" s="177">
        <f>ROUND(E26*J26,2)</f>
        <v>0</v>
      </c>
      <c r="L26" s="177">
        <v>12</v>
      </c>
      <c r="M26" s="177">
        <f>G26*(1+L26/100)</f>
        <v>0</v>
      </c>
      <c r="N26" s="175">
        <v>2.9999999999999997E-4</v>
      </c>
      <c r="O26" s="175">
        <f>ROUND(E26*N26,2)</f>
        <v>0.08</v>
      </c>
      <c r="P26" s="175">
        <v>0</v>
      </c>
      <c r="Q26" s="175">
        <f>ROUND(E26*P26,2)</f>
        <v>0</v>
      </c>
      <c r="R26" s="177"/>
      <c r="S26" s="177" t="s">
        <v>111</v>
      </c>
      <c r="T26" s="178" t="s">
        <v>111</v>
      </c>
      <c r="U26" s="156">
        <v>7.0000000000000007E-2</v>
      </c>
      <c r="V26" s="156">
        <f>ROUND(E26*U26,2)</f>
        <v>19.559999999999999</v>
      </c>
      <c r="W26" s="156"/>
      <c r="X26" s="156" t="s">
        <v>112</v>
      </c>
      <c r="Y26" s="156" t="s">
        <v>113</v>
      </c>
      <c r="Z26" s="146"/>
      <c r="AA26" s="146"/>
      <c r="AB26" s="146"/>
      <c r="AC26" s="146"/>
      <c r="AD26" s="146"/>
      <c r="AE26" s="146"/>
      <c r="AF26" s="146"/>
      <c r="AG26" s="146" t="s">
        <v>114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89" t="s">
        <v>115</v>
      </c>
      <c r="D27" s="157"/>
      <c r="E27" s="158"/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116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89" t="s">
        <v>134</v>
      </c>
      <c r="D28" s="157"/>
      <c r="E28" s="158"/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116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89" t="s">
        <v>135</v>
      </c>
      <c r="D29" s="157"/>
      <c r="E29" s="158">
        <v>19.2516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116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53"/>
      <c r="B30" s="154"/>
      <c r="C30" s="189" t="s">
        <v>136</v>
      </c>
      <c r="D30" s="157"/>
      <c r="E30" s="158">
        <v>0.27600000000000002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116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89" t="s">
        <v>137</v>
      </c>
      <c r="D31" s="157"/>
      <c r="E31" s="158"/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116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89" t="s">
        <v>138</v>
      </c>
      <c r="D32" s="157"/>
      <c r="E32" s="158">
        <v>49.759599999999999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116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89" t="s">
        <v>139</v>
      </c>
      <c r="D33" s="157"/>
      <c r="E33" s="158">
        <v>0.58799999999999997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116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89" t="s">
        <v>140</v>
      </c>
      <c r="D34" s="157"/>
      <c r="E34" s="158">
        <v>0.46800000000000003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116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89" t="s">
        <v>141</v>
      </c>
      <c r="D35" s="157"/>
      <c r="E35" s="158"/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116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89" t="s">
        <v>142</v>
      </c>
      <c r="D36" s="157"/>
      <c r="E36" s="158">
        <v>30.507999999999999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116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9" t="s">
        <v>140</v>
      </c>
      <c r="D37" s="157"/>
      <c r="E37" s="158">
        <v>0.46800000000000003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116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90" t="s">
        <v>129</v>
      </c>
      <c r="D38" s="159"/>
      <c r="E38" s="160">
        <v>101.3192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116</v>
      </c>
      <c r="AH38" s="146">
        <v>1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89" t="s">
        <v>143</v>
      </c>
      <c r="D39" s="157"/>
      <c r="E39" s="158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116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9" t="s">
        <v>144</v>
      </c>
      <c r="D40" s="157"/>
      <c r="E40" s="158"/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116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9" t="s">
        <v>145</v>
      </c>
      <c r="D41" s="157"/>
      <c r="E41" s="158">
        <v>17.616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116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90" t="s">
        <v>129</v>
      </c>
      <c r="D42" s="159"/>
      <c r="E42" s="160">
        <v>17.616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116</v>
      </c>
      <c r="AH42" s="146">
        <v>1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89" t="s">
        <v>146</v>
      </c>
      <c r="D43" s="157"/>
      <c r="E43" s="158"/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116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9" t="s">
        <v>147</v>
      </c>
      <c r="D44" s="157"/>
      <c r="E44" s="158">
        <v>62.699199999999998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116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90" t="s">
        <v>129</v>
      </c>
      <c r="D45" s="159"/>
      <c r="E45" s="160">
        <v>62.699199999999998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116</v>
      </c>
      <c r="AH45" s="146">
        <v>1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89" t="s">
        <v>148</v>
      </c>
      <c r="D46" s="157"/>
      <c r="E46" s="158"/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116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89" t="s">
        <v>149</v>
      </c>
      <c r="D47" s="157"/>
      <c r="E47" s="158">
        <v>164.95359999999999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116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189" t="s">
        <v>150</v>
      </c>
      <c r="D48" s="157"/>
      <c r="E48" s="158">
        <v>-33.2288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116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53"/>
      <c r="B49" s="154"/>
      <c r="C49" s="189" t="s">
        <v>151</v>
      </c>
      <c r="D49" s="157"/>
      <c r="E49" s="158">
        <v>-59.404800000000002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116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190" t="s">
        <v>129</v>
      </c>
      <c r="D50" s="159"/>
      <c r="E50" s="160">
        <v>72.319999999999993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116</v>
      </c>
      <c r="AH50" s="146">
        <v>1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89" t="s">
        <v>127</v>
      </c>
      <c r="D51" s="157"/>
      <c r="E51" s="158"/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116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89" t="s">
        <v>128</v>
      </c>
      <c r="D52" s="157"/>
      <c r="E52" s="158">
        <v>25.536000000000001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116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90" t="s">
        <v>129</v>
      </c>
      <c r="D53" s="159"/>
      <c r="E53" s="160">
        <v>25.536000000000001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116</v>
      </c>
      <c r="AH53" s="146">
        <v>1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2.5" outlineLevel="1" x14ac:dyDescent="0.2">
      <c r="A54" s="172">
        <v>4</v>
      </c>
      <c r="B54" s="173" t="s">
        <v>152</v>
      </c>
      <c r="C54" s="188" t="s">
        <v>153</v>
      </c>
      <c r="D54" s="174" t="s">
        <v>110</v>
      </c>
      <c r="E54" s="175">
        <v>86.024799999999999</v>
      </c>
      <c r="F54" s="176"/>
      <c r="G54" s="177">
        <f>ROUND(E54*F54,2)</f>
        <v>0</v>
      </c>
      <c r="H54" s="176"/>
      <c r="I54" s="177">
        <f>ROUND(E54*H54,2)</f>
        <v>0</v>
      </c>
      <c r="J54" s="176"/>
      <c r="K54" s="177">
        <f>ROUND(E54*J54,2)</f>
        <v>0</v>
      </c>
      <c r="L54" s="177">
        <v>12</v>
      </c>
      <c r="M54" s="177">
        <f>G54*(1+L54/100)</f>
        <v>0</v>
      </c>
      <c r="N54" s="175">
        <v>3.47E-3</v>
      </c>
      <c r="O54" s="175">
        <f>ROUND(E54*N54,2)</f>
        <v>0.3</v>
      </c>
      <c r="P54" s="175">
        <v>0</v>
      </c>
      <c r="Q54" s="175">
        <f>ROUND(E54*P54,2)</f>
        <v>0</v>
      </c>
      <c r="R54" s="177"/>
      <c r="S54" s="177" t="s">
        <v>111</v>
      </c>
      <c r="T54" s="178" t="s">
        <v>111</v>
      </c>
      <c r="U54" s="156">
        <v>0.11512</v>
      </c>
      <c r="V54" s="156">
        <f>ROUND(E54*U54,2)</f>
        <v>9.9</v>
      </c>
      <c r="W54" s="156"/>
      <c r="X54" s="156" t="s">
        <v>112</v>
      </c>
      <c r="Y54" s="156" t="s">
        <v>113</v>
      </c>
      <c r="Z54" s="146"/>
      <c r="AA54" s="146"/>
      <c r="AB54" s="146"/>
      <c r="AC54" s="146"/>
      <c r="AD54" s="146"/>
      <c r="AE54" s="146"/>
      <c r="AF54" s="146"/>
      <c r="AG54" s="146" t="s">
        <v>114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189" t="s">
        <v>115</v>
      </c>
      <c r="D55" s="157"/>
      <c r="E55" s="158"/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116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89" t="s">
        <v>117</v>
      </c>
      <c r="D56" s="157"/>
      <c r="E56" s="158">
        <v>78.684799999999996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116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89" t="s">
        <v>118</v>
      </c>
      <c r="D57" s="157"/>
      <c r="E57" s="158"/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116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89" t="s">
        <v>119</v>
      </c>
      <c r="D58" s="157"/>
      <c r="E58" s="158">
        <v>7.34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116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22.5" outlineLevel="1" x14ac:dyDescent="0.2">
      <c r="A59" s="172">
        <v>5</v>
      </c>
      <c r="B59" s="173" t="s">
        <v>154</v>
      </c>
      <c r="C59" s="188" t="s">
        <v>155</v>
      </c>
      <c r="D59" s="174" t="s">
        <v>110</v>
      </c>
      <c r="E59" s="175">
        <v>279.49040000000002</v>
      </c>
      <c r="F59" s="176"/>
      <c r="G59" s="177">
        <f>ROUND(E59*F59,2)</f>
        <v>0</v>
      </c>
      <c r="H59" s="176"/>
      <c r="I59" s="177">
        <f>ROUND(E59*H59,2)</f>
        <v>0</v>
      </c>
      <c r="J59" s="176"/>
      <c r="K59" s="177">
        <f>ROUND(E59*J59,2)</f>
        <v>0</v>
      </c>
      <c r="L59" s="177">
        <v>12</v>
      </c>
      <c r="M59" s="177">
        <f>G59*(1+L59/100)</f>
        <v>0</v>
      </c>
      <c r="N59" s="175">
        <v>3.47E-3</v>
      </c>
      <c r="O59" s="175">
        <f>ROUND(E59*N59,2)</f>
        <v>0.97</v>
      </c>
      <c r="P59" s="175">
        <v>0</v>
      </c>
      <c r="Q59" s="175">
        <f>ROUND(E59*P59,2)</f>
        <v>0</v>
      </c>
      <c r="R59" s="177"/>
      <c r="S59" s="177" t="s">
        <v>111</v>
      </c>
      <c r="T59" s="178" t="s">
        <v>111</v>
      </c>
      <c r="U59" s="156">
        <v>0.10888</v>
      </c>
      <c r="V59" s="156">
        <f>ROUND(E59*U59,2)</f>
        <v>30.43</v>
      </c>
      <c r="W59" s="156"/>
      <c r="X59" s="156" t="s">
        <v>112</v>
      </c>
      <c r="Y59" s="156" t="s">
        <v>113</v>
      </c>
      <c r="Z59" s="146"/>
      <c r="AA59" s="146"/>
      <c r="AB59" s="146"/>
      <c r="AC59" s="146"/>
      <c r="AD59" s="146"/>
      <c r="AE59" s="146"/>
      <c r="AF59" s="146"/>
      <c r="AG59" s="146" t="s">
        <v>114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2" x14ac:dyDescent="0.2">
      <c r="A60" s="153"/>
      <c r="B60" s="154"/>
      <c r="C60" s="189" t="s">
        <v>123</v>
      </c>
      <c r="D60" s="157"/>
      <c r="E60" s="158">
        <v>101.3192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116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89" t="s">
        <v>124</v>
      </c>
      <c r="D61" s="157"/>
      <c r="E61" s="158">
        <v>17.616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116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89" t="s">
        <v>125</v>
      </c>
      <c r="D62" s="157"/>
      <c r="E62" s="158">
        <v>62.699199999999998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116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9" t="s">
        <v>126</v>
      </c>
      <c r="D63" s="157"/>
      <c r="E63" s="158">
        <v>72.319999999999993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116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9" t="s">
        <v>127</v>
      </c>
      <c r="D64" s="157"/>
      <c r="E64" s="158"/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116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9" t="s">
        <v>128</v>
      </c>
      <c r="D65" s="157"/>
      <c r="E65" s="158">
        <v>25.536000000000001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116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72">
        <v>6</v>
      </c>
      <c r="B66" s="173" t="s">
        <v>156</v>
      </c>
      <c r="C66" s="188" t="s">
        <v>157</v>
      </c>
      <c r="D66" s="174" t="s">
        <v>110</v>
      </c>
      <c r="E66" s="175">
        <v>90.355199999999996</v>
      </c>
      <c r="F66" s="176"/>
      <c r="G66" s="177">
        <f>ROUND(E66*F66,2)</f>
        <v>0</v>
      </c>
      <c r="H66" s="176"/>
      <c r="I66" s="177">
        <f>ROUND(E66*H66,2)</f>
        <v>0</v>
      </c>
      <c r="J66" s="176"/>
      <c r="K66" s="177">
        <f>ROUND(E66*J66,2)</f>
        <v>0</v>
      </c>
      <c r="L66" s="177">
        <v>12</v>
      </c>
      <c r="M66" s="177">
        <f>G66*(1+L66/100)</f>
        <v>0</v>
      </c>
      <c r="N66" s="175">
        <v>4.0000000000000003E-5</v>
      </c>
      <c r="O66" s="175">
        <f>ROUND(E66*N66,2)</f>
        <v>0</v>
      </c>
      <c r="P66" s="175">
        <v>0</v>
      </c>
      <c r="Q66" s="175">
        <f>ROUND(E66*P66,2)</f>
        <v>0</v>
      </c>
      <c r="R66" s="177"/>
      <c r="S66" s="177" t="s">
        <v>111</v>
      </c>
      <c r="T66" s="178" t="s">
        <v>111</v>
      </c>
      <c r="U66" s="156">
        <v>7.8E-2</v>
      </c>
      <c r="V66" s="156">
        <f>ROUND(E66*U66,2)</f>
        <v>7.05</v>
      </c>
      <c r="W66" s="156"/>
      <c r="X66" s="156" t="s">
        <v>112</v>
      </c>
      <c r="Y66" s="156" t="s">
        <v>113</v>
      </c>
      <c r="Z66" s="146"/>
      <c r="AA66" s="146"/>
      <c r="AB66" s="146"/>
      <c r="AC66" s="146"/>
      <c r="AD66" s="146"/>
      <c r="AE66" s="146"/>
      <c r="AF66" s="146"/>
      <c r="AG66" s="146" t="s">
        <v>114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">
      <c r="A67" s="153"/>
      <c r="B67" s="154"/>
      <c r="C67" s="189" t="s">
        <v>158</v>
      </c>
      <c r="D67" s="157"/>
      <c r="E67" s="158">
        <v>32.947200000000002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116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9" t="s">
        <v>159</v>
      </c>
      <c r="D68" s="157"/>
      <c r="E68" s="158">
        <v>57.408000000000001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116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33.75" outlineLevel="1" x14ac:dyDescent="0.2">
      <c r="A69" s="172">
        <v>7</v>
      </c>
      <c r="B69" s="173" t="s">
        <v>160</v>
      </c>
      <c r="C69" s="188" t="s">
        <v>161</v>
      </c>
      <c r="D69" s="174" t="s">
        <v>110</v>
      </c>
      <c r="E69" s="175">
        <v>17.616</v>
      </c>
      <c r="F69" s="176"/>
      <c r="G69" s="177">
        <f>ROUND(E69*F69,2)</f>
        <v>0</v>
      </c>
      <c r="H69" s="176"/>
      <c r="I69" s="177">
        <f>ROUND(E69*H69,2)</f>
        <v>0</v>
      </c>
      <c r="J69" s="176"/>
      <c r="K69" s="177">
        <f>ROUND(E69*J69,2)</f>
        <v>0</v>
      </c>
      <c r="L69" s="177">
        <v>12</v>
      </c>
      <c r="M69" s="177">
        <f>G69*(1+L69/100)</f>
        <v>0</v>
      </c>
      <c r="N69" s="175">
        <v>1.746E-2</v>
      </c>
      <c r="O69" s="175">
        <f>ROUND(E69*N69,2)</f>
        <v>0.31</v>
      </c>
      <c r="P69" s="175">
        <v>0</v>
      </c>
      <c r="Q69" s="175">
        <f>ROUND(E69*P69,2)</f>
        <v>0</v>
      </c>
      <c r="R69" s="177"/>
      <c r="S69" s="177" t="s">
        <v>111</v>
      </c>
      <c r="T69" s="178" t="s">
        <v>111</v>
      </c>
      <c r="U69" s="156">
        <v>0.877</v>
      </c>
      <c r="V69" s="156">
        <f>ROUND(E69*U69,2)</f>
        <v>15.45</v>
      </c>
      <c r="W69" s="156"/>
      <c r="X69" s="156" t="s">
        <v>112</v>
      </c>
      <c r="Y69" s="156" t="s">
        <v>113</v>
      </c>
      <c r="Z69" s="146"/>
      <c r="AA69" s="146"/>
      <c r="AB69" s="146"/>
      <c r="AC69" s="146"/>
      <c r="AD69" s="146"/>
      <c r="AE69" s="146"/>
      <c r="AF69" s="146"/>
      <c r="AG69" s="146" t="s">
        <v>114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33.75" outlineLevel="2" x14ac:dyDescent="0.2">
      <c r="A70" s="153"/>
      <c r="B70" s="154"/>
      <c r="C70" s="251" t="s">
        <v>410</v>
      </c>
      <c r="D70" s="252"/>
      <c r="E70" s="252"/>
      <c r="F70" s="252"/>
      <c r="G70" s="252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162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79" t="str">
        <f>C70</f>
        <v>Položka obsahuje: nanesení lepicího tmelu na izolační desky, nalepení desek, zajištění talířovými hmoždinkami (6 ks/m2), kašírování desek stěrkovou hmotou, nanesení stěrky a výztužné tkaniny (1,15 m2/m2), přehlazení.</v>
      </c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253" t="s">
        <v>163</v>
      </c>
      <c r="D71" s="254"/>
      <c r="E71" s="254"/>
      <c r="F71" s="254"/>
      <c r="G71" s="254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162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2" x14ac:dyDescent="0.2">
      <c r="A72" s="153"/>
      <c r="B72" s="154"/>
      <c r="C72" s="189" t="s">
        <v>143</v>
      </c>
      <c r="D72" s="157"/>
      <c r="E72" s="158"/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116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">
      <c r="A73" s="153"/>
      <c r="B73" s="154"/>
      <c r="C73" s="189" t="s">
        <v>144</v>
      </c>
      <c r="D73" s="157"/>
      <c r="E73" s="158"/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116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3" x14ac:dyDescent="0.2">
      <c r="A74" s="153"/>
      <c r="B74" s="154"/>
      <c r="C74" s="189" t="s">
        <v>145</v>
      </c>
      <c r="D74" s="157"/>
      <c r="E74" s="158">
        <v>17.616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116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ht="33.75" outlineLevel="1" x14ac:dyDescent="0.2">
      <c r="A75" s="172">
        <v>8</v>
      </c>
      <c r="B75" s="173" t="s">
        <v>164</v>
      </c>
      <c r="C75" s="188" t="s">
        <v>165</v>
      </c>
      <c r="D75" s="174" t="s">
        <v>110</v>
      </c>
      <c r="E75" s="175">
        <v>187.34399999999999</v>
      </c>
      <c r="F75" s="176"/>
      <c r="G75" s="177">
        <f>ROUND(E75*F75,2)</f>
        <v>0</v>
      </c>
      <c r="H75" s="176"/>
      <c r="I75" s="177">
        <f>ROUND(E75*H75,2)</f>
        <v>0</v>
      </c>
      <c r="J75" s="176"/>
      <c r="K75" s="177">
        <f>ROUND(E75*J75,2)</f>
        <v>0</v>
      </c>
      <c r="L75" s="177">
        <v>12</v>
      </c>
      <c r="M75" s="177">
        <f>G75*(1+L75/100)</f>
        <v>0</v>
      </c>
      <c r="N75" s="175">
        <v>2.308E-2</v>
      </c>
      <c r="O75" s="175">
        <f>ROUND(E75*N75,2)</f>
        <v>4.32</v>
      </c>
      <c r="P75" s="175">
        <v>0</v>
      </c>
      <c r="Q75" s="175">
        <f>ROUND(E75*P75,2)</f>
        <v>0</v>
      </c>
      <c r="R75" s="177"/>
      <c r="S75" s="177" t="s">
        <v>111</v>
      </c>
      <c r="T75" s="178" t="s">
        <v>111</v>
      </c>
      <c r="U75" s="156">
        <v>0.877</v>
      </c>
      <c r="V75" s="156">
        <f>ROUND(E75*U75,2)</f>
        <v>164.3</v>
      </c>
      <c r="W75" s="156"/>
      <c r="X75" s="156" t="s">
        <v>112</v>
      </c>
      <c r="Y75" s="156" t="s">
        <v>113</v>
      </c>
      <c r="Z75" s="146"/>
      <c r="AA75" s="146"/>
      <c r="AB75" s="146"/>
      <c r="AC75" s="146"/>
      <c r="AD75" s="146"/>
      <c r="AE75" s="146"/>
      <c r="AF75" s="146"/>
      <c r="AG75" s="146" t="s">
        <v>114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33.75" outlineLevel="2" x14ac:dyDescent="0.2">
      <c r="A76" s="153"/>
      <c r="B76" s="154"/>
      <c r="C76" s="251" t="s">
        <v>410</v>
      </c>
      <c r="D76" s="252"/>
      <c r="E76" s="252"/>
      <c r="F76" s="252"/>
      <c r="G76" s="252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162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79" t="str">
        <f>C76</f>
        <v>Položka obsahuje: nanesení lepicího tmelu na izolační desky, nalepení desek, zajištění talířovými hmoždinkami (6 ks/m2), kašírování desek stěrkovou hmotou, nanesení stěrky a výztužné tkaniny (1,15 m2/m2), přehlazení.</v>
      </c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253" t="s">
        <v>163</v>
      </c>
      <c r="D77" s="254"/>
      <c r="E77" s="254"/>
      <c r="F77" s="254"/>
      <c r="G77" s="254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162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89" t="s">
        <v>115</v>
      </c>
      <c r="D78" s="157"/>
      <c r="E78" s="158"/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116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189" t="s">
        <v>122</v>
      </c>
      <c r="D79" s="157"/>
      <c r="E79" s="158"/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116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189" t="s">
        <v>134</v>
      </c>
      <c r="D80" s="157"/>
      <c r="E80" s="158"/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116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9" t="s">
        <v>135</v>
      </c>
      <c r="D81" s="157"/>
      <c r="E81" s="158">
        <v>19.2516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116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9" t="s">
        <v>136</v>
      </c>
      <c r="D82" s="157"/>
      <c r="E82" s="158">
        <v>0.27600000000000002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116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9" t="s">
        <v>137</v>
      </c>
      <c r="D83" s="157"/>
      <c r="E83" s="158"/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116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89" t="s">
        <v>138</v>
      </c>
      <c r="D84" s="157"/>
      <c r="E84" s="158">
        <v>49.759599999999999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116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89" t="s">
        <v>139</v>
      </c>
      <c r="D85" s="157"/>
      <c r="E85" s="158">
        <v>0.58799999999999997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116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89" t="s">
        <v>140</v>
      </c>
      <c r="D86" s="157"/>
      <c r="E86" s="158">
        <v>0.46800000000000003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116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89" t="s">
        <v>141</v>
      </c>
      <c r="D87" s="157"/>
      <c r="E87" s="158"/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116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89" t="s">
        <v>142</v>
      </c>
      <c r="D88" s="157"/>
      <c r="E88" s="158">
        <v>30.507999999999999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116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9" t="s">
        <v>140</v>
      </c>
      <c r="D89" s="157"/>
      <c r="E89" s="158">
        <v>0.46800000000000003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116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90" t="s">
        <v>129</v>
      </c>
      <c r="D90" s="159"/>
      <c r="E90" s="160">
        <v>101.3192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116</v>
      </c>
      <c r="AH90" s="146">
        <v>1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89" t="s">
        <v>115</v>
      </c>
      <c r="D91" s="157"/>
      <c r="E91" s="158"/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116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9" t="s">
        <v>130</v>
      </c>
      <c r="D92" s="157"/>
      <c r="E92" s="158"/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116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9" t="s">
        <v>117</v>
      </c>
      <c r="D93" s="157"/>
      <c r="E93" s="158">
        <v>78.684799999999996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116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89" t="s">
        <v>118</v>
      </c>
      <c r="D94" s="157"/>
      <c r="E94" s="158"/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116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9" t="s">
        <v>119</v>
      </c>
      <c r="D95" s="157"/>
      <c r="E95" s="158">
        <v>7.34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116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90" t="s">
        <v>129</v>
      </c>
      <c r="D96" s="159"/>
      <c r="E96" s="160">
        <v>86.024799999999999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116</v>
      </c>
      <c r="AH96" s="146">
        <v>1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ht="22.5" outlineLevel="1" x14ac:dyDescent="0.2">
      <c r="A97" s="172">
        <v>9</v>
      </c>
      <c r="B97" s="173" t="s">
        <v>166</v>
      </c>
      <c r="C97" s="188" t="s">
        <v>167</v>
      </c>
      <c r="D97" s="174" t="s">
        <v>110</v>
      </c>
      <c r="E97" s="175">
        <v>86.024799999999999</v>
      </c>
      <c r="F97" s="176"/>
      <c r="G97" s="177">
        <f>ROUND(E97*F97,2)</f>
        <v>0</v>
      </c>
      <c r="H97" s="176"/>
      <c r="I97" s="177">
        <f>ROUND(E97*H97,2)</f>
        <v>0</v>
      </c>
      <c r="J97" s="176"/>
      <c r="K97" s="177">
        <f>ROUND(E97*J97,2)</f>
        <v>0</v>
      </c>
      <c r="L97" s="177">
        <v>12</v>
      </c>
      <c r="M97" s="177">
        <f>G97*(1+L97/100)</f>
        <v>0</v>
      </c>
      <c r="N97" s="175">
        <v>0</v>
      </c>
      <c r="O97" s="175">
        <f>ROUND(E97*N97,2)</f>
        <v>0</v>
      </c>
      <c r="P97" s="175">
        <v>0</v>
      </c>
      <c r="Q97" s="175">
        <f>ROUND(E97*P97,2)</f>
        <v>0</v>
      </c>
      <c r="R97" s="177"/>
      <c r="S97" s="177" t="s">
        <v>111</v>
      </c>
      <c r="T97" s="178" t="s">
        <v>111</v>
      </c>
      <c r="U97" s="156">
        <v>0.30509999999999998</v>
      </c>
      <c r="V97" s="156">
        <f>ROUND(E97*U97,2)</f>
        <v>26.25</v>
      </c>
      <c r="W97" s="156"/>
      <c r="X97" s="156" t="s">
        <v>112</v>
      </c>
      <c r="Y97" s="156" t="s">
        <v>113</v>
      </c>
      <c r="Z97" s="146"/>
      <c r="AA97" s="146"/>
      <c r="AB97" s="146"/>
      <c r="AC97" s="146"/>
      <c r="AD97" s="146"/>
      <c r="AE97" s="146"/>
      <c r="AF97" s="146"/>
      <c r="AG97" s="146" t="s">
        <v>114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33.75" outlineLevel="2" x14ac:dyDescent="0.2">
      <c r="A98" s="153"/>
      <c r="B98" s="154"/>
      <c r="C98" s="251" t="s">
        <v>168</v>
      </c>
      <c r="D98" s="252"/>
      <c r="E98" s="252"/>
      <c r="F98" s="252"/>
      <c r="G98" s="252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162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79" t="str">
        <f>C98</f>
        <v>Nanesení lepicího tmelu na izolační desky, nalepení desek, zajištění talířovými hmoždinkami (6 ks/m2), natažení stěrky, vtlačení výztužné tkaniny (1,15 m2/m2), rohových lišt (0,14 m/m2), přehlazení stěrky, nanesení druhé vyrovnávací stěrky.</v>
      </c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253" t="s">
        <v>169</v>
      </c>
      <c r="D99" s="254"/>
      <c r="E99" s="254"/>
      <c r="F99" s="254"/>
      <c r="G99" s="254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2" x14ac:dyDescent="0.2">
      <c r="A100" s="153"/>
      <c r="B100" s="154"/>
      <c r="C100" s="189" t="s">
        <v>115</v>
      </c>
      <c r="D100" s="157"/>
      <c r="E100" s="158"/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116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">
      <c r="A101" s="153"/>
      <c r="B101" s="154"/>
      <c r="C101" s="189" t="s">
        <v>117</v>
      </c>
      <c r="D101" s="157"/>
      <c r="E101" s="158">
        <v>78.684799999999996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116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">
      <c r="A102" s="153"/>
      <c r="B102" s="154"/>
      <c r="C102" s="189" t="s">
        <v>118</v>
      </c>
      <c r="D102" s="157"/>
      <c r="E102" s="158"/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116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">
      <c r="A103" s="153"/>
      <c r="B103" s="154"/>
      <c r="C103" s="189" t="s">
        <v>119</v>
      </c>
      <c r="D103" s="157"/>
      <c r="E103" s="158">
        <v>7.34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116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">
      <c r="A104" s="172">
        <v>10</v>
      </c>
      <c r="B104" s="173" t="s">
        <v>170</v>
      </c>
      <c r="C104" s="188" t="s">
        <v>171</v>
      </c>
      <c r="D104" s="174" t="s">
        <v>110</v>
      </c>
      <c r="E104" s="175">
        <v>72.319999999999993</v>
      </c>
      <c r="F104" s="176"/>
      <c r="G104" s="177">
        <f>ROUND(E104*F104,2)</f>
        <v>0</v>
      </c>
      <c r="H104" s="176"/>
      <c r="I104" s="177">
        <f>ROUND(E104*H104,2)</f>
        <v>0</v>
      </c>
      <c r="J104" s="176"/>
      <c r="K104" s="177">
        <f>ROUND(E104*J104,2)</f>
        <v>0</v>
      </c>
      <c r="L104" s="177">
        <v>12</v>
      </c>
      <c r="M104" s="177">
        <f>G104*(1+L104/100)</f>
        <v>0</v>
      </c>
      <c r="N104" s="175">
        <v>0</v>
      </c>
      <c r="O104" s="175">
        <f>ROUND(E104*N104,2)</f>
        <v>0</v>
      </c>
      <c r="P104" s="175">
        <v>0</v>
      </c>
      <c r="Q104" s="175">
        <f>ROUND(E104*P104,2)</f>
        <v>0</v>
      </c>
      <c r="R104" s="177"/>
      <c r="S104" s="177" t="s">
        <v>111</v>
      </c>
      <c r="T104" s="178" t="s">
        <v>111</v>
      </c>
      <c r="U104" s="156">
        <v>1.7000000000000001E-2</v>
      </c>
      <c r="V104" s="156">
        <f>ROUND(E104*U104,2)</f>
        <v>1.23</v>
      </c>
      <c r="W104" s="156"/>
      <c r="X104" s="156" t="s">
        <v>112</v>
      </c>
      <c r="Y104" s="156" t="s">
        <v>113</v>
      </c>
      <c r="Z104" s="146"/>
      <c r="AA104" s="146"/>
      <c r="AB104" s="146"/>
      <c r="AC104" s="146"/>
      <c r="AD104" s="146"/>
      <c r="AE104" s="146"/>
      <c r="AF104" s="146"/>
      <c r="AG104" s="146" t="s">
        <v>114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">
      <c r="A105" s="153"/>
      <c r="B105" s="154"/>
      <c r="C105" s="189" t="s">
        <v>148</v>
      </c>
      <c r="D105" s="157"/>
      <c r="E105" s="158"/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116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89" t="s">
        <v>149</v>
      </c>
      <c r="D106" s="157"/>
      <c r="E106" s="158">
        <v>164.95359999999999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116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89" t="s">
        <v>150</v>
      </c>
      <c r="D107" s="157"/>
      <c r="E107" s="158">
        <v>-33.2288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116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">
      <c r="A108" s="153"/>
      <c r="B108" s="154"/>
      <c r="C108" s="189" t="s">
        <v>151</v>
      </c>
      <c r="D108" s="157"/>
      <c r="E108" s="158">
        <v>-59.404800000000002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116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ht="22.5" outlineLevel="1" x14ac:dyDescent="0.2">
      <c r="A109" s="172">
        <v>11</v>
      </c>
      <c r="B109" s="173" t="s">
        <v>172</v>
      </c>
      <c r="C109" s="188" t="s">
        <v>173</v>
      </c>
      <c r="D109" s="174" t="s">
        <v>110</v>
      </c>
      <c r="E109" s="175">
        <v>204.96</v>
      </c>
      <c r="F109" s="176"/>
      <c r="G109" s="177">
        <f>ROUND(E109*F109,2)</f>
        <v>0</v>
      </c>
      <c r="H109" s="176"/>
      <c r="I109" s="177">
        <f>ROUND(E109*H109,2)</f>
        <v>0</v>
      </c>
      <c r="J109" s="176"/>
      <c r="K109" s="177">
        <f>ROUND(E109*J109,2)</f>
        <v>0</v>
      </c>
      <c r="L109" s="177">
        <v>12</v>
      </c>
      <c r="M109" s="177">
        <f>G109*(1+L109/100)</f>
        <v>0</v>
      </c>
      <c r="N109" s="175">
        <v>0</v>
      </c>
      <c r="O109" s="175">
        <f>ROUND(E109*N109,2)</f>
        <v>0</v>
      </c>
      <c r="P109" s="175">
        <v>0</v>
      </c>
      <c r="Q109" s="175">
        <f>ROUND(E109*P109,2)</f>
        <v>0</v>
      </c>
      <c r="R109" s="177"/>
      <c r="S109" s="177" t="s">
        <v>111</v>
      </c>
      <c r="T109" s="178" t="s">
        <v>111</v>
      </c>
      <c r="U109" s="156">
        <v>1.9E-2</v>
      </c>
      <c r="V109" s="156">
        <f>ROUND(E109*U109,2)</f>
        <v>3.89</v>
      </c>
      <c r="W109" s="156"/>
      <c r="X109" s="156" t="s">
        <v>112</v>
      </c>
      <c r="Y109" s="156" t="s">
        <v>113</v>
      </c>
      <c r="Z109" s="146"/>
      <c r="AA109" s="146"/>
      <c r="AB109" s="146"/>
      <c r="AC109" s="146"/>
      <c r="AD109" s="146"/>
      <c r="AE109" s="146"/>
      <c r="AF109" s="146"/>
      <c r="AG109" s="146" t="s">
        <v>114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2" x14ac:dyDescent="0.2">
      <c r="A110" s="153"/>
      <c r="B110" s="154"/>
      <c r="C110" s="189" t="s">
        <v>115</v>
      </c>
      <c r="D110" s="157"/>
      <c r="E110" s="158"/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116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89" t="s">
        <v>122</v>
      </c>
      <c r="D111" s="157"/>
      <c r="E111" s="158"/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116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89" t="s">
        <v>134</v>
      </c>
      <c r="D112" s="157"/>
      <c r="E112" s="158"/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116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89" t="s">
        <v>135</v>
      </c>
      <c r="D113" s="157"/>
      <c r="E113" s="158">
        <v>19.2516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116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89" t="s">
        <v>136</v>
      </c>
      <c r="D114" s="157"/>
      <c r="E114" s="158">
        <v>0.27600000000000002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116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89" t="s">
        <v>137</v>
      </c>
      <c r="D115" s="157"/>
      <c r="E115" s="158"/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116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89" t="s">
        <v>138</v>
      </c>
      <c r="D116" s="157"/>
      <c r="E116" s="158">
        <v>49.759599999999999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116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89" t="s">
        <v>139</v>
      </c>
      <c r="D117" s="157"/>
      <c r="E117" s="158">
        <v>0.58799999999999997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116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89" t="s">
        <v>140</v>
      </c>
      <c r="D118" s="157"/>
      <c r="E118" s="158">
        <v>0.46800000000000003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116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">
      <c r="A119" s="153"/>
      <c r="B119" s="154"/>
      <c r="C119" s="189" t="s">
        <v>141</v>
      </c>
      <c r="D119" s="157"/>
      <c r="E119" s="158"/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116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">
      <c r="A120" s="153"/>
      <c r="B120" s="154"/>
      <c r="C120" s="189" t="s">
        <v>142</v>
      </c>
      <c r="D120" s="157"/>
      <c r="E120" s="158">
        <v>30.507999999999999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116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89" t="s">
        <v>140</v>
      </c>
      <c r="D121" s="157"/>
      <c r="E121" s="158">
        <v>0.46800000000000003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116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190" t="s">
        <v>129</v>
      </c>
      <c r="D122" s="159"/>
      <c r="E122" s="160">
        <v>101.3192</v>
      </c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116</v>
      </c>
      <c r="AH122" s="146">
        <v>1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">
      <c r="A123" s="153"/>
      <c r="B123" s="154"/>
      <c r="C123" s="189" t="s">
        <v>115</v>
      </c>
      <c r="D123" s="157"/>
      <c r="E123" s="158"/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116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89" t="s">
        <v>130</v>
      </c>
      <c r="D124" s="157"/>
      <c r="E124" s="158"/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116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153"/>
      <c r="B125" s="154"/>
      <c r="C125" s="189" t="s">
        <v>117</v>
      </c>
      <c r="D125" s="157"/>
      <c r="E125" s="158">
        <v>78.684799999999996</v>
      </c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116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89" t="s">
        <v>118</v>
      </c>
      <c r="D126" s="157"/>
      <c r="E126" s="158"/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116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">
      <c r="A127" s="153"/>
      <c r="B127" s="154"/>
      <c r="C127" s="189" t="s">
        <v>119</v>
      </c>
      <c r="D127" s="157"/>
      <c r="E127" s="158">
        <v>7.34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116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90" t="s">
        <v>129</v>
      </c>
      <c r="D128" s="159"/>
      <c r="E128" s="160">
        <v>86.024799999999999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116</v>
      </c>
      <c r="AH128" s="146">
        <v>1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89" t="s">
        <v>143</v>
      </c>
      <c r="D129" s="157"/>
      <c r="E129" s="158"/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116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153"/>
      <c r="B130" s="154"/>
      <c r="C130" s="189" t="s">
        <v>144</v>
      </c>
      <c r="D130" s="157"/>
      <c r="E130" s="158"/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116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">
      <c r="A131" s="153"/>
      <c r="B131" s="154"/>
      <c r="C131" s="189" t="s">
        <v>145</v>
      </c>
      <c r="D131" s="157"/>
      <c r="E131" s="158">
        <v>17.616</v>
      </c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116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90" t="s">
        <v>129</v>
      </c>
      <c r="D132" s="159"/>
      <c r="E132" s="160">
        <v>17.616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116</v>
      </c>
      <c r="AH132" s="146">
        <v>1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ht="22.5" outlineLevel="1" x14ac:dyDescent="0.2">
      <c r="A133" s="172">
        <v>12</v>
      </c>
      <c r="B133" s="173" t="s">
        <v>174</v>
      </c>
      <c r="C133" s="188" t="s">
        <v>175</v>
      </c>
      <c r="D133" s="174" t="s">
        <v>110</v>
      </c>
      <c r="E133" s="175">
        <v>62.699199999999998</v>
      </c>
      <c r="F133" s="176"/>
      <c r="G133" s="177">
        <f>ROUND(E133*F133,2)</f>
        <v>0</v>
      </c>
      <c r="H133" s="176"/>
      <c r="I133" s="177">
        <f>ROUND(E133*H133,2)</f>
        <v>0</v>
      </c>
      <c r="J133" s="176"/>
      <c r="K133" s="177">
        <f>ROUND(E133*J133,2)</f>
        <v>0</v>
      </c>
      <c r="L133" s="177">
        <v>12</v>
      </c>
      <c r="M133" s="177">
        <f>G133*(1+L133/100)</f>
        <v>0</v>
      </c>
      <c r="N133" s="175">
        <v>6.0000000000000002E-5</v>
      </c>
      <c r="O133" s="175">
        <f>ROUND(E133*N133,2)</f>
        <v>0</v>
      </c>
      <c r="P133" s="175">
        <v>0</v>
      </c>
      <c r="Q133" s="175">
        <f>ROUND(E133*P133,2)</f>
        <v>0</v>
      </c>
      <c r="R133" s="177"/>
      <c r="S133" s="177" t="s">
        <v>111</v>
      </c>
      <c r="T133" s="178" t="s">
        <v>111</v>
      </c>
      <c r="U133" s="156">
        <v>0.41920000000000002</v>
      </c>
      <c r="V133" s="156">
        <f>ROUND(E133*U133,2)</f>
        <v>26.28</v>
      </c>
      <c r="W133" s="156"/>
      <c r="X133" s="156" t="s">
        <v>112</v>
      </c>
      <c r="Y133" s="156" t="s">
        <v>113</v>
      </c>
      <c r="Z133" s="146"/>
      <c r="AA133" s="146"/>
      <c r="AB133" s="146"/>
      <c r="AC133" s="146"/>
      <c r="AD133" s="146"/>
      <c r="AE133" s="146"/>
      <c r="AF133" s="146"/>
      <c r="AG133" s="146" t="s">
        <v>114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">
      <c r="A134" s="153"/>
      <c r="B134" s="154"/>
      <c r="C134" s="189" t="s">
        <v>146</v>
      </c>
      <c r="D134" s="157"/>
      <c r="E134" s="158"/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116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153"/>
      <c r="B135" s="154"/>
      <c r="C135" s="189" t="s">
        <v>147</v>
      </c>
      <c r="D135" s="157"/>
      <c r="E135" s="158">
        <v>62.699199999999998</v>
      </c>
      <c r="F135" s="156"/>
      <c r="G135" s="156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116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1" x14ac:dyDescent="0.2">
      <c r="A136" s="172">
        <v>13</v>
      </c>
      <c r="B136" s="173" t="s">
        <v>176</v>
      </c>
      <c r="C136" s="188" t="s">
        <v>177</v>
      </c>
      <c r="D136" s="174" t="s">
        <v>178</v>
      </c>
      <c r="E136" s="175">
        <v>533.52</v>
      </c>
      <c r="F136" s="176"/>
      <c r="G136" s="177">
        <f>ROUND(E136*F136,2)</f>
        <v>0</v>
      </c>
      <c r="H136" s="176"/>
      <c r="I136" s="177">
        <f>ROUND(E136*H136,2)</f>
        <v>0</v>
      </c>
      <c r="J136" s="176"/>
      <c r="K136" s="177">
        <f>ROUND(E136*J136,2)</f>
        <v>0</v>
      </c>
      <c r="L136" s="177">
        <v>12</v>
      </c>
      <c r="M136" s="177">
        <f>G136*(1+L136/100)</f>
        <v>0</v>
      </c>
      <c r="N136" s="175">
        <v>0</v>
      </c>
      <c r="O136" s="175">
        <f>ROUND(E136*N136,2)</f>
        <v>0</v>
      </c>
      <c r="P136" s="175">
        <v>0</v>
      </c>
      <c r="Q136" s="175">
        <f>ROUND(E136*P136,2)</f>
        <v>0</v>
      </c>
      <c r="R136" s="177"/>
      <c r="S136" s="177" t="s">
        <v>111</v>
      </c>
      <c r="T136" s="178" t="s">
        <v>111</v>
      </c>
      <c r="U136" s="156">
        <v>0.16</v>
      </c>
      <c r="V136" s="156">
        <f>ROUND(E136*U136,2)</f>
        <v>85.36</v>
      </c>
      <c r="W136" s="156"/>
      <c r="X136" s="156" t="s">
        <v>112</v>
      </c>
      <c r="Y136" s="156" t="s">
        <v>113</v>
      </c>
      <c r="Z136" s="146"/>
      <c r="AA136" s="146"/>
      <c r="AB136" s="146"/>
      <c r="AC136" s="146"/>
      <c r="AD136" s="146"/>
      <c r="AE136" s="146"/>
      <c r="AF136" s="146"/>
      <c r="AG136" s="146" t="s">
        <v>114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2" x14ac:dyDescent="0.2">
      <c r="A137" s="153"/>
      <c r="B137" s="154"/>
      <c r="C137" s="189" t="s">
        <v>179</v>
      </c>
      <c r="D137" s="157"/>
      <c r="E137" s="158"/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116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">
      <c r="A138" s="153"/>
      <c r="B138" s="154"/>
      <c r="C138" s="189" t="s">
        <v>127</v>
      </c>
      <c r="D138" s="157"/>
      <c r="E138" s="158"/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116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">
      <c r="A139" s="153"/>
      <c r="B139" s="154"/>
      <c r="C139" s="189" t="s">
        <v>180</v>
      </c>
      <c r="D139" s="157"/>
      <c r="E139" s="158">
        <v>127.68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116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">
      <c r="A140" s="153"/>
      <c r="B140" s="154"/>
      <c r="C140" s="190" t="s">
        <v>129</v>
      </c>
      <c r="D140" s="159"/>
      <c r="E140" s="160">
        <v>127.68</v>
      </c>
      <c r="F140" s="156"/>
      <c r="G140" s="156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116</v>
      </c>
      <c r="AH140" s="146">
        <v>1</v>
      </c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3" x14ac:dyDescent="0.2">
      <c r="A141" s="153"/>
      <c r="B141" s="154"/>
      <c r="C141" s="189" t="s">
        <v>181</v>
      </c>
      <c r="D141" s="157"/>
      <c r="E141" s="158"/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116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">
      <c r="A142" s="153"/>
      <c r="B142" s="154"/>
      <c r="C142" s="189" t="s">
        <v>127</v>
      </c>
      <c r="D142" s="157"/>
      <c r="E142" s="158"/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116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">
      <c r="A143" s="153"/>
      <c r="B143" s="154"/>
      <c r="C143" s="189" t="s">
        <v>180</v>
      </c>
      <c r="D143" s="157"/>
      <c r="E143" s="158">
        <v>127.68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116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">
      <c r="A144" s="153"/>
      <c r="B144" s="154"/>
      <c r="C144" s="189" t="s">
        <v>134</v>
      </c>
      <c r="D144" s="157"/>
      <c r="E144" s="158"/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116</v>
      </c>
      <c r="AH144" s="146">
        <v>0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189" t="s">
        <v>182</v>
      </c>
      <c r="D145" s="157"/>
      <c r="E145" s="158">
        <v>11.72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116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3" x14ac:dyDescent="0.2">
      <c r="A146" s="153"/>
      <c r="B146" s="154"/>
      <c r="C146" s="189" t="s">
        <v>183</v>
      </c>
      <c r="D146" s="157"/>
      <c r="E146" s="158">
        <v>10.52</v>
      </c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116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3" x14ac:dyDescent="0.2">
      <c r="A147" s="153"/>
      <c r="B147" s="154"/>
      <c r="C147" s="189" t="s">
        <v>137</v>
      </c>
      <c r="D147" s="157"/>
      <c r="E147" s="158"/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116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">
      <c r="A148" s="153"/>
      <c r="B148" s="154"/>
      <c r="C148" s="189" t="s">
        <v>184</v>
      </c>
      <c r="D148" s="157"/>
      <c r="E148" s="158">
        <v>21.04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116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">
      <c r="A149" s="153"/>
      <c r="B149" s="154"/>
      <c r="C149" s="189" t="s">
        <v>182</v>
      </c>
      <c r="D149" s="157"/>
      <c r="E149" s="158">
        <v>11.72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116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">
      <c r="A150" s="153"/>
      <c r="B150" s="154"/>
      <c r="C150" s="189" t="s">
        <v>185</v>
      </c>
      <c r="D150" s="157"/>
      <c r="E150" s="158"/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116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3" x14ac:dyDescent="0.2">
      <c r="A151" s="153"/>
      <c r="B151" s="154"/>
      <c r="C151" s="189" t="s">
        <v>182</v>
      </c>
      <c r="D151" s="157"/>
      <c r="E151" s="158">
        <v>11.72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116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189" t="s">
        <v>183</v>
      </c>
      <c r="D152" s="157"/>
      <c r="E152" s="158">
        <v>10.52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116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">
      <c r="A153" s="153"/>
      <c r="B153" s="154"/>
      <c r="C153" s="190" t="s">
        <v>129</v>
      </c>
      <c r="D153" s="159"/>
      <c r="E153" s="160">
        <v>204.92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116</v>
      </c>
      <c r="AH153" s="146">
        <v>1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">
      <c r="A154" s="153"/>
      <c r="B154" s="154"/>
      <c r="C154" s="189" t="s">
        <v>186</v>
      </c>
      <c r="D154" s="157"/>
      <c r="E154" s="158"/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116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3" x14ac:dyDescent="0.2">
      <c r="A155" s="153"/>
      <c r="B155" s="154"/>
      <c r="C155" s="189" t="s">
        <v>187</v>
      </c>
      <c r="D155" s="157"/>
      <c r="E155" s="158">
        <v>73.400000000000006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116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90" t="s">
        <v>129</v>
      </c>
      <c r="D156" s="159"/>
      <c r="E156" s="160">
        <v>73.400000000000006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116</v>
      </c>
      <c r="AH156" s="146">
        <v>1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">
      <c r="A157" s="153"/>
      <c r="B157" s="154"/>
      <c r="C157" s="189" t="s">
        <v>188</v>
      </c>
      <c r="D157" s="157"/>
      <c r="E157" s="158"/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116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">
      <c r="A158" s="153"/>
      <c r="B158" s="154"/>
      <c r="C158" s="189" t="s">
        <v>189</v>
      </c>
      <c r="D158" s="157"/>
      <c r="E158" s="158">
        <v>36.799999999999997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116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">
      <c r="A159" s="153"/>
      <c r="B159" s="154"/>
      <c r="C159" s="190" t="s">
        <v>129</v>
      </c>
      <c r="D159" s="159"/>
      <c r="E159" s="160">
        <v>36.799999999999997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116</v>
      </c>
      <c r="AH159" s="146">
        <v>1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89" t="s">
        <v>190</v>
      </c>
      <c r="D160" s="157"/>
      <c r="E160" s="158"/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116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89" t="s">
        <v>191</v>
      </c>
      <c r="D161" s="157"/>
      <c r="E161" s="158"/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116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89" t="s">
        <v>192</v>
      </c>
      <c r="D162" s="157"/>
      <c r="E162" s="158">
        <v>0.98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116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">
      <c r="A163" s="153"/>
      <c r="B163" s="154"/>
      <c r="C163" s="189" t="s">
        <v>193</v>
      </c>
      <c r="D163" s="157"/>
      <c r="E163" s="158">
        <v>0.78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116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">
      <c r="A164" s="153"/>
      <c r="B164" s="154"/>
      <c r="C164" s="189" t="s">
        <v>194</v>
      </c>
      <c r="D164" s="157"/>
      <c r="E164" s="158"/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116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">
      <c r="A165" s="153"/>
      <c r="B165" s="154"/>
      <c r="C165" s="189" t="s">
        <v>195</v>
      </c>
      <c r="D165" s="157"/>
      <c r="E165" s="158">
        <v>42.08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116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3" x14ac:dyDescent="0.2">
      <c r="A166" s="153"/>
      <c r="B166" s="154"/>
      <c r="C166" s="189" t="s">
        <v>196</v>
      </c>
      <c r="D166" s="157"/>
      <c r="E166" s="158">
        <v>46.88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116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3" x14ac:dyDescent="0.2">
      <c r="A167" s="153"/>
      <c r="B167" s="154"/>
      <c r="C167" s="190" t="s">
        <v>129</v>
      </c>
      <c r="D167" s="159"/>
      <c r="E167" s="160">
        <v>90.72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116</v>
      </c>
      <c r="AH167" s="146">
        <v>1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ht="33.75" outlineLevel="1" x14ac:dyDescent="0.2">
      <c r="A168" s="172">
        <v>14</v>
      </c>
      <c r="B168" s="173" t="s">
        <v>197</v>
      </c>
      <c r="C168" s="188" t="s">
        <v>198</v>
      </c>
      <c r="D168" s="174" t="s">
        <v>110</v>
      </c>
      <c r="E168" s="175">
        <v>160.55520000000001</v>
      </c>
      <c r="F168" s="176"/>
      <c r="G168" s="177">
        <f>ROUND(E168*F168,2)</f>
        <v>0</v>
      </c>
      <c r="H168" s="176"/>
      <c r="I168" s="177">
        <f>ROUND(E168*H168,2)</f>
        <v>0</v>
      </c>
      <c r="J168" s="176"/>
      <c r="K168" s="177">
        <f>ROUND(E168*J168,2)</f>
        <v>0</v>
      </c>
      <c r="L168" s="177">
        <v>12</v>
      </c>
      <c r="M168" s="177">
        <f>G168*(1+L168/100)</f>
        <v>0</v>
      </c>
      <c r="N168" s="175">
        <v>4.3800000000000002E-3</v>
      </c>
      <c r="O168" s="175">
        <f>ROUND(E168*N168,2)</f>
        <v>0.7</v>
      </c>
      <c r="P168" s="175">
        <v>0</v>
      </c>
      <c r="Q168" s="175">
        <f>ROUND(E168*P168,2)</f>
        <v>0</v>
      </c>
      <c r="R168" s="177"/>
      <c r="S168" s="177" t="s">
        <v>111</v>
      </c>
      <c r="T168" s="178" t="s">
        <v>111</v>
      </c>
      <c r="U168" s="156">
        <v>0.36199999999999999</v>
      </c>
      <c r="V168" s="156">
        <f>ROUND(E168*U168,2)</f>
        <v>58.12</v>
      </c>
      <c r="W168" s="156"/>
      <c r="X168" s="156" t="s">
        <v>112</v>
      </c>
      <c r="Y168" s="156" t="s">
        <v>113</v>
      </c>
      <c r="Z168" s="146"/>
      <c r="AA168" s="146"/>
      <c r="AB168" s="146"/>
      <c r="AC168" s="146"/>
      <c r="AD168" s="146"/>
      <c r="AE168" s="146"/>
      <c r="AF168" s="146"/>
      <c r="AG168" s="146" t="s">
        <v>114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">
      <c r="A169" s="153"/>
      <c r="B169" s="154"/>
      <c r="C169" s="189" t="s">
        <v>146</v>
      </c>
      <c r="D169" s="157"/>
      <c r="E169" s="158"/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116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">
      <c r="A170" s="153"/>
      <c r="B170" s="154"/>
      <c r="C170" s="189" t="s">
        <v>147</v>
      </c>
      <c r="D170" s="157"/>
      <c r="E170" s="158">
        <v>62.699199999999998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116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">
      <c r="A171" s="153"/>
      <c r="B171" s="154"/>
      <c r="C171" s="190" t="s">
        <v>129</v>
      </c>
      <c r="D171" s="159"/>
      <c r="E171" s="160">
        <v>62.699199999999998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116</v>
      </c>
      <c r="AH171" s="146">
        <v>1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">
      <c r="A172" s="153"/>
      <c r="B172" s="154"/>
      <c r="C172" s="189" t="s">
        <v>148</v>
      </c>
      <c r="D172" s="157"/>
      <c r="E172" s="158"/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116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">
      <c r="A173" s="153"/>
      <c r="B173" s="154"/>
      <c r="C173" s="189" t="s">
        <v>149</v>
      </c>
      <c r="D173" s="157"/>
      <c r="E173" s="158">
        <v>164.95359999999999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116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">
      <c r="A174" s="153"/>
      <c r="B174" s="154"/>
      <c r="C174" s="189" t="s">
        <v>150</v>
      </c>
      <c r="D174" s="157"/>
      <c r="E174" s="158">
        <v>-33.2288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116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89" t="s">
        <v>151</v>
      </c>
      <c r="D175" s="157"/>
      <c r="E175" s="158">
        <v>-59.404800000000002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116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190" t="s">
        <v>129</v>
      </c>
      <c r="D176" s="159"/>
      <c r="E176" s="160">
        <v>72.319999999999993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116</v>
      </c>
      <c r="AH176" s="146">
        <v>1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">
      <c r="A177" s="153"/>
      <c r="B177" s="154"/>
      <c r="C177" s="189" t="s">
        <v>127</v>
      </c>
      <c r="D177" s="157"/>
      <c r="E177" s="158"/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116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">
      <c r="A178" s="153"/>
      <c r="B178" s="154"/>
      <c r="C178" s="189" t="s">
        <v>128</v>
      </c>
      <c r="D178" s="157"/>
      <c r="E178" s="158">
        <v>25.536000000000001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116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90" t="s">
        <v>129</v>
      </c>
      <c r="D179" s="159"/>
      <c r="E179" s="160">
        <v>25.536000000000001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116</v>
      </c>
      <c r="AH179" s="146">
        <v>1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">
      <c r="A180" s="172">
        <v>15</v>
      </c>
      <c r="B180" s="173" t="s">
        <v>199</v>
      </c>
      <c r="C180" s="188" t="s">
        <v>200</v>
      </c>
      <c r="D180" s="174" t="s">
        <v>110</v>
      </c>
      <c r="E180" s="175">
        <v>160.55520000000001</v>
      </c>
      <c r="F180" s="176"/>
      <c r="G180" s="177">
        <f>ROUND(E180*F180,2)</f>
        <v>0</v>
      </c>
      <c r="H180" s="176"/>
      <c r="I180" s="177">
        <f>ROUND(E180*H180,2)</f>
        <v>0</v>
      </c>
      <c r="J180" s="176"/>
      <c r="K180" s="177">
        <f>ROUND(E180*J180,2)</f>
        <v>0</v>
      </c>
      <c r="L180" s="177">
        <v>12</v>
      </c>
      <c r="M180" s="177">
        <f>G180*(1+L180/100)</f>
        <v>0</v>
      </c>
      <c r="N180" s="175">
        <v>2.0000000000000002E-5</v>
      </c>
      <c r="O180" s="175">
        <f>ROUND(E180*N180,2)</f>
        <v>0</v>
      </c>
      <c r="P180" s="175">
        <v>0</v>
      </c>
      <c r="Q180" s="175">
        <f>ROUND(E180*P180,2)</f>
        <v>0</v>
      </c>
      <c r="R180" s="177"/>
      <c r="S180" s="177" t="s">
        <v>111</v>
      </c>
      <c r="T180" s="178" t="s">
        <v>111</v>
      </c>
      <c r="U180" s="156">
        <v>0.11</v>
      </c>
      <c r="V180" s="156">
        <f>ROUND(E180*U180,2)</f>
        <v>17.66</v>
      </c>
      <c r="W180" s="156"/>
      <c r="X180" s="156" t="s">
        <v>112</v>
      </c>
      <c r="Y180" s="156" t="s">
        <v>113</v>
      </c>
      <c r="Z180" s="146"/>
      <c r="AA180" s="146"/>
      <c r="AB180" s="146"/>
      <c r="AC180" s="146"/>
      <c r="AD180" s="146"/>
      <c r="AE180" s="146"/>
      <c r="AF180" s="146"/>
      <c r="AG180" s="146" t="s">
        <v>114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">
      <c r="A181" s="153"/>
      <c r="B181" s="154"/>
      <c r="C181" s="189" t="s">
        <v>122</v>
      </c>
      <c r="D181" s="157"/>
      <c r="E181" s="158"/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116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">
      <c r="A182" s="153"/>
      <c r="B182" s="154"/>
      <c r="C182" s="189" t="s">
        <v>125</v>
      </c>
      <c r="D182" s="157"/>
      <c r="E182" s="158">
        <v>62.699199999999998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116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3" x14ac:dyDescent="0.2">
      <c r="A183" s="153"/>
      <c r="B183" s="154"/>
      <c r="C183" s="189" t="s">
        <v>126</v>
      </c>
      <c r="D183" s="157"/>
      <c r="E183" s="158">
        <v>72.319999999999993</v>
      </c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116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3" x14ac:dyDescent="0.2">
      <c r="A184" s="153"/>
      <c r="B184" s="154"/>
      <c r="C184" s="189" t="s">
        <v>127</v>
      </c>
      <c r="D184" s="157"/>
      <c r="E184" s="158"/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116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">
      <c r="A185" s="153"/>
      <c r="B185" s="154"/>
      <c r="C185" s="189" t="s">
        <v>128</v>
      </c>
      <c r="D185" s="157"/>
      <c r="E185" s="158">
        <v>25.536000000000001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116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">
      <c r="A186" s="172">
        <v>16</v>
      </c>
      <c r="B186" s="173" t="s">
        <v>201</v>
      </c>
      <c r="C186" s="188" t="s">
        <v>202</v>
      </c>
      <c r="D186" s="174" t="s">
        <v>110</v>
      </c>
      <c r="E186" s="175">
        <v>204.96</v>
      </c>
      <c r="F186" s="176"/>
      <c r="G186" s="177">
        <f>ROUND(E186*F186,2)</f>
        <v>0</v>
      </c>
      <c r="H186" s="176"/>
      <c r="I186" s="177">
        <f>ROUND(E186*H186,2)</f>
        <v>0</v>
      </c>
      <c r="J186" s="176"/>
      <c r="K186" s="177">
        <f>ROUND(E186*J186,2)</f>
        <v>0</v>
      </c>
      <c r="L186" s="177">
        <v>12</v>
      </c>
      <c r="M186" s="177">
        <f>G186*(1+L186/100)</f>
        <v>0</v>
      </c>
      <c r="N186" s="175">
        <v>3.2000000000000003E-4</v>
      </c>
      <c r="O186" s="175">
        <f>ROUND(E186*N186,2)</f>
        <v>7.0000000000000007E-2</v>
      </c>
      <c r="P186" s="175">
        <v>0</v>
      </c>
      <c r="Q186" s="175">
        <f>ROUND(E186*P186,2)</f>
        <v>0</v>
      </c>
      <c r="R186" s="177"/>
      <c r="S186" s="177" t="s">
        <v>111</v>
      </c>
      <c r="T186" s="178" t="s">
        <v>111</v>
      </c>
      <c r="U186" s="156">
        <v>0.16</v>
      </c>
      <c r="V186" s="156">
        <f>ROUND(E186*U186,2)</f>
        <v>32.79</v>
      </c>
      <c r="W186" s="156"/>
      <c r="X186" s="156" t="s">
        <v>112</v>
      </c>
      <c r="Y186" s="156" t="s">
        <v>113</v>
      </c>
      <c r="Z186" s="146"/>
      <c r="AA186" s="146"/>
      <c r="AB186" s="146"/>
      <c r="AC186" s="146"/>
      <c r="AD186" s="146"/>
      <c r="AE186" s="146"/>
      <c r="AF186" s="146"/>
      <c r="AG186" s="146" t="s">
        <v>114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">
      <c r="A187" s="153"/>
      <c r="B187" s="154"/>
      <c r="C187" s="189" t="s">
        <v>122</v>
      </c>
      <c r="D187" s="157"/>
      <c r="E187" s="158"/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116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">
      <c r="A188" s="153"/>
      <c r="B188" s="154"/>
      <c r="C188" s="189" t="s">
        <v>123</v>
      </c>
      <c r="D188" s="157"/>
      <c r="E188" s="158">
        <v>101.3192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116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">
      <c r="A189" s="153"/>
      <c r="B189" s="154"/>
      <c r="C189" s="189" t="s">
        <v>124</v>
      </c>
      <c r="D189" s="157"/>
      <c r="E189" s="158">
        <v>17.616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116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189" t="s">
        <v>130</v>
      </c>
      <c r="D190" s="157"/>
      <c r="E190" s="158"/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116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">
      <c r="A191" s="153"/>
      <c r="B191" s="154"/>
      <c r="C191" s="189" t="s">
        <v>131</v>
      </c>
      <c r="D191" s="157"/>
      <c r="E191" s="158">
        <v>86.024799999999999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116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ht="22.5" outlineLevel="1" x14ac:dyDescent="0.2">
      <c r="A192" s="172">
        <v>17</v>
      </c>
      <c r="B192" s="173" t="s">
        <v>203</v>
      </c>
      <c r="C192" s="188" t="s">
        <v>204</v>
      </c>
      <c r="D192" s="174" t="s">
        <v>178</v>
      </c>
      <c r="E192" s="175">
        <v>40.479999999999997</v>
      </c>
      <c r="F192" s="176"/>
      <c r="G192" s="177">
        <f>ROUND(E192*F192,2)</f>
        <v>0</v>
      </c>
      <c r="H192" s="176"/>
      <c r="I192" s="177">
        <f>ROUND(E192*H192,2)</f>
        <v>0</v>
      </c>
      <c r="J192" s="176"/>
      <c r="K192" s="177">
        <f>ROUND(E192*J192,2)</f>
        <v>0</v>
      </c>
      <c r="L192" s="177">
        <v>12</v>
      </c>
      <c r="M192" s="177">
        <f>G192*(1+L192/100)</f>
        <v>0</v>
      </c>
      <c r="N192" s="175">
        <v>1E-4</v>
      </c>
      <c r="O192" s="175">
        <f>ROUND(E192*N192,2)</f>
        <v>0</v>
      </c>
      <c r="P192" s="175">
        <v>0</v>
      </c>
      <c r="Q192" s="175">
        <f>ROUND(E192*P192,2)</f>
        <v>0</v>
      </c>
      <c r="R192" s="177" t="s">
        <v>205</v>
      </c>
      <c r="S192" s="177" t="s">
        <v>111</v>
      </c>
      <c r="T192" s="178" t="s">
        <v>111</v>
      </c>
      <c r="U192" s="156">
        <v>0</v>
      </c>
      <c r="V192" s="156">
        <f>ROUND(E192*U192,2)</f>
        <v>0</v>
      </c>
      <c r="W192" s="156"/>
      <c r="X192" s="156" t="s">
        <v>206</v>
      </c>
      <c r="Y192" s="156" t="s">
        <v>113</v>
      </c>
      <c r="Z192" s="146"/>
      <c r="AA192" s="146"/>
      <c r="AB192" s="146"/>
      <c r="AC192" s="146"/>
      <c r="AD192" s="146"/>
      <c r="AE192" s="146"/>
      <c r="AF192" s="146"/>
      <c r="AG192" s="146" t="s">
        <v>207</v>
      </c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2" x14ac:dyDescent="0.2">
      <c r="A193" s="153"/>
      <c r="B193" s="154"/>
      <c r="C193" s="189" t="s">
        <v>208</v>
      </c>
      <c r="D193" s="157"/>
      <c r="E193" s="158">
        <v>40.479999999999997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116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1" x14ac:dyDescent="0.2">
      <c r="A194" s="172">
        <v>18</v>
      </c>
      <c r="B194" s="173" t="s">
        <v>209</v>
      </c>
      <c r="C194" s="188" t="s">
        <v>210</v>
      </c>
      <c r="D194" s="174" t="s">
        <v>178</v>
      </c>
      <c r="E194" s="175">
        <v>140.44800000000001</v>
      </c>
      <c r="F194" s="176"/>
      <c r="G194" s="177">
        <f>ROUND(E194*F194,2)</f>
        <v>0</v>
      </c>
      <c r="H194" s="176"/>
      <c r="I194" s="177">
        <f>ROUND(E194*H194,2)</f>
        <v>0</v>
      </c>
      <c r="J194" s="176"/>
      <c r="K194" s="177">
        <f>ROUND(E194*J194,2)</f>
        <v>0</v>
      </c>
      <c r="L194" s="177">
        <v>12</v>
      </c>
      <c r="M194" s="177">
        <f>G194*(1+L194/100)</f>
        <v>0</v>
      </c>
      <c r="N194" s="175">
        <v>2.0000000000000001E-4</v>
      </c>
      <c r="O194" s="175">
        <f>ROUND(E194*N194,2)</f>
        <v>0.03</v>
      </c>
      <c r="P194" s="175">
        <v>0</v>
      </c>
      <c r="Q194" s="175">
        <f>ROUND(E194*P194,2)</f>
        <v>0</v>
      </c>
      <c r="R194" s="177" t="s">
        <v>205</v>
      </c>
      <c r="S194" s="177" t="s">
        <v>111</v>
      </c>
      <c r="T194" s="178" t="s">
        <v>111</v>
      </c>
      <c r="U194" s="156">
        <v>0</v>
      </c>
      <c r="V194" s="156">
        <f>ROUND(E194*U194,2)</f>
        <v>0</v>
      </c>
      <c r="W194" s="156"/>
      <c r="X194" s="156" t="s">
        <v>206</v>
      </c>
      <c r="Y194" s="156" t="s">
        <v>113</v>
      </c>
      <c r="Z194" s="146"/>
      <c r="AA194" s="146"/>
      <c r="AB194" s="146"/>
      <c r="AC194" s="146"/>
      <c r="AD194" s="146"/>
      <c r="AE194" s="146"/>
      <c r="AF194" s="146"/>
      <c r="AG194" s="146" t="s">
        <v>207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">
      <c r="A195" s="153"/>
      <c r="B195" s="154"/>
      <c r="C195" s="189" t="s">
        <v>211</v>
      </c>
      <c r="D195" s="157"/>
      <c r="E195" s="158">
        <v>140.44800000000001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116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1" x14ac:dyDescent="0.2">
      <c r="A196" s="172">
        <v>19</v>
      </c>
      <c r="B196" s="173" t="s">
        <v>212</v>
      </c>
      <c r="C196" s="188" t="s">
        <v>213</v>
      </c>
      <c r="D196" s="174" t="s">
        <v>178</v>
      </c>
      <c r="E196" s="175">
        <v>80.739999999999995</v>
      </c>
      <c r="F196" s="176"/>
      <c r="G196" s="177">
        <f>ROUND(E196*F196,2)</f>
        <v>0</v>
      </c>
      <c r="H196" s="176"/>
      <c r="I196" s="177">
        <f>ROUND(E196*H196,2)</f>
        <v>0</v>
      </c>
      <c r="J196" s="176"/>
      <c r="K196" s="177">
        <f>ROUND(E196*J196,2)</f>
        <v>0</v>
      </c>
      <c r="L196" s="177">
        <v>12</v>
      </c>
      <c r="M196" s="177">
        <f>G196*(1+L196/100)</f>
        <v>0</v>
      </c>
      <c r="N196" s="175">
        <v>1.3999999999999999E-4</v>
      </c>
      <c r="O196" s="175">
        <f>ROUND(E196*N196,2)</f>
        <v>0.01</v>
      </c>
      <c r="P196" s="175">
        <v>0</v>
      </c>
      <c r="Q196" s="175">
        <f>ROUND(E196*P196,2)</f>
        <v>0</v>
      </c>
      <c r="R196" s="177" t="s">
        <v>205</v>
      </c>
      <c r="S196" s="177" t="s">
        <v>111</v>
      </c>
      <c r="T196" s="178" t="s">
        <v>111</v>
      </c>
      <c r="U196" s="156">
        <v>0</v>
      </c>
      <c r="V196" s="156">
        <f>ROUND(E196*U196,2)</f>
        <v>0</v>
      </c>
      <c r="W196" s="156"/>
      <c r="X196" s="156" t="s">
        <v>206</v>
      </c>
      <c r="Y196" s="156" t="s">
        <v>113</v>
      </c>
      <c r="Z196" s="146"/>
      <c r="AA196" s="146"/>
      <c r="AB196" s="146"/>
      <c r="AC196" s="146"/>
      <c r="AD196" s="146"/>
      <c r="AE196" s="146"/>
      <c r="AF196" s="146"/>
      <c r="AG196" s="146" t="s">
        <v>207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2" x14ac:dyDescent="0.2">
      <c r="A197" s="153"/>
      <c r="B197" s="154"/>
      <c r="C197" s="189" t="s">
        <v>214</v>
      </c>
      <c r="D197" s="157"/>
      <c r="E197" s="158">
        <v>80.739999999999995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116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ht="22.5" outlineLevel="1" x14ac:dyDescent="0.2">
      <c r="A198" s="172">
        <v>20</v>
      </c>
      <c r="B198" s="173" t="s">
        <v>215</v>
      </c>
      <c r="C198" s="188" t="s">
        <v>216</v>
      </c>
      <c r="D198" s="174" t="s">
        <v>178</v>
      </c>
      <c r="E198" s="175">
        <v>99.792000000000002</v>
      </c>
      <c r="F198" s="176"/>
      <c r="G198" s="177">
        <f>ROUND(E198*F198,2)</f>
        <v>0</v>
      </c>
      <c r="H198" s="176"/>
      <c r="I198" s="177">
        <f>ROUND(E198*H198,2)</f>
        <v>0</v>
      </c>
      <c r="J198" s="176"/>
      <c r="K198" s="177">
        <f>ROUND(E198*J198,2)</f>
        <v>0</v>
      </c>
      <c r="L198" s="177">
        <v>12</v>
      </c>
      <c r="M198" s="177">
        <f>G198*(1+L198/100)</f>
        <v>0</v>
      </c>
      <c r="N198" s="175">
        <v>2.0000000000000001E-4</v>
      </c>
      <c r="O198" s="175">
        <f>ROUND(E198*N198,2)</f>
        <v>0.02</v>
      </c>
      <c r="P198" s="175">
        <v>0</v>
      </c>
      <c r="Q198" s="175">
        <f>ROUND(E198*P198,2)</f>
        <v>0</v>
      </c>
      <c r="R198" s="177" t="s">
        <v>205</v>
      </c>
      <c r="S198" s="177" t="s">
        <v>111</v>
      </c>
      <c r="T198" s="178" t="s">
        <v>111</v>
      </c>
      <c r="U198" s="156">
        <v>0</v>
      </c>
      <c r="V198" s="156">
        <f>ROUND(E198*U198,2)</f>
        <v>0</v>
      </c>
      <c r="W198" s="156"/>
      <c r="X198" s="156" t="s">
        <v>206</v>
      </c>
      <c r="Y198" s="156" t="s">
        <v>113</v>
      </c>
      <c r="Z198" s="146"/>
      <c r="AA198" s="146"/>
      <c r="AB198" s="146"/>
      <c r="AC198" s="146"/>
      <c r="AD198" s="146"/>
      <c r="AE198" s="146"/>
      <c r="AF198" s="146"/>
      <c r="AG198" s="146" t="s">
        <v>207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2" x14ac:dyDescent="0.2">
      <c r="A199" s="153"/>
      <c r="B199" s="154"/>
      <c r="C199" s="189" t="s">
        <v>217</v>
      </c>
      <c r="D199" s="157"/>
      <c r="E199" s="158">
        <v>99.792000000000002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116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ht="22.5" outlineLevel="1" x14ac:dyDescent="0.2">
      <c r="A200" s="172">
        <v>21</v>
      </c>
      <c r="B200" s="173" t="s">
        <v>218</v>
      </c>
      <c r="C200" s="188" t="s">
        <v>219</v>
      </c>
      <c r="D200" s="174" t="s">
        <v>178</v>
      </c>
      <c r="E200" s="175">
        <v>225.41200000000001</v>
      </c>
      <c r="F200" s="176"/>
      <c r="G200" s="177">
        <f>ROUND(E200*F200,2)</f>
        <v>0</v>
      </c>
      <c r="H200" s="176"/>
      <c r="I200" s="177">
        <f>ROUND(E200*H200,2)</f>
        <v>0</v>
      </c>
      <c r="J200" s="176"/>
      <c r="K200" s="177">
        <f>ROUND(E200*J200,2)</f>
        <v>0</v>
      </c>
      <c r="L200" s="177">
        <v>12</v>
      </c>
      <c r="M200" s="177">
        <f>G200*(1+L200/100)</f>
        <v>0</v>
      </c>
      <c r="N200" s="175">
        <v>1E-4</v>
      </c>
      <c r="O200" s="175">
        <f>ROUND(E200*N200,2)</f>
        <v>0.02</v>
      </c>
      <c r="P200" s="175">
        <v>0</v>
      </c>
      <c r="Q200" s="175">
        <f>ROUND(E200*P200,2)</f>
        <v>0</v>
      </c>
      <c r="R200" s="177" t="s">
        <v>205</v>
      </c>
      <c r="S200" s="177" t="s">
        <v>111</v>
      </c>
      <c r="T200" s="178" t="s">
        <v>111</v>
      </c>
      <c r="U200" s="156">
        <v>0</v>
      </c>
      <c r="V200" s="156">
        <f>ROUND(E200*U200,2)</f>
        <v>0</v>
      </c>
      <c r="W200" s="156"/>
      <c r="X200" s="156" t="s">
        <v>206</v>
      </c>
      <c r="Y200" s="156" t="s">
        <v>113</v>
      </c>
      <c r="Z200" s="146"/>
      <c r="AA200" s="146"/>
      <c r="AB200" s="146"/>
      <c r="AC200" s="146"/>
      <c r="AD200" s="146"/>
      <c r="AE200" s="146"/>
      <c r="AF200" s="146"/>
      <c r="AG200" s="146" t="s">
        <v>207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2" x14ac:dyDescent="0.2">
      <c r="A201" s="153"/>
      <c r="B201" s="154"/>
      <c r="C201" s="189" t="s">
        <v>220</v>
      </c>
      <c r="D201" s="157"/>
      <c r="E201" s="158">
        <v>225.41200000000001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116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x14ac:dyDescent="0.2">
      <c r="A202" s="165" t="s">
        <v>106</v>
      </c>
      <c r="B202" s="166" t="s">
        <v>55</v>
      </c>
      <c r="C202" s="187" t="s">
        <v>56</v>
      </c>
      <c r="D202" s="167"/>
      <c r="E202" s="168"/>
      <c r="F202" s="169"/>
      <c r="G202" s="169">
        <f>SUMIF(AG203:AG215,"&lt;&gt;NOR",G203:G215)</f>
        <v>0</v>
      </c>
      <c r="H202" s="169"/>
      <c r="I202" s="169">
        <f>SUM(I203:I215)</f>
        <v>0</v>
      </c>
      <c r="J202" s="169"/>
      <c r="K202" s="169">
        <f>SUM(K203:K215)</f>
        <v>0</v>
      </c>
      <c r="L202" s="169"/>
      <c r="M202" s="169">
        <f>SUM(M203:M215)</f>
        <v>0</v>
      </c>
      <c r="N202" s="168"/>
      <c r="O202" s="168">
        <f>SUM(O203:O215)</f>
        <v>10.07</v>
      </c>
      <c r="P202" s="168"/>
      <c r="Q202" s="168">
        <f>SUM(Q203:Q215)</f>
        <v>0</v>
      </c>
      <c r="R202" s="169"/>
      <c r="S202" s="169"/>
      <c r="T202" s="170"/>
      <c r="U202" s="164"/>
      <c r="V202" s="164">
        <f>SUM(V203:V215)</f>
        <v>94.68</v>
      </c>
      <c r="W202" s="164"/>
      <c r="X202" s="164"/>
      <c r="Y202" s="164"/>
      <c r="AG202" t="s">
        <v>107</v>
      </c>
    </row>
    <row r="203" spans="1:60" ht="22.5" outlineLevel="1" x14ac:dyDescent="0.2">
      <c r="A203" s="172">
        <v>22</v>
      </c>
      <c r="B203" s="173" t="s">
        <v>221</v>
      </c>
      <c r="C203" s="188" t="s">
        <v>222</v>
      </c>
      <c r="D203" s="174" t="s">
        <v>110</v>
      </c>
      <c r="E203" s="175">
        <v>81.900800000000004</v>
      </c>
      <c r="F203" s="176"/>
      <c r="G203" s="177">
        <f>ROUND(E203*F203,2)</f>
        <v>0</v>
      </c>
      <c r="H203" s="176"/>
      <c r="I203" s="177">
        <f>ROUND(E203*H203,2)</f>
        <v>0</v>
      </c>
      <c r="J203" s="176"/>
      <c r="K203" s="177">
        <f>ROUND(E203*J203,2)</f>
        <v>0</v>
      </c>
      <c r="L203" s="177">
        <v>12</v>
      </c>
      <c r="M203" s="177">
        <f>G203*(1+L203/100)</f>
        <v>0</v>
      </c>
      <c r="N203" s="175">
        <v>4.0980000000000003E-2</v>
      </c>
      <c r="O203" s="175">
        <f>ROUND(E203*N203,2)</f>
        <v>3.36</v>
      </c>
      <c r="P203" s="175">
        <v>0</v>
      </c>
      <c r="Q203" s="175">
        <f>ROUND(E203*P203,2)</f>
        <v>0</v>
      </c>
      <c r="R203" s="177"/>
      <c r="S203" s="177" t="s">
        <v>111</v>
      </c>
      <c r="T203" s="178" t="s">
        <v>111</v>
      </c>
      <c r="U203" s="156">
        <v>0.44700000000000001</v>
      </c>
      <c r="V203" s="156">
        <f>ROUND(E203*U203,2)</f>
        <v>36.61</v>
      </c>
      <c r="W203" s="156"/>
      <c r="X203" s="156" t="s">
        <v>112</v>
      </c>
      <c r="Y203" s="156" t="s">
        <v>113</v>
      </c>
      <c r="Z203" s="146"/>
      <c r="AA203" s="146"/>
      <c r="AB203" s="146"/>
      <c r="AC203" s="146"/>
      <c r="AD203" s="146"/>
      <c r="AE203" s="146"/>
      <c r="AF203" s="146"/>
      <c r="AG203" s="146" t="s">
        <v>114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2" x14ac:dyDescent="0.2">
      <c r="A204" s="153"/>
      <c r="B204" s="154"/>
      <c r="C204" s="251" t="s">
        <v>223</v>
      </c>
      <c r="D204" s="252"/>
      <c r="E204" s="252"/>
      <c r="F204" s="252"/>
      <c r="G204" s="252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162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2" x14ac:dyDescent="0.2">
      <c r="A205" s="153"/>
      <c r="B205" s="154"/>
      <c r="C205" s="189" t="s">
        <v>224</v>
      </c>
      <c r="D205" s="157"/>
      <c r="E205" s="158"/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116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">
      <c r="A206" s="153"/>
      <c r="B206" s="154"/>
      <c r="C206" s="189" t="s">
        <v>225</v>
      </c>
      <c r="D206" s="157"/>
      <c r="E206" s="158">
        <v>81.900800000000004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116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ht="22.5" outlineLevel="1" x14ac:dyDescent="0.2">
      <c r="A207" s="172">
        <v>23</v>
      </c>
      <c r="B207" s="173" t="s">
        <v>226</v>
      </c>
      <c r="C207" s="188" t="s">
        <v>227</v>
      </c>
      <c r="D207" s="174" t="s">
        <v>110</v>
      </c>
      <c r="E207" s="175">
        <v>81.900800000000004</v>
      </c>
      <c r="F207" s="176"/>
      <c r="G207" s="177">
        <f>ROUND(E207*F207,2)</f>
        <v>0</v>
      </c>
      <c r="H207" s="176"/>
      <c r="I207" s="177">
        <f>ROUND(E207*H207,2)</f>
        <v>0</v>
      </c>
      <c r="J207" s="176"/>
      <c r="K207" s="177">
        <f>ROUND(E207*J207,2)</f>
        <v>0</v>
      </c>
      <c r="L207" s="177">
        <v>12</v>
      </c>
      <c r="M207" s="177">
        <f>G207*(1+L207/100)</f>
        <v>0</v>
      </c>
      <c r="N207" s="175">
        <v>8.1930000000000003E-2</v>
      </c>
      <c r="O207" s="175">
        <f>ROUND(E207*N207,2)</f>
        <v>6.71</v>
      </c>
      <c r="P207" s="175">
        <v>0</v>
      </c>
      <c r="Q207" s="175">
        <f>ROUND(E207*P207,2)</f>
        <v>0</v>
      </c>
      <c r="R207" s="177"/>
      <c r="S207" s="177" t="s">
        <v>111</v>
      </c>
      <c r="T207" s="178" t="s">
        <v>111</v>
      </c>
      <c r="U207" s="156">
        <v>0.51900000000000002</v>
      </c>
      <c r="V207" s="156">
        <f>ROUND(E207*U207,2)</f>
        <v>42.51</v>
      </c>
      <c r="W207" s="156"/>
      <c r="X207" s="156" t="s">
        <v>112</v>
      </c>
      <c r="Y207" s="156" t="s">
        <v>113</v>
      </c>
      <c r="Z207" s="146"/>
      <c r="AA207" s="146"/>
      <c r="AB207" s="146"/>
      <c r="AC207" s="146"/>
      <c r="AD207" s="146"/>
      <c r="AE207" s="146"/>
      <c r="AF207" s="146"/>
      <c r="AG207" s="146" t="s">
        <v>114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2" x14ac:dyDescent="0.2">
      <c r="A208" s="153"/>
      <c r="B208" s="154"/>
      <c r="C208" s="251" t="s">
        <v>223</v>
      </c>
      <c r="D208" s="252"/>
      <c r="E208" s="252"/>
      <c r="F208" s="252"/>
      <c r="G208" s="252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162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2" x14ac:dyDescent="0.2">
      <c r="A209" s="153"/>
      <c r="B209" s="154"/>
      <c r="C209" s="189" t="s">
        <v>228</v>
      </c>
      <c r="D209" s="157"/>
      <c r="E209" s="158"/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116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">
      <c r="A210" s="153"/>
      <c r="B210" s="154"/>
      <c r="C210" s="189" t="s">
        <v>225</v>
      </c>
      <c r="D210" s="157"/>
      <c r="E210" s="158">
        <v>81.900800000000004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116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">
      <c r="A211" s="172">
        <v>24</v>
      </c>
      <c r="B211" s="173" t="s">
        <v>229</v>
      </c>
      <c r="C211" s="188" t="s">
        <v>230</v>
      </c>
      <c r="D211" s="174" t="s">
        <v>110</v>
      </c>
      <c r="E211" s="175">
        <v>163.80160000000001</v>
      </c>
      <c r="F211" s="176"/>
      <c r="G211" s="177">
        <f>ROUND(E211*F211,2)</f>
        <v>0</v>
      </c>
      <c r="H211" s="176"/>
      <c r="I211" s="177">
        <f>ROUND(E211*H211,2)</f>
        <v>0</v>
      </c>
      <c r="J211" s="176"/>
      <c r="K211" s="177">
        <f>ROUND(E211*J211,2)</f>
        <v>0</v>
      </c>
      <c r="L211" s="177">
        <v>12</v>
      </c>
      <c r="M211" s="177">
        <f>G211*(1+L211/100)</f>
        <v>0</v>
      </c>
      <c r="N211" s="175">
        <v>3.0000000000000001E-5</v>
      </c>
      <c r="O211" s="175">
        <f>ROUND(E211*N211,2)</f>
        <v>0</v>
      </c>
      <c r="P211" s="175">
        <v>0</v>
      </c>
      <c r="Q211" s="175">
        <f>ROUND(E211*P211,2)</f>
        <v>0</v>
      </c>
      <c r="R211" s="177"/>
      <c r="S211" s="177" t="s">
        <v>111</v>
      </c>
      <c r="T211" s="178" t="s">
        <v>111</v>
      </c>
      <c r="U211" s="156">
        <v>9.5000000000000001E-2</v>
      </c>
      <c r="V211" s="156">
        <f>ROUND(E211*U211,2)</f>
        <v>15.56</v>
      </c>
      <c r="W211" s="156"/>
      <c r="X211" s="156" t="s">
        <v>112</v>
      </c>
      <c r="Y211" s="156" t="s">
        <v>113</v>
      </c>
      <c r="Z211" s="146"/>
      <c r="AA211" s="146"/>
      <c r="AB211" s="146"/>
      <c r="AC211" s="146"/>
      <c r="AD211" s="146"/>
      <c r="AE211" s="146"/>
      <c r="AF211" s="146"/>
      <c r="AG211" s="146" t="s">
        <v>114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2" x14ac:dyDescent="0.2">
      <c r="A212" s="153"/>
      <c r="B212" s="154"/>
      <c r="C212" s="189" t="s">
        <v>231</v>
      </c>
      <c r="D212" s="157"/>
      <c r="E212" s="158"/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116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">
      <c r="A213" s="153"/>
      <c r="B213" s="154"/>
      <c r="C213" s="189" t="s">
        <v>225</v>
      </c>
      <c r="D213" s="157"/>
      <c r="E213" s="158">
        <v>81.900800000000004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116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189" t="s">
        <v>232</v>
      </c>
      <c r="D214" s="157"/>
      <c r="E214" s="158"/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116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">
      <c r="A215" s="153"/>
      <c r="B215" s="154"/>
      <c r="C215" s="189" t="s">
        <v>225</v>
      </c>
      <c r="D215" s="157"/>
      <c r="E215" s="158">
        <v>81.900800000000004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116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x14ac:dyDescent="0.2">
      <c r="A216" s="165" t="s">
        <v>106</v>
      </c>
      <c r="B216" s="166" t="s">
        <v>57</v>
      </c>
      <c r="C216" s="187" t="s">
        <v>58</v>
      </c>
      <c r="D216" s="167"/>
      <c r="E216" s="168"/>
      <c r="F216" s="169"/>
      <c r="G216" s="169">
        <f>SUMIF(AG217:AG228,"&lt;&gt;NOR",G217:G228)</f>
        <v>0</v>
      </c>
      <c r="H216" s="169"/>
      <c r="I216" s="169">
        <f>SUM(I217:I228)</f>
        <v>0</v>
      </c>
      <c r="J216" s="169"/>
      <c r="K216" s="169">
        <f>SUM(K217:K228)</f>
        <v>0</v>
      </c>
      <c r="L216" s="169"/>
      <c r="M216" s="169">
        <f>SUM(M217:M228)</f>
        <v>0</v>
      </c>
      <c r="N216" s="168"/>
      <c r="O216" s="168">
        <f>SUM(O217:O228)</f>
        <v>5.38</v>
      </c>
      <c r="P216" s="168"/>
      <c r="Q216" s="168">
        <f>SUM(Q217:Q228)</f>
        <v>0</v>
      </c>
      <c r="R216" s="169"/>
      <c r="S216" s="169"/>
      <c r="T216" s="170"/>
      <c r="U216" s="164"/>
      <c r="V216" s="164">
        <f>SUM(V217:V228)</f>
        <v>65.610000000000014</v>
      </c>
      <c r="W216" s="164"/>
      <c r="X216" s="164"/>
      <c r="Y216" s="164"/>
      <c r="AG216" t="s">
        <v>107</v>
      </c>
    </row>
    <row r="217" spans="1:60" ht="22.5" outlineLevel="1" x14ac:dyDescent="0.2">
      <c r="A217" s="172">
        <v>25</v>
      </c>
      <c r="B217" s="173" t="s">
        <v>233</v>
      </c>
      <c r="C217" s="188" t="s">
        <v>234</v>
      </c>
      <c r="D217" s="174" t="s">
        <v>110</v>
      </c>
      <c r="E217" s="175">
        <v>288</v>
      </c>
      <c r="F217" s="176"/>
      <c r="G217" s="177">
        <f>ROUND(E217*F217,2)</f>
        <v>0</v>
      </c>
      <c r="H217" s="176"/>
      <c r="I217" s="177">
        <f>ROUND(E217*H217,2)</f>
        <v>0</v>
      </c>
      <c r="J217" s="176"/>
      <c r="K217" s="177">
        <f>ROUND(E217*J217,2)</f>
        <v>0</v>
      </c>
      <c r="L217" s="177">
        <v>12</v>
      </c>
      <c r="M217" s="177">
        <f>G217*(1+L217/100)</f>
        <v>0</v>
      </c>
      <c r="N217" s="175">
        <v>1.8380000000000001E-2</v>
      </c>
      <c r="O217" s="175">
        <f>ROUND(E217*N217,2)</f>
        <v>5.29</v>
      </c>
      <c r="P217" s="175">
        <v>0</v>
      </c>
      <c r="Q217" s="175">
        <f>ROUND(E217*P217,2)</f>
        <v>0</v>
      </c>
      <c r="R217" s="177"/>
      <c r="S217" s="177" t="s">
        <v>111</v>
      </c>
      <c r="T217" s="178" t="s">
        <v>111</v>
      </c>
      <c r="U217" s="156">
        <v>0.09</v>
      </c>
      <c r="V217" s="156">
        <f>ROUND(E217*U217,2)</f>
        <v>25.92</v>
      </c>
      <c r="W217" s="156"/>
      <c r="X217" s="156" t="s">
        <v>112</v>
      </c>
      <c r="Y217" s="156" t="s">
        <v>113</v>
      </c>
      <c r="Z217" s="146"/>
      <c r="AA217" s="146"/>
      <c r="AB217" s="146"/>
      <c r="AC217" s="146"/>
      <c r="AD217" s="146"/>
      <c r="AE217" s="146"/>
      <c r="AF217" s="146"/>
      <c r="AG217" s="146" t="s">
        <v>114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">
      <c r="A218" s="153"/>
      <c r="B218" s="154"/>
      <c r="C218" s="251" t="s">
        <v>235</v>
      </c>
      <c r="D218" s="252"/>
      <c r="E218" s="252"/>
      <c r="F218" s="252"/>
      <c r="G218" s="252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162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2" x14ac:dyDescent="0.2">
      <c r="A219" s="153"/>
      <c r="B219" s="154"/>
      <c r="C219" s="189" t="s">
        <v>236</v>
      </c>
      <c r="D219" s="157"/>
      <c r="E219" s="158">
        <v>288</v>
      </c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116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1" x14ac:dyDescent="0.2">
      <c r="A220" s="172">
        <v>26</v>
      </c>
      <c r="B220" s="173" t="s">
        <v>237</v>
      </c>
      <c r="C220" s="188" t="s">
        <v>238</v>
      </c>
      <c r="D220" s="174" t="s">
        <v>110</v>
      </c>
      <c r="E220" s="175">
        <v>17280</v>
      </c>
      <c r="F220" s="176"/>
      <c r="G220" s="177">
        <f>ROUND(E220*F220,2)</f>
        <v>0</v>
      </c>
      <c r="H220" s="176"/>
      <c r="I220" s="177">
        <f>ROUND(E220*H220,2)</f>
        <v>0</v>
      </c>
      <c r="J220" s="176"/>
      <c r="K220" s="177">
        <f>ROUND(E220*J220,2)</f>
        <v>0</v>
      </c>
      <c r="L220" s="177">
        <v>12</v>
      </c>
      <c r="M220" s="177">
        <f>G220*(1+L220/100)</f>
        <v>0</v>
      </c>
      <c r="N220" s="175">
        <v>0</v>
      </c>
      <c r="O220" s="175">
        <f>ROUND(E220*N220,2)</f>
        <v>0</v>
      </c>
      <c r="P220" s="175">
        <v>0</v>
      </c>
      <c r="Q220" s="175">
        <f>ROUND(E220*P220,2)</f>
        <v>0</v>
      </c>
      <c r="R220" s="177"/>
      <c r="S220" s="177" t="s">
        <v>111</v>
      </c>
      <c r="T220" s="178" t="s">
        <v>111</v>
      </c>
      <c r="U220" s="156">
        <v>0</v>
      </c>
      <c r="V220" s="156">
        <f>ROUND(E220*U220,2)</f>
        <v>0</v>
      </c>
      <c r="W220" s="156"/>
      <c r="X220" s="156" t="s">
        <v>112</v>
      </c>
      <c r="Y220" s="156" t="s">
        <v>113</v>
      </c>
      <c r="Z220" s="146"/>
      <c r="AA220" s="146"/>
      <c r="AB220" s="146"/>
      <c r="AC220" s="146"/>
      <c r="AD220" s="146"/>
      <c r="AE220" s="146"/>
      <c r="AF220" s="146"/>
      <c r="AG220" s="146" t="s">
        <v>114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2" x14ac:dyDescent="0.2">
      <c r="A221" s="153"/>
      <c r="B221" s="154"/>
      <c r="C221" s="189" t="s">
        <v>239</v>
      </c>
      <c r="D221" s="157"/>
      <c r="E221" s="158">
        <v>17280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116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ht="22.5" outlineLevel="1" x14ac:dyDescent="0.2">
      <c r="A222" s="180">
        <v>27</v>
      </c>
      <c r="B222" s="181" t="s">
        <v>240</v>
      </c>
      <c r="C222" s="191" t="s">
        <v>241</v>
      </c>
      <c r="D222" s="182" t="s">
        <v>110</v>
      </c>
      <c r="E222" s="183">
        <v>288</v>
      </c>
      <c r="F222" s="184"/>
      <c r="G222" s="185">
        <f>ROUND(E222*F222,2)</f>
        <v>0</v>
      </c>
      <c r="H222" s="184"/>
      <c r="I222" s="185">
        <f>ROUND(E222*H222,2)</f>
        <v>0</v>
      </c>
      <c r="J222" s="184"/>
      <c r="K222" s="185">
        <f>ROUND(E222*J222,2)</f>
        <v>0</v>
      </c>
      <c r="L222" s="185">
        <v>12</v>
      </c>
      <c r="M222" s="185">
        <f>G222*(1+L222/100)</f>
        <v>0</v>
      </c>
      <c r="N222" s="183">
        <v>0</v>
      </c>
      <c r="O222" s="183">
        <f>ROUND(E222*N222,2)</f>
        <v>0</v>
      </c>
      <c r="P222" s="183">
        <v>0</v>
      </c>
      <c r="Q222" s="183">
        <f>ROUND(E222*P222,2)</f>
        <v>0</v>
      </c>
      <c r="R222" s="185"/>
      <c r="S222" s="185" t="s">
        <v>111</v>
      </c>
      <c r="T222" s="186" t="s">
        <v>111</v>
      </c>
      <c r="U222" s="156">
        <v>0.06</v>
      </c>
      <c r="V222" s="156">
        <f>ROUND(E222*U222,2)</f>
        <v>17.28</v>
      </c>
      <c r="W222" s="156"/>
      <c r="X222" s="156" t="s">
        <v>112</v>
      </c>
      <c r="Y222" s="156" t="s">
        <v>113</v>
      </c>
      <c r="Z222" s="146"/>
      <c r="AA222" s="146"/>
      <c r="AB222" s="146"/>
      <c r="AC222" s="146"/>
      <c r="AD222" s="146"/>
      <c r="AE222" s="146"/>
      <c r="AF222" s="146"/>
      <c r="AG222" s="146" t="s">
        <v>114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ht="22.5" outlineLevel="1" x14ac:dyDescent="0.2">
      <c r="A223" s="172">
        <v>28</v>
      </c>
      <c r="B223" s="173" t="s">
        <v>242</v>
      </c>
      <c r="C223" s="188" t="s">
        <v>243</v>
      </c>
      <c r="D223" s="174" t="s">
        <v>110</v>
      </c>
      <c r="E223" s="175">
        <v>48</v>
      </c>
      <c r="F223" s="176"/>
      <c r="G223" s="177">
        <f>ROUND(E223*F223,2)</f>
        <v>0</v>
      </c>
      <c r="H223" s="176"/>
      <c r="I223" s="177">
        <f>ROUND(E223*H223,2)</f>
        <v>0</v>
      </c>
      <c r="J223" s="176"/>
      <c r="K223" s="177">
        <f>ROUND(E223*J223,2)</f>
        <v>0</v>
      </c>
      <c r="L223" s="177">
        <v>12</v>
      </c>
      <c r="M223" s="177">
        <f>G223*(1+L223/100)</f>
        <v>0</v>
      </c>
      <c r="N223" s="175">
        <v>1.2099999999999999E-3</v>
      </c>
      <c r="O223" s="175">
        <f>ROUND(E223*N223,2)</f>
        <v>0.06</v>
      </c>
      <c r="P223" s="175">
        <v>0</v>
      </c>
      <c r="Q223" s="175">
        <f>ROUND(E223*P223,2)</f>
        <v>0</v>
      </c>
      <c r="R223" s="177"/>
      <c r="S223" s="177" t="s">
        <v>111</v>
      </c>
      <c r="T223" s="178" t="s">
        <v>111</v>
      </c>
      <c r="U223" s="156">
        <v>0.17699999999999999</v>
      </c>
      <c r="V223" s="156">
        <f>ROUND(E223*U223,2)</f>
        <v>8.5</v>
      </c>
      <c r="W223" s="156"/>
      <c r="X223" s="156" t="s">
        <v>112</v>
      </c>
      <c r="Y223" s="156" t="s">
        <v>113</v>
      </c>
      <c r="Z223" s="146"/>
      <c r="AA223" s="146"/>
      <c r="AB223" s="146"/>
      <c r="AC223" s="146"/>
      <c r="AD223" s="146"/>
      <c r="AE223" s="146"/>
      <c r="AF223" s="146"/>
      <c r="AG223" s="146" t="s">
        <v>114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2" x14ac:dyDescent="0.2">
      <c r="A224" s="153"/>
      <c r="B224" s="154"/>
      <c r="C224" s="189" t="s">
        <v>244</v>
      </c>
      <c r="D224" s="157"/>
      <c r="E224" s="158">
        <v>48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116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1" x14ac:dyDescent="0.2">
      <c r="A225" s="180">
        <v>29</v>
      </c>
      <c r="B225" s="181" t="s">
        <v>245</v>
      </c>
      <c r="C225" s="191" t="s">
        <v>246</v>
      </c>
      <c r="D225" s="182" t="s">
        <v>110</v>
      </c>
      <c r="E225" s="183">
        <v>288</v>
      </c>
      <c r="F225" s="184"/>
      <c r="G225" s="185">
        <f>ROUND(E225*F225,2)</f>
        <v>0</v>
      </c>
      <c r="H225" s="184"/>
      <c r="I225" s="185">
        <f>ROUND(E225*H225,2)</f>
        <v>0</v>
      </c>
      <c r="J225" s="184"/>
      <c r="K225" s="185">
        <f>ROUND(E225*J225,2)</f>
        <v>0</v>
      </c>
      <c r="L225" s="185">
        <v>12</v>
      </c>
      <c r="M225" s="185">
        <f>G225*(1+L225/100)</f>
        <v>0</v>
      </c>
      <c r="N225" s="183">
        <v>0</v>
      </c>
      <c r="O225" s="183">
        <f>ROUND(E225*N225,2)</f>
        <v>0</v>
      </c>
      <c r="P225" s="183">
        <v>0</v>
      </c>
      <c r="Q225" s="183">
        <f>ROUND(E225*P225,2)</f>
        <v>0</v>
      </c>
      <c r="R225" s="185"/>
      <c r="S225" s="185" t="s">
        <v>111</v>
      </c>
      <c r="T225" s="186" t="s">
        <v>111</v>
      </c>
      <c r="U225" s="156">
        <v>3.0300000000000001E-2</v>
      </c>
      <c r="V225" s="156">
        <f>ROUND(E225*U225,2)</f>
        <v>8.73</v>
      </c>
      <c r="W225" s="156"/>
      <c r="X225" s="156" t="s">
        <v>112</v>
      </c>
      <c r="Y225" s="156" t="s">
        <v>113</v>
      </c>
      <c r="Z225" s="146"/>
      <c r="AA225" s="146"/>
      <c r="AB225" s="146"/>
      <c r="AC225" s="146"/>
      <c r="AD225" s="146"/>
      <c r="AE225" s="146"/>
      <c r="AF225" s="146"/>
      <c r="AG225" s="146" t="s">
        <v>114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1" x14ac:dyDescent="0.2">
      <c r="A226" s="172">
        <v>30</v>
      </c>
      <c r="B226" s="173" t="s">
        <v>247</v>
      </c>
      <c r="C226" s="188" t="s">
        <v>248</v>
      </c>
      <c r="D226" s="174" t="s">
        <v>110</v>
      </c>
      <c r="E226" s="175">
        <v>576</v>
      </c>
      <c r="F226" s="176"/>
      <c r="G226" s="177">
        <f>ROUND(E226*F226,2)</f>
        <v>0</v>
      </c>
      <c r="H226" s="176"/>
      <c r="I226" s="177">
        <f>ROUND(E226*H226,2)</f>
        <v>0</v>
      </c>
      <c r="J226" s="176"/>
      <c r="K226" s="177">
        <f>ROUND(E226*J226,2)</f>
        <v>0</v>
      </c>
      <c r="L226" s="177">
        <v>12</v>
      </c>
      <c r="M226" s="177">
        <f>G226*(1+L226/100)</f>
        <v>0</v>
      </c>
      <c r="N226" s="175">
        <v>5.0000000000000002E-5</v>
      </c>
      <c r="O226" s="175">
        <f>ROUND(E226*N226,2)</f>
        <v>0.03</v>
      </c>
      <c r="P226" s="175">
        <v>0</v>
      </c>
      <c r="Q226" s="175">
        <f>ROUND(E226*P226,2)</f>
        <v>0</v>
      </c>
      <c r="R226" s="177"/>
      <c r="S226" s="177" t="s">
        <v>111</v>
      </c>
      <c r="T226" s="178" t="s">
        <v>111</v>
      </c>
      <c r="U226" s="156">
        <v>0</v>
      </c>
      <c r="V226" s="156">
        <f>ROUND(E226*U226,2)</f>
        <v>0</v>
      </c>
      <c r="W226" s="156"/>
      <c r="X226" s="156" t="s">
        <v>112</v>
      </c>
      <c r="Y226" s="156" t="s">
        <v>113</v>
      </c>
      <c r="Z226" s="146"/>
      <c r="AA226" s="146"/>
      <c r="AB226" s="146"/>
      <c r="AC226" s="146"/>
      <c r="AD226" s="146"/>
      <c r="AE226" s="146"/>
      <c r="AF226" s="146"/>
      <c r="AG226" s="146" t="s">
        <v>114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2" x14ac:dyDescent="0.2">
      <c r="A227" s="153"/>
      <c r="B227" s="154"/>
      <c r="C227" s="189" t="s">
        <v>249</v>
      </c>
      <c r="D227" s="157"/>
      <c r="E227" s="158">
        <v>576</v>
      </c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116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1" x14ac:dyDescent="0.2">
      <c r="A228" s="180">
        <v>31</v>
      </c>
      <c r="B228" s="181" t="s">
        <v>250</v>
      </c>
      <c r="C228" s="191" t="s">
        <v>251</v>
      </c>
      <c r="D228" s="182" t="s">
        <v>110</v>
      </c>
      <c r="E228" s="183">
        <v>288</v>
      </c>
      <c r="F228" s="184"/>
      <c r="G228" s="185">
        <f>ROUND(E228*F228,2)</f>
        <v>0</v>
      </c>
      <c r="H228" s="184"/>
      <c r="I228" s="185">
        <f>ROUND(E228*H228,2)</f>
        <v>0</v>
      </c>
      <c r="J228" s="184"/>
      <c r="K228" s="185">
        <f>ROUND(E228*J228,2)</f>
        <v>0</v>
      </c>
      <c r="L228" s="185">
        <v>12</v>
      </c>
      <c r="M228" s="185">
        <f>G228*(1+L228/100)</f>
        <v>0</v>
      </c>
      <c r="N228" s="183">
        <v>0</v>
      </c>
      <c r="O228" s="183">
        <f>ROUND(E228*N228,2)</f>
        <v>0</v>
      </c>
      <c r="P228" s="183">
        <v>0</v>
      </c>
      <c r="Q228" s="183">
        <f>ROUND(E228*P228,2)</f>
        <v>0</v>
      </c>
      <c r="R228" s="185"/>
      <c r="S228" s="185" t="s">
        <v>111</v>
      </c>
      <c r="T228" s="186" t="s">
        <v>111</v>
      </c>
      <c r="U228" s="156">
        <v>1.7999999999999999E-2</v>
      </c>
      <c r="V228" s="156">
        <f>ROUND(E228*U228,2)</f>
        <v>5.18</v>
      </c>
      <c r="W228" s="156"/>
      <c r="X228" s="156" t="s">
        <v>112</v>
      </c>
      <c r="Y228" s="156" t="s">
        <v>113</v>
      </c>
      <c r="Z228" s="146"/>
      <c r="AA228" s="146"/>
      <c r="AB228" s="146"/>
      <c r="AC228" s="146"/>
      <c r="AD228" s="146"/>
      <c r="AE228" s="146"/>
      <c r="AF228" s="146"/>
      <c r="AG228" s="146" t="s">
        <v>114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ht="25.5" x14ac:dyDescent="0.2">
      <c r="A229" s="165" t="s">
        <v>106</v>
      </c>
      <c r="B229" s="166" t="s">
        <v>59</v>
      </c>
      <c r="C229" s="187" t="s">
        <v>60</v>
      </c>
      <c r="D229" s="167"/>
      <c r="E229" s="168"/>
      <c r="F229" s="169"/>
      <c r="G229" s="169">
        <f>SUMIF(AG230:AG236,"&lt;&gt;NOR",G230:G236)</f>
        <v>0</v>
      </c>
      <c r="H229" s="169"/>
      <c r="I229" s="169">
        <f>SUM(I230:I236)</f>
        <v>0</v>
      </c>
      <c r="J229" s="169"/>
      <c r="K229" s="169">
        <f>SUM(K230:K236)</f>
        <v>0</v>
      </c>
      <c r="L229" s="169"/>
      <c r="M229" s="169">
        <f>SUM(M230:M236)</f>
        <v>0</v>
      </c>
      <c r="N229" s="168"/>
      <c r="O229" s="168">
        <f>SUM(O230:O236)</f>
        <v>0</v>
      </c>
      <c r="P229" s="168"/>
      <c r="Q229" s="168">
        <f>SUM(Q230:Q236)</f>
        <v>0</v>
      </c>
      <c r="R229" s="169"/>
      <c r="S229" s="169"/>
      <c r="T229" s="170"/>
      <c r="U229" s="164"/>
      <c r="V229" s="164">
        <f>SUM(V230:V236)</f>
        <v>11.75</v>
      </c>
      <c r="W229" s="164"/>
      <c r="X229" s="164"/>
      <c r="Y229" s="164"/>
      <c r="AG229" t="s">
        <v>107</v>
      </c>
    </row>
    <row r="230" spans="1:60" outlineLevel="1" x14ac:dyDescent="0.2">
      <c r="A230" s="172">
        <v>32</v>
      </c>
      <c r="B230" s="173" t="s">
        <v>252</v>
      </c>
      <c r="C230" s="188" t="s">
        <v>253</v>
      </c>
      <c r="D230" s="174" t="s">
        <v>110</v>
      </c>
      <c r="E230" s="175">
        <v>90.355199999999996</v>
      </c>
      <c r="F230" s="176"/>
      <c r="G230" s="177">
        <f>ROUND(E230*F230,2)</f>
        <v>0</v>
      </c>
      <c r="H230" s="176"/>
      <c r="I230" s="177">
        <f>ROUND(E230*H230,2)</f>
        <v>0</v>
      </c>
      <c r="J230" s="176"/>
      <c r="K230" s="177">
        <f>ROUND(E230*J230,2)</f>
        <v>0</v>
      </c>
      <c r="L230" s="177">
        <v>12</v>
      </c>
      <c r="M230" s="177">
        <f>G230*(1+L230/100)</f>
        <v>0</v>
      </c>
      <c r="N230" s="175">
        <v>1.0000000000000001E-5</v>
      </c>
      <c r="O230" s="175">
        <f>ROUND(E230*N230,2)</f>
        <v>0</v>
      </c>
      <c r="P230" s="175">
        <v>0</v>
      </c>
      <c r="Q230" s="175">
        <f>ROUND(E230*P230,2)</f>
        <v>0</v>
      </c>
      <c r="R230" s="177"/>
      <c r="S230" s="177" t="s">
        <v>111</v>
      </c>
      <c r="T230" s="178" t="s">
        <v>111</v>
      </c>
      <c r="U230" s="156">
        <v>0.13</v>
      </c>
      <c r="V230" s="156">
        <f>ROUND(E230*U230,2)</f>
        <v>11.75</v>
      </c>
      <c r="W230" s="156"/>
      <c r="X230" s="156" t="s">
        <v>112</v>
      </c>
      <c r="Y230" s="156" t="s">
        <v>113</v>
      </c>
      <c r="Z230" s="146"/>
      <c r="AA230" s="146"/>
      <c r="AB230" s="146"/>
      <c r="AC230" s="146"/>
      <c r="AD230" s="146"/>
      <c r="AE230" s="146"/>
      <c r="AF230" s="146"/>
      <c r="AG230" s="146" t="s">
        <v>114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2" x14ac:dyDescent="0.2">
      <c r="A231" s="153"/>
      <c r="B231" s="154"/>
      <c r="C231" s="189" t="s">
        <v>158</v>
      </c>
      <c r="D231" s="157"/>
      <c r="E231" s="158">
        <v>32.947200000000002</v>
      </c>
      <c r="F231" s="156"/>
      <c r="G231" s="156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116</v>
      </c>
      <c r="AH231" s="146">
        <v>0</v>
      </c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3" x14ac:dyDescent="0.2">
      <c r="A232" s="153"/>
      <c r="B232" s="154"/>
      <c r="C232" s="189" t="s">
        <v>159</v>
      </c>
      <c r="D232" s="157"/>
      <c r="E232" s="158">
        <v>57.408000000000001</v>
      </c>
      <c r="F232" s="156"/>
      <c r="G232" s="156"/>
      <c r="H232" s="156"/>
      <c r="I232" s="156"/>
      <c r="J232" s="156"/>
      <c r="K232" s="156"/>
      <c r="L232" s="156"/>
      <c r="M232" s="156"/>
      <c r="N232" s="155"/>
      <c r="O232" s="155"/>
      <c r="P232" s="155"/>
      <c r="Q232" s="155"/>
      <c r="R232" s="156"/>
      <c r="S232" s="156"/>
      <c r="T232" s="156"/>
      <c r="U232" s="156"/>
      <c r="V232" s="156"/>
      <c r="W232" s="156"/>
      <c r="X232" s="156"/>
      <c r="Y232" s="156"/>
      <c r="Z232" s="146"/>
      <c r="AA232" s="146"/>
      <c r="AB232" s="146"/>
      <c r="AC232" s="146"/>
      <c r="AD232" s="146"/>
      <c r="AE232" s="146"/>
      <c r="AF232" s="146"/>
      <c r="AG232" s="146" t="s">
        <v>116</v>
      </c>
      <c r="AH232" s="146">
        <v>0</v>
      </c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1" x14ac:dyDescent="0.2">
      <c r="A233" s="180">
        <v>33</v>
      </c>
      <c r="B233" s="181" t="s">
        <v>254</v>
      </c>
      <c r="C233" s="191" t="s">
        <v>255</v>
      </c>
      <c r="D233" s="182" t="s">
        <v>256</v>
      </c>
      <c r="E233" s="183">
        <v>16</v>
      </c>
      <c r="F233" s="184"/>
      <c r="G233" s="185">
        <f>ROUND(E233*F233,2)</f>
        <v>0</v>
      </c>
      <c r="H233" s="184"/>
      <c r="I233" s="185">
        <f>ROUND(E233*H233,2)</f>
        <v>0</v>
      </c>
      <c r="J233" s="184"/>
      <c r="K233" s="185">
        <f>ROUND(E233*J233,2)</f>
        <v>0</v>
      </c>
      <c r="L233" s="185">
        <v>12</v>
      </c>
      <c r="M233" s="185">
        <f>G233*(1+L233/100)</f>
        <v>0</v>
      </c>
      <c r="N233" s="183">
        <v>0</v>
      </c>
      <c r="O233" s="183">
        <f>ROUND(E233*N233,2)</f>
        <v>0</v>
      </c>
      <c r="P233" s="183">
        <v>0</v>
      </c>
      <c r="Q233" s="183">
        <f>ROUND(E233*P233,2)</f>
        <v>0</v>
      </c>
      <c r="R233" s="185"/>
      <c r="S233" s="185" t="s">
        <v>257</v>
      </c>
      <c r="T233" s="186" t="s">
        <v>258</v>
      </c>
      <c r="U233" s="156">
        <v>0</v>
      </c>
      <c r="V233" s="156">
        <f>ROUND(E233*U233,2)</f>
        <v>0</v>
      </c>
      <c r="W233" s="156"/>
      <c r="X233" s="156" t="s">
        <v>112</v>
      </c>
      <c r="Y233" s="156" t="s">
        <v>113</v>
      </c>
      <c r="Z233" s="146"/>
      <c r="AA233" s="146"/>
      <c r="AB233" s="146"/>
      <c r="AC233" s="146"/>
      <c r="AD233" s="146"/>
      <c r="AE233" s="146"/>
      <c r="AF233" s="146"/>
      <c r="AG233" s="146" t="s">
        <v>114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">
      <c r="A234" s="180">
        <v>34</v>
      </c>
      <c r="B234" s="181" t="s">
        <v>259</v>
      </c>
      <c r="C234" s="191" t="s">
        <v>260</v>
      </c>
      <c r="D234" s="182" t="s">
        <v>256</v>
      </c>
      <c r="E234" s="183">
        <v>1</v>
      </c>
      <c r="F234" s="184"/>
      <c r="G234" s="185">
        <f>ROUND(E234*F234,2)</f>
        <v>0</v>
      </c>
      <c r="H234" s="184"/>
      <c r="I234" s="185">
        <f>ROUND(E234*H234,2)</f>
        <v>0</v>
      </c>
      <c r="J234" s="184"/>
      <c r="K234" s="185">
        <f>ROUND(E234*J234,2)</f>
        <v>0</v>
      </c>
      <c r="L234" s="185">
        <v>12</v>
      </c>
      <c r="M234" s="185">
        <f>G234*(1+L234/100)</f>
        <v>0</v>
      </c>
      <c r="N234" s="183">
        <v>0</v>
      </c>
      <c r="O234" s="183">
        <f>ROUND(E234*N234,2)</f>
        <v>0</v>
      </c>
      <c r="P234" s="183">
        <v>0</v>
      </c>
      <c r="Q234" s="183">
        <f>ROUND(E234*P234,2)</f>
        <v>0</v>
      </c>
      <c r="R234" s="185"/>
      <c r="S234" s="185" t="s">
        <v>257</v>
      </c>
      <c r="T234" s="186" t="s">
        <v>258</v>
      </c>
      <c r="U234" s="156">
        <v>0</v>
      </c>
      <c r="V234" s="156">
        <f>ROUND(E234*U234,2)</f>
        <v>0</v>
      </c>
      <c r="W234" s="156"/>
      <c r="X234" s="156" t="s">
        <v>112</v>
      </c>
      <c r="Y234" s="156" t="s">
        <v>113</v>
      </c>
      <c r="Z234" s="146"/>
      <c r="AA234" s="146"/>
      <c r="AB234" s="146"/>
      <c r="AC234" s="146"/>
      <c r="AD234" s="146"/>
      <c r="AE234" s="146"/>
      <c r="AF234" s="146"/>
      <c r="AG234" s="146" t="s">
        <v>114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">
      <c r="A235" s="172">
        <v>35</v>
      </c>
      <c r="B235" s="173" t="s">
        <v>261</v>
      </c>
      <c r="C235" s="188" t="s">
        <v>262</v>
      </c>
      <c r="D235" s="174" t="s">
        <v>263</v>
      </c>
      <c r="E235" s="175">
        <v>48</v>
      </c>
      <c r="F235" s="176"/>
      <c r="G235" s="177">
        <f>ROUND(E235*F235,2)</f>
        <v>0</v>
      </c>
      <c r="H235" s="176"/>
      <c r="I235" s="177">
        <f>ROUND(E235*H235,2)</f>
        <v>0</v>
      </c>
      <c r="J235" s="176"/>
      <c r="K235" s="177">
        <f>ROUND(E235*J235,2)</f>
        <v>0</v>
      </c>
      <c r="L235" s="177">
        <v>12</v>
      </c>
      <c r="M235" s="177">
        <f>G235*(1+L235/100)</f>
        <v>0</v>
      </c>
      <c r="N235" s="175">
        <v>0</v>
      </c>
      <c r="O235" s="175">
        <f>ROUND(E235*N235,2)</f>
        <v>0</v>
      </c>
      <c r="P235" s="175">
        <v>0</v>
      </c>
      <c r="Q235" s="175">
        <f>ROUND(E235*P235,2)</f>
        <v>0</v>
      </c>
      <c r="R235" s="177"/>
      <c r="S235" s="177" t="s">
        <v>257</v>
      </c>
      <c r="T235" s="178" t="s">
        <v>258</v>
      </c>
      <c r="U235" s="156">
        <v>0</v>
      </c>
      <c r="V235" s="156">
        <f>ROUND(E235*U235,2)</f>
        <v>0</v>
      </c>
      <c r="W235" s="156"/>
      <c r="X235" s="156" t="s">
        <v>112</v>
      </c>
      <c r="Y235" s="156" t="s">
        <v>113</v>
      </c>
      <c r="Z235" s="146"/>
      <c r="AA235" s="146"/>
      <c r="AB235" s="146"/>
      <c r="AC235" s="146"/>
      <c r="AD235" s="146"/>
      <c r="AE235" s="146"/>
      <c r="AF235" s="146"/>
      <c r="AG235" s="146" t="s">
        <v>114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2" x14ac:dyDescent="0.2">
      <c r="A236" s="153"/>
      <c r="B236" s="154"/>
      <c r="C236" s="251" t="s">
        <v>264</v>
      </c>
      <c r="D236" s="252"/>
      <c r="E236" s="252"/>
      <c r="F236" s="252"/>
      <c r="G236" s="252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162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x14ac:dyDescent="0.2">
      <c r="A237" s="165" t="s">
        <v>106</v>
      </c>
      <c r="B237" s="166" t="s">
        <v>61</v>
      </c>
      <c r="C237" s="187" t="s">
        <v>62</v>
      </c>
      <c r="D237" s="167"/>
      <c r="E237" s="168"/>
      <c r="F237" s="169"/>
      <c r="G237" s="169">
        <f>SUMIF(AG238:AG270,"&lt;&gt;NOR",G238:G270)</f>
        <v>0</v>
      </c>
      <c r="H237" s="169"/>
      <c r="I237" s="169">
        <f>SUM(I238:I270)</f>
        <v>0</v>
      </c>
      <c r="J237" s="169"/>
      <c r="K237" s="169">
        <f>SUM(K238:K270)</f>
        <v>0</v>
      </c>
      <c r="L237" s="169"/>
      <c r="M237" s="169">
        <f>SUM(M238:M270)</f>
        <v>0</v>
      </c>
      <c r="N237" s="168"/>
      <c r="O237" s="168">
        <f>SUM(O238:O270)</f>
        <v>0</v>
      </c>
      <c r="P237" s="168"/>
      <c r="Q237" s="168">
        <f>SUM(Q238:Q270)</f>
        <v>14.909999999999998</v>
      </c>
      <c r="R237" s="169"/>
      <c r="S237" s="169"/>
      <c r="T237" s="170"/>
      <c r="U237" s="164"/>
      <c r="V237" s="164">
        <f>SUM(V238:V270)</f>
        <v>171.24</v>
      </c>
      <c r="W237" s="164"/>
      <c r="X237" s="164"/>
      <c r="Y237" s="164"/>
      <c r="AG237" t="s">
        <v>107</v>
      </c>
    </row>
    <row r="238" spans="1:60" outlineLevel="1" x14ac:dyDescent="0.2">
      <c r="A238" s="172">
        <v>36</v>
      </c>
      <c r="B238" s="173" t="s">
        <v>265</v>
      </c>
      <c r="C238" s="188" t="s">
        <v>266</v>
      </c>
      <c r="D238" s="174" t="s">
        <v>267</v>
      </c>
      <c r="E238" s="175">
        <v>4.2022399999999998</v>
      </c>
      <c r="F238" s="176"/>
      <c r="G238" s="177">
        <f>ROUND(E238*F238,2)</f>
        <v>0</v>
      </c>
      <c r="H238" s="176"/>
      <c r="I238" s="177">
        <f>ROUND(E238*H238,2)</f>
        <v>0</v>
      </c>
      <c r="J238" s="176"/>
      <c r="K238" s="177">
        <f>ROUND(E238*J238,2)</f>
        <v>0</v>
      </c>
      <c r="L238" s="177">
        <v>12</v>
      </c>
      <c r="M238" s="177">
        <f>G238*(1+L238/100)</f>
        <v>0</v>
      </c>
      <c r="N238" s="175">
        <v>0</v>
      </c>
      <c r="O238" s="175">
        <f>ROUND(E238*N238,2)</f>
        <v>0</v>
      </c>
      <c r="P238" s="175">
        <v>2.2000000000000002</v>
      </c>
      <c r="Q238" s="175">
        <f>ROUND(E238*P238,2)</f>
        <v>9.24</v>
      </c>
      <c r="R238" s="177"/>
      <c r="S238" s="177" t="s">
        <v>111</v>
      </c>
      <c r="T238" s="178" t="s">
        <v>111</v>
      </c>
      <c r="U238" s="156">
        <v>10.88</v>
      </c>
      <c r="V238" s="156">
        <f>ROUND(E238*U238,2)</f>
        <v>45.72</v>
      </c>
      <c r="W238" s="156"/>
      <c r="X238" s="156" t="s">
        <v>112</v>
      </c>
      <c r="Y238" s="156" t="s">
        <v>113</v>
      </c>
      <c r="Z238" s="146"/>
      <c r="AA238" s="146"/>
      <c r="AB238" s="146"/>
      <c r="AC238" s="146"/>
      <c r="AD238" s="146"/>
      <c r="AE238" s="146"/>
      <c r="AF238" s="146"/>
      <c r="AG238" s="146" t="s">
        <v>114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2" x14ac:dyDescent="0.2">
      <c r="A239" s="153"/>
      <c r="B239" s="154"/>
      <c r="C239" s="189" t="s">
        <v>268</v>
      </c>
      <c r="D239" s="157"/>
      <c r="E239" s="158"/>
      <c r="F239" s="156"/>
      <c r="G239" s="156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116</v>
      </c>
      <c r="AH239" s="146">
        <v>0</v>
      </c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3" x14ac:dyDescent="0.2">
      <c r="A240" s="153"/>
      <c r="B240" s="154"/>
      <c r="C240" s="189" t="s">
        <v>269</v>
      </c>
      <c r="D240" s="157"/>
      <c r="E240" s="158">
        <v>4.2022399999999998</v>
      </c>
      <c r="F240" s="156"/>
      <c r="G240" s="156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116</v>
      </c>
      <c r="AH240" s="146">
        <v>0</v>
      </c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1" x14ac:dyDescent="0.2">
      <c r="A241" s="172">
        <v>37</v>
      </c>
      <c r="B241" s="173" t="s">
        <v>270</v>
      </c>
      <c r="C241" s="188" t="s">
        <v>271</v>
      </c>
      <c r="D241" s="174" t="s">
        <v>110</v>
      </c>
      <c r="E241" s="175">
        <v>84.044799999999995</v>
      </c>
      <c r="F241" s="176"/>
      <c r="G241" s="177">
        <f>ROUND(E241*F241,2)</f>
        <v>0</v>
      </c>
      <c r="H241" s="176"/>
      <c r="I241" s="177">
        <f>ROUND(E241*H241,2)</f>
        <v>0</v>
      </c>
      <c r="J241" s="176"/>
      <c r="K241" s="177">
        <f>ROUND(E241*J241,2)</f>
        <v>0</v>
      </c>
      <c r="L241" s="177">
        <v>12</v>
      </c>
      <c r="M241" s="177">
        <f>G241*(1+L241/100)</f>
        <v>0</v>
      </c>
      <c r="N241" s="175">
        <v>0</v>
      </c>
      <c r="O241" s="175">
        <f>ROUND(E241*N241,2)</f>
        <v>0</v>
      </c>
      <c r="P241" s="175">
        <v>1.26E-2</v>
      </c>
      <c r="Q241" s="175">
        <f>ROUND(E241*P241,2)</f>
        <v>1.06</v>
      </c>
      <c r="R241" s="177"/>
      <c r="S241" s="177" t="s">
        <v>111</v>
      </c>
      <c r="T241" s="178" t="s">
        <v>111</v>
      </c>
      <c r="U241" s="156">
        <v>0.33</v>
      </c>
      <c r="V241" s="156">
        <f>ROUND(E241*U241,2)</f>
        <v>27.73</v>
      </c>
      <c r="W241" s="156"/>
      <c r="X241" s="156" t="s">
        <v>112</v>
      </c>
      <c r="Y241" s="156" t="s">
        <v>113</v>
      </c>
      <c r="Z241" s="146"/>
      <c r="AA241" s="146"/>
      <c r="AB241" s="146"/>
      <c r="AC241" s="146"/>
      <c r="AD241" s="146"/>
      <c r="AE241" s="146"/>
      <c r="AF241" s="146"/>
      <c r="AG241" s="146" t="s">
        <v>114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2" x14ac:dyDescent="0.2">
      <c r="A242" s="153"/>
      <c r="B242" s="154"/>
      <c r="C242" s="189" t="s">
        <v>272</v>
      </c>
      <c r="D242" s="157"/>
      <c r="E242" s="158"/>
      <c r="F242" s="156"/>
      <c r="G242" s="156"/>
      <c r="H242" s="156"/>
      <c r="I242" s="156"/>
      <c r="J242" s="156"/>
      <c r="K242" s="156"/>
      <c r="L242" s="156"/>
      <c r="M242" s="156"/>
      <c r="N242" s="155"/>
      <c r="O242" s="155"/>
      <c r="P242" s="155"/>
      <c r="Q242" s="155"/>
      <c r="R242" s="156"/>
      <c r="S242" s="156"/>
      <c r="T242" s="156"/>
      <c r="U242" s="156"/>
      <c r="V242" s="156"/>
      <c r="W242" s="156"/>
      <c r="X242" s="156"/>
      <c r="Y242" s="156"/>
      <c r="Z242" s="146"/>
      <c r="AA242" s="146"/>
      <c r="AB242" s="146"/>
      <c r="AC242" s="146"/>
      <c r="AD242" s="146"/>
      <c r="AE242" s="146"/>
      <c r="AF242" s="146"/>
      <c r="AG242" s="146" t="s">
        <v>116</v>
      </c>
      <c r="AH242" s="146">
        <v>0</v>
      </c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3" x14ac:dyDescent="0.2">
      <c r="A243" s="153"/>
      <c r="B243" s="154"/>
      <c r="C243" s="189" t="s">
        <v>273</v>
      </c>
      <c r="D243" s="157"/>
      <c r="E243" s="158">
        <v>84.044799999999995</v>
      </c>
      <c r="F243" s="156"/>
      <c r="G243" s="15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116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1" x14ac:dyDescent="0.2">
      <c r="A244" s="172">
        <v>38</v>
      </c>
      <c r="B244" s="173" t="s">
        <v>274</v>
      </c>
      <c r="C244" s="188" t="s">
        <v>275</v>
      </c>
      <c r="D244" s="174" t="s">
        <v>110</v>
      </c>
      <c r="E244" s="175">
        <v>84.044799999999995</v>
      </c>
      <c r="F244" s="176"/>
      <c r="G244" s="177">
        <f>ROUND(E244*F244,2)</f>
        <v>0</v>
      </c>
      <c r="H244" s="176"/>
      <c r="I244" s="177">
        <f>ROUND(E244*H244,2)</f>
        <v>0</v>
      </c>
      <c r="J244" s="176"/>
      <c r="K244" s="177">
        <f>ROUND(E244*J244,2)</f>
        <v>0</v>
      </c>
      <c r="L244" s="177">
        <v>12</v>
      </c>
      <c r="M244" s="177">
        <f>G244*(1+L244/100)</f>
        <v>0</v>
      </c>
      <c r="N244" s="175">
        <v>0</v>
      </c>
      <c r="O244" s="175">
        <f>ROUND(E244*N244,2)</f>
        <v>0</v>
      </c>
      <c r="P244" s="175">
        <v>0.02</v>
      </c>
      <c r="Q244" s="175">
        <f>ROUND(E244*P244,2)</f>
        <v>1.68</v>
      </c>
      <c r="R244" s="177"/>
      <c r="S244" s="177" t="s">
        <v>111</v>
      </c>
      <c r="T244" s="178" t="s">
        <v>111</v>
      </c>
      <c r="U244" s="156">
        <v>0.14699999999999999</v>
      </c>
      <c r="V244" s="156">
        <f>ROUND(E244*U244,2)</f>
        <v>12.35</v>
      </c>
      <c r="W244" s="156"/>
      <c r="X244" s="156" t="s">
        <v>112</v>
      </c>
      <c r="Y244" s="156" t="s">
        <v>113</v>
      </c>
      <c r="Z244" s="146"/>
      <c r="AA244" s="146"/>
      <c r="AB244" s="146"/>
      <c r="AC244" s="146"/>
      <c r="AD244" s="146"/>
      <c r="AE244" s="146"/>
      <c r="AF244" s="146"/>
      <c r="AG244" s="146" t="s">
        <v>114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2" x14ac:dyDescent="0.2">
      <c r="A245" s="153"/>
      <c r="B245" s="154"/>
      <c r="C245" s="189" t="s">
        <v>273</v>
      </c>
      <c r="D245" s="157"/>
      <c r="E245" s="158">
        <v>84.044799999999995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116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1" x14ac:dyDescent="0.2">
      <c r="A246" s="172">
        <v>39</v>
      </c>
      <c r="B246" s="173" t="s">
        <v>276</v>
      </c>
      <c r="C246" s="188" t="s">
        <v>277</v>
      </c>
      <c r="D246" s="174" t="s">
        <v>178</v>
      </c>
      <c r="E246" s="175">
        <v>108</v>
      </c>
      <c r="F246" s="176"/>
      <c r="G246" s="177">
        <f>ROUND(E246*F246,2)</f>
        <v>0</v>
      </c>
      <c r="H246" s="176"/>
      <c r="I246" s="177">
        <f>ROUND(E246*H246,2)</f>
        <v>0</v>
      </c>
      <c r="J246" s="176"/>
      <c r="K246" s="177">
        <f>ROUND(E246*J246,2)</f>
        <v>0</v>
      </c>
      <c r="L246" s="177">
        <v>12</v>
      </c>
      <c r="M246" s="177">
        <f>G246*(1+L246/100)</f>
        <v>0</v>
      </c>
      <c r="N246" s="175">
        <v>0</v>
      </c>
      <c r="O246" s="175">
        <f>ROUND(E246*N246,2)</f>
        <v>0</v>
      </c>
      <c r="P246" s="175">
        <v>4.0000000000000002E-4</v>
      </c>
      <c r="Q246" s="175">
        <f>ROUND(E246*P246,2)</f>
        <v>0.04</v>
      </c>
      <c r="R246" s="177"/>
      <c r="S246" s="177" t="s">
        <v>111</v>
      </c>
      <c r="T246" s="178" t="s">
        <v>111</v>
      </c>
      <c r="U246" s="156">
        <v>7.0000000000000007E-2</v>
      </c>
      <c r="V246" s="156">
        <f>ROUND(E246*U246,2)</f>
        <v>7.56</v>
      </c>
      <c r="W246" s="156"/>
      <c r="X246" s="156" t="s">
        <v>112</v>
      </c>
      <c r="Y246" s="156" t="s">
        <v>113</v>
      </c>
      <c r="Z246" s="146"/>
      <c r="AA246" s="146"/>
      <c r="AB246" s="146"/>
      <c r="AC246" s="146"/>
      <c r="AD246" s="146"/>
      <c r="AE246" s="146"/>
      <c r="AF246" s="146"/>
      <c r="AG246" s="146" t="s">
        <v>114</v>
      </c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2" x14ac:dyDescent="0.2">
      <c r="A247" s="153"/>
      <c r="B247" s="154"/>
      <c r="C247" s="189" t="s">
        <v>278</v>
      </c>
      <c r="D247" s="157"/>
      <c r="E247" s="158">
        <v>108</v>
      </c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116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1" x14ac:dyDescent="0.2">
      <c r="A248" s="172">
        <v>40</v>
      </c>
      <c r="B248" s="173" t="s">
        <v>279</v>
      </c>
      <c r="C248" s="188" t="s">
        <v>280</v>
      </c>
      <c r="D248" s="174" t="s">
        <v>256</v>
      </c>
      <c r="E248" s="175">
        <v>32</v>
      </c>
      <c r="F248" s="176"/>
      <c r="G248" s="177">
        <f>ROUND(E248*F248,2)</f>
        <v>0</v>
      </c>
      <c r="H248" s="176"/>
      <c r="I248" s="177">
        <f>ROUND(E248*H248,2)</f>
        <v>0</v>
      </c>
      <c r="J248" s="176"/>
      <c r="K248" s="177">
        <f>ROUND(E248*J248,2)</f>
        <v>0</v>
      </c>
      <c r="L248" s="177">
        <v>12</v>
      </c>
      <c r="M248" s="177">
        <f>G248*(1+L248/100)</f>
        <v>0</v>
      </c>
      <c r="N248" s="175">
        <v>0</v>
      </c>
      <c r="O248" s="175">
        <f>ROUND(E248*N248,2)</f>
        <v>0</v>
      </c>
      <c r="P248" s="175">
        <v>1.7000000000000001E-2</v>
      </c>
      <c r="Q248" s="175">
        <f>ROUND(E248*P248,2)</f>
        <v>0.54</v>
      </c>
      <c r="R248" s="177"/>
      <c r="S248" s="177" t="s">
        <v>111</v>
      </c>
      <c r="T248" s="178" t="s">
        <v>111</v>
      </c>
      <c r="U248" s="156">
        <v>0.183</v>
      </c>
      <c r="V248" s="156">
        <f>ROUND(E248*U248,2)</f>
        <v>5.86</v>
      </c>
      <c r="W248" s="156"/>
      <c r="X248" s="156" t="s">
        <v>112</v>
      </c>
      <c r="Y248" s="156" t="s">
        <v>113</v>
      </c>
      <c r="Z248" s="146"/>
      <c r="AA248" s="146"/>
      <c r="AB248" s="146"/>
      <c r="AC248" s="146"/>
      <c r="AD248" s="146"/>
      <c r="AE248" s="146"/>
      <c r="AF248" s="146"/>
      <c r="AG248" s="146" t="s">
        <v>114</v>
      </c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2" x14ac:dyDescent="0.2">
      <c r="A249" s="153"/>
      <c r="B249" s="154"/>
      <c r="C249" s="189" t="s">
        <v>281</v>
      </c>
      <c r="D249" s="157"/>
      <c r="E249" s="158">
        <v>32</v>
      </c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116</v>
      </c>
      <c r="AH249" s="146">
        <v>0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ht="22.5" outlineLevel="1" x14ac:dyDescent="0.2">
      <c r="A250" s="172">
        <v>41</v>
      </c>
      <c r="B250" s="173" t="s">
        <v>282</v>
      </c>
      <c r="C250" s="188" t="s">
        <v>283</v>
      </c>
      <c r="D250" s="174" t="s">
        <v>110</v>
      </c>
      <c r="E250" s="175">
        <v>313.11320000000001</v>
      </c>
      <c r="F250" s="176"/>
      <c r="G250" s="177">
        <f>ROUND(E250*F250,2)</f>
        <v>0</v>
      </c>
      <c r="H250" s="176"/>
      <c r="I250" s="177">
        <f>ROUND(E250*H250,2)</f>
        <v>0</v>
      </c>
      <c r="J250" s="176"/>
      <c r="K250" s="177">
        <f>ROUND(E250*J250,2)</f>
        <v>0</v>
      </c>
      <c r="L250" s="177">
        <v>12</v>
      </c>
      <c r="M250" s="177">
        <f>G250*(1+L250/100)</f>
        <v>0</v>
      </c>
      <c r="N250" s="175">
        <v>0</v>
      </c>
      <c r="O250" s="175">
        <f>ROUND(E250*N250,2)</f>
        <v>0</v>
      </c>
      <c r="P250" s="175">
        <v>7.4999999999999997E-3</v>
      </c>
      <c r="Q250" s="175">
        <f>ROUND(E250*P250,2)</f>
        <v>2.35</v>
      </c>
      <c r="R250" s="177"/>
      <c r="S250" s="177" t="s">
        <v>111</v>
      </c>
      <c r="T250" s="178" t="s">
        <v>111</v>
      </c>
      <c r="U250" s="156">
        <v>0.23</v>
      </c>
      <c r="V250" s="156">
        <f>ROUND(E250*U250,2)</f>
        <v>72.02</v>
      </c>
      <c r="W250" s="156"/>
      <c r="X250" s="156" t="s">
        <v>112</v>
      </c>
      <c r="Y250" s="156" t="s">
        <v>113</v>
      </c>
      <c r="Z250" s="146"/>
      <c r="AA250" s="146"/>
      <c r="AB250" s="146"/>
      <c r="AC250" s="146"/>
      <c r="AD250" s="146"/>
      <c r="AE250" s="146"/>
      <c r="AF250" s="146"/>
      <c r="AG250" s="146" t="s">
        <v>114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2" x14ac:dyDescent="0.2">
      <c r="A251" s="153"/>
      <c r="B251" s="154"/>
      <c r="C251" s="189" t="s">
        <v>284</v>
      </c>
      <c r="D251" s="157"/>
      <c r="E251" s="158"/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116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outlineLevel="3" x14ac:dyDescent="0.2">
      <c r="A252" s="153"/>
      <c r="B252" s="154"/>
      <c r="C252" s="189" t="s">
        <v>130</v>
      </c>
      <c r="D252" s="157"/>
      <c r="E252" s="158"/>
      <c r="F252" s="156"/>
      <c r="G252" s="156"/>
      <c r="H252" s="156"/>
      <c r="I252" s="156"/>
      <c r="J252" s="156"/>
      <c r="K252" s="156"/>
      <c r="L252" s="156"/>
      <c r="M252" s="156"/>
      <c r="N252" s="155"/>
      <c r="O252" s="155"/>
      <c r="P252" s="155"/>
      <c r="Q252" s="155"/>
      <c r="R252" s="156"/>
      <c r="S252" s="156"/>
      <c r="T252" s="156"/>
      <c r="U252" s="156"/>
      <c r="V252" s="156"/>
      <c r="W252" s="156"/>
      <c r="X252" s="156"/>
      <c r="Y252" s="156"/>
      <c r="Z252" s="146"/>
      <c r="AA252" s="146"/>
      <c r="AB252" s="146"/>
      <c r="AC252" s="146"/>
      <c r="AD252" s="146"/>
      <c r="AE252" s="146"/>
      <c r="AF252" s="146"/>
      <c r="AG252" s="146" t="s">
        <v>116</v>
      </c>
      <c r="AH252" s="146">
        <v>0</v>
      </c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3" x14ac:dyDescent="0.2">
      <c r="A253" s="153"/>
      <c r="B253" s="154"/>
      <c r="C253" s="189" t="s">
        <v>273</v>
      </c>
      <c r="D253" s="157"/>
      <c r="E253" s="158">
        <v>84.044799999999995</v>
      </c>
      <c r="F253" s="156"/>
      <c r="G253" s="156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116</v>
      </c>
      <c r="AH253" s="146">
        <v>0</v>
      </c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3" x14ac:dyDescent="0.2">
      <c r="A254" s="153"/>
      <c r="B254" s="154"/>
      <c r="C254" s="189" t="s">
        <v>285</v>
      </c>
      <c r="D254" s="157"/>
      <c r="E254" s="158">
        <v>9.4079999999999995</v>
      </c>
      <c r="F254" s="156"/>
      <c r="G254" s="156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116</v>
      </c>
      <c r="AH254" s="146">
        <v>0</v>
      </c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3" x14ac:dyDescent="0.2">
      <c r="A255" s="153"/>
      <c r="B255" s="154"/>
      <c r="C255" s="189" t="s">
        <v>122</v>
      </c>
      <c r="D255" s="157"/>
      <c r="E255" s="158"/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116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">
      <c r="A256" s="153"/>
      <c r="B256" s="154"/>
      <c r="C256" s="189" t="s">
        <v>134</v>
      </c>
      <c r="D256" s="157"/>
      <c r="E256" s="158"/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116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">
      <c r="A257" s="153"/>
      <c r="B257" s="154"/>
      <c r="C257" s="189" t="s">
        <v>286</v>
      </c>
      <c r="D257" s="157"/>
      <c r="E257" s="158">
        <v>17.147600000000001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116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3" x14ac:dyDescent="0.2">
      <c r="A258" s="153"/>
      <c r="B258" s="154"/>
      <c r="C258" s="189" t="s">
        <v>137</v>
      </c>
      <c r="D258" s="157"/>
      <c r="E258" s="158"/>
      <c r="F258" s="156"/>
      <c r="G258" s="15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116</v>
      </c>
      <c r="AH258" s="146">
        <v>0</v>
      </c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3" x14ac:dyDescent="0.2">
      <c r="A259" s="153"/>
      <c r="B259" s="154"/>
      <c r="C259" s="189" t="s">
        <v>287</v>
      </c>
      <c r="D259" s="157"/>
      <c r="E259" s="158">
        <v>49.261600000000001</v>
      </c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116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89" t="s">
        <v>141</v>
      </c>
      <c r="D260" s="157"/>
      <c r="E260" s="158"/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116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89" t="s">
        <v>288</v>
      </c>
      <c r="D261" s="157"/>
      <c r="E261" s="158">
        <v>16.235199999999999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116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3" x14ac:dyDescent="0.2">
      <c r="A262" s="153"/>
      <c r="B262" s="154"/>
      <c r="C262" s="190" t="s">
        <v>129</v>
      </c>
      <c r="D262" s="159"/>
      <c r="E262" s="160">
        <v>176.09719999999999</v>
      </c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116</v>
      </c>
      <c r="AH262" s="146">
        <v>1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">
      <c r="A263" s="153"/>
      <c r="B263" s="154"/>
      <c r="C263" s="189" t="s">
        <v>289</v>
      </c>
      <c r="D263" s="157"/>
      <c r="E263" s="158"/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116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3" x14ac:dyDescent="0.2">
      <c r="A264" s="153"/>
      <c r="B264" s="154"/>
      <c r="C264" s="189" t="s">
        <v>147</v>
      </c>
      <c r="D264" s="157"/>
      <c r="E264" s="158">
        <v>62.699199999999998</v>
      </c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116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">
      <c r="A265" s="153"/>
      <c r="B265" s="154"/>
      <c r="C265" s="190" t="s">
        <v>129</v>
      </c>
      <c r="D265" s="159"/>
      <c r="E265" s="160">
        <v>62.699199999999998</v>
      </c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116</v>
      </c>
      <c r="AH265" s="146">
        <v>1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3" x14ac:dyDescent="0.2">
      <c r="A266" s="153"/>
      <c r="B266" s="154"/>
      <c r="C266" s="189" t="s">
        <v>290</v>
      </c>
      <c r="D266" s="157"/>
      <c r="E266" s="158"/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116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3" x14ac:dyDescent="0.2">
      <c r="A267" s="153"/>
      <c r="B267" s="154"/>
      <c r="C267" s="189" t="s">
        <v>149</v>
      </c>
      <c r="D267" s="157"/>
      <c r="E267" s="158">
        <v>164.95359999999999</v>
      </c>
      <c r="F267" s="156"/>
      <c r="G267" s="156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116</v>
      </c>
      <c r="AH267" s="146">
        <v>0</v>
      </c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3" x14ac:dyDescent="0.2">
      <c r="A268" s="153"/>
      <c r="B268" s="154"/>
      <c r="C268" s="189" t="s">
        <v>150</v>
      </c>
      <c r="D268" s="157"/>
      <c r="E268" s="158">
        <v>-33.2288</v>
      </c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116</v>
      </c>
      <c r="AH268" s="146">
        <v>0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3" x14ac:dyDescent="0.2">
      <c r="A269" s="153"/>
      <c r="B269" s="154"/>
      <c r="C269" s="189" t="s">
        <v>291</v>
      </c>
      <c r="D269" s="157"/>
      <c r="E269" s="158">
        <v>-57.408000000000001</v>
      </c>
      <c r="F269" s="156"/>
      <c r="G269" s="156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116</v>
      </c>
      <c r="AH269" s="146">
        <v>0</v>
      </c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3" x14ac:dyDescent="0.2">
      <c r="A270" s="153"/>
      <c r="B270" s="154"/>
      <c r="C270" s="190" t="s">
        <v>129</v>
      </c>
      <c r="D270" s="159"/>
      <c r="E270" s="160">
        <v>74.316800000000001</v>
      </c>
      <c r="F270" s="156"/>
      <c r="G270" s="156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116</v>
      </c>
      <c r="AH270" s="146">
        <v>1</v>
      </c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x14ac:dyDescent="0.2">
      <c r="A271" s="165" t="s">
        <v>106</v>
      </c>
      <c r="B271" s="166" t="s">
        <v>63</v>
      </c>
      <c r="C271" s="187" t="s">
        <v>64</v>
      </c>
      <c r="D271" s="167"/>
      <c r="E271" s="168"/>
      <c r="F271" s="169"/>
      <c r="G271" s="169">
        <f>SUMIF(AG272:AG272,"&lt;&gt;NOR",G272:G272)</f>
        <v>0</v>
      </c>
      <c r="H271" s="169"/>
      <c r="I271" s="169">
        <f>SUM(I272:I272)</f>
        <v>0</v>
      </c>
      <c r="J271" s="169"/>
      <c r="K271" s="169">
        <f>SUM(K272:K272)</f>
        <v>0</v>
      </c>
      <c r="L271" s="169"/>
      <c r="M271" s="169">
        <f>SUM(M272:M272)</f>
        <v>0</v>
      </c>
      <c r="N271" s="168"/>
      <c r="O271" s="168">
        <f>SUM(O272:O272)</f>
        <v>0</v>
      </c>
      <c r="P271" s="168"/>
      <c r="Q271" s="168">
        <f>SUM(Q272:Q272)</f>
        <v>0</v>
      </c>
      <c r="R271" s="169"/>
      <c r="S271" s="169"/>
      <c r="T271" s="170"/>
      <c r="U271" s="164"/>
      <c r="V271" s="164">
        <f>SUM(V272:V272)</f>
        <v>70.55</v>
      </c>
      <c r="W271" s="164"/>
      <c r="X271" s="164"/>
      <c r="Y271" s="164"/>
      <c r="AG271" t="s">
        <v>107</v>
      </c>
    </row>
    <row r="272" spans="1:60" ht="22.5" outlineLevel="1" x14ac:dyDescent="0.2">
      <c r="A272" s="180">
        <v>42</v>
      </c>
      <c r="B272" s="181" t="s">
        <v>292</v>
      </c>
      <c r="C272" s="191" t="s">
        <v>293</v>
      </c>
      <c r="D272" s="182" t="s">
        <v>294</v>
      </c>
      <c r="E272" s="183">
        <v>22.396830000000001</v>
      </c>
      <c r="F272" s="184"/>
      <c r="G272" s="185">
        <f>ROUND(E272*F272,2)</f>
        <v>0</v>
      </c>
      <c r="H272" s="184"/>
      <c r="I272" s="185">
        <f>ROUND(E272*H272,2)</f>
        <v>0</v>
      </c>
      <c r="J272" s="184"/>
      <c r="K272" s="185">
        <f>ROUND(E272*J272,2)</f>
        <v>0</v>
      </c>
      <c r="L272" s="185">
        <v>12</v>
      </c>
      <c r="M272" s="185">
        <f>G272*(1+L272/100)</f>
        <v>0</v>
      </c>
      <c r="N272" s="183">
        <v>0</v>
      </c>
      <c r="O272" s="183">
        <f>ROUND(E272*N272,2)</f>
        <v>0</v>
      </c>
      <c r="P272" s="183">
        <v>0</v>
      </c>
      <c r="Q272" s="183">
        <f>ROUND(E272*P272,2)</f>
        <v>0</v>
      </c>
      <c r="R272" s="185"/>
      <c r="S272" s="185" t="s">
        <v>111</v>
      </c>
      <c r="T272" s="186" t="s">
        <v>111</v>
      </c>
      <c r="U272" s="156">
        <v>3.15</v>
      </c>
      <c r="V272" s="156">
        <f>ROUND(E272*U272,2)</f>
        <v>70.55</v>
      </c>
      <c r="W272" s="156"/>
      <c r="X272" s="156" t="s">
        <v>295</v>
      </c>
      <c r="Y272" s="156" t="s">
        <v>113</v>
      </c>
      <c r="Z272" s="146"/>
      <c r="AA272" s="146"/>
      <c r="AB272" s="146"/>
      <c r="AC272" s="146"/>
      <c r="AD272" s="146"/>
      <c r="AE272" s="146"/>
      <c r="AF272" s="146"/>
      <c r="AG272" s="146" t="s">
        <v>296</v>
      </c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x14ac:dyDescent="0.2">
      <c r="A273" s="165" t="s">
        <v>106</v>
      </c>
      <c r="B273" s="166" t="s">
        <v>65</v>
      </c>
      <c r="C273" s="187" t="s">
        <v>66</v>
      </c>
      <c r="D273" s="167"/>
      <c r="E273" s="168"/>
      <c r="F273" s="169"/>
      <c r="G273" s="169">
        <f>SUMIF(AG274:AG275,"&lt;&gt;NOR",G274:G275)</f>
        <v>0</v>
      </c>
      <c r="H273" s="169"/>
      <c r="I273" s="169">
        <f>SUM(I274:I275)</f>
        <v>0</v>
      </c>
      <c r="J273" s="169"/>
      <c r="K273" s="169">
        <f>SUM(K274:K275)</f>
        <v>0</v>
      </c>
      <c r="L273" s="169"/>
      <c r="M273" s="169">
        <f>SUM(M274:M275)</f>
        <v>0</v>
      </c>
      <c r="N273" s="168"/>
      <c r="O273" s="168">
        <f>SUM(O274:O275)</f>
        <v>0</v>
      </c>
      <c r="P273" s="168"/>
      <c r="Q273" s="168">
        <f>SUM(Q274:Q275)</f>
        <v>0.41</v>
      </c>
      <c r="R273" s="169"/>
      <c r="S273" s="169"/>
      <c r="T273" s="170"/>
      <c r="U273" s="164"/>
      <c r="V273" s="164">
        <f>SUM(V274:V275)</f>
        <v>3.45</v>
      </c>
      <c r="W273" s="164"/>
      <c r="X273" s="164"/>
      <c r="Y273" s="164"/>
      <c r="AG273" t="s">
        <v>107</v>
      </c>
    </row>
    <row r="274" spans="1:60" ht="22.5" outlineLevel="1" x14ac:dyDescent="0.2">
      <c r="A274" s="172">
        <v>43</v>
      </c>
      <c r="B274" s="173" t="s">
        <v>297</v>
      </c>
      <c r="C274" s="188" t="s">
        <v>298</v>
      </c>
      <c r="D274" s="174" t="s">
        <v>110</v>
      </c>
      <c r="E274" s="175">
        <v>84.044799999999995</v>
      </c>
      <c r="F274" s="176"/>
      <c r="G274" s="177">
        <f>ROUND(E274*F274,2)</f>
        <v>0</v>
      </c>
      <c r="H274" s="176"/>
      <c r="I274" s="177">
        <f>ROUND(E274*H274,2)</f>
        <v>0</v>
      </c>
      <c r="J274" s="176"/>
      <c r="K274" s="177">
        <f>ROUND(E274*J274,2)</f>
        <v>0</v>
      </c>
      <c r="L274" s="177">
        <v>12</v>
      </c>
      <c r="M274" s="177">
        <f>G274*(1+L274/100)</f>
        <v>0</v>
      </c>
      <c r="N274" s="175">
        <v>0</v>
      </c>
      <c r="O274" s="175">
        <f>ROUND(E274*N274,2)</f>
        <v>0</v>
      </c>
      <c r="P274" s="175">
        <v>4.8700000000000002E-3</v>
      </c>
      <c r="Q274" s="175">
        <f>ROUND(E274*P274,2)</f>
        <v>0.41</v>
      </c>
      <c r="R274" s="177"/>
      <c r="S274" s="177" t="s">
        <v>111</v>
      </c>
      <c r="T274" s="178" t="s">
        <v>111</v>
      </c>
      <c r="U274" s="156">
        <v>4.1000000000000002E-2</v>
      </c>
      <c r="V274" s="156">
        <f>ROUND(E274*U274,2)</f>
        <v>3.45</v>
      </c>
      <c r="W274" s="156"/>
      <c r="X274" s="156" t="s">
        <v>112</v>
      </c>
      <c r="Y274" s="156" t="s">
        <v>113</v>
      </c>
      <c r="Z274" s="146"/>
      <c r="AA274" s="146"/>
      <c r="AB274" s="146"/>
      <c r="AC274" s="146"/>
      <c r="AD274" s="146"/>
      <c r="AE274" s="146"/>
      <c r="AF274" s="146"/>
      <c r="AG274" s="146" t="s">
        <v>114</v>
      </c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2" x14ac:dyDescent="0.2">
      <c r="A275" s="153"/>
      <c r="B275" s="154"/>
      <c r="C275" s="189" t="s">
        <v>273</v>
      </c>
      <c r="D275" s="157"/>
      <c r="E275" s="158">
        <v>84.044799999999995</v>
      </c>
      <c r="F275" s="156"/>
      <c r="G275" s="156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116</v>
      </c>
      <c r="AH275" s="146">
        <v>0</v>
      </c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x14ac:dyDescent="0.2">
      <c r="A276" s="165" t="s">
        <v>106</v>
      </c>
      <c r="B276" s="166" t="s">
        <v>67</v>
      </c>
      <c r="C276" s="187" t="s">
        <v>68</v>
      </c>
      <c r="D276" s="167"/>
      <c r="E276" s="168"/>
      <c r="F276" s="169"/>
      <c r="G276" s="169">
        <f>SUMIF(AG277:AG301,"&lt;&gt;NOR",G277:G301)</f>
        <v>0</v>
      </c>
      <c r="H276" s="169"/>
      <c r="I276" s="169">
        <f>SUM(I277:I301)</f>
        <v>0</v>
      </c>
      <c r="J276" s="169"/>
      <c r="K276" s="169">
        <f>SUM(K277:K301)</f>
        <v>0</v>
      </c>
      <c r="L276" s="169"/>
      <c r="M276" s="169">
        <f>SUM(M277:M301)</f>
        <v>0</v>
      </c>
      <c r="N276" s="168"/>
      <c r="O276" s="168">
        <f>SUM(O277:O301)</f>
        <v>0.72</v>
      </c>
      <c r="P276" s="168"/>
      <c r="Q276" s="168">
        <f>SUM(Q277:Q301)</f>
        <v>0</v>
      </c>
      <c r="R276" s="169"/>
      <c r="S276" s="169"/>
      <c r="T276" s="170"/>
      <c r="U276" s="164"/>
      <c r="V276" s="164">
        <f>SUM(V277:V301)</f>
        <v>162.85</v>
      </c>
      <c r="W276" s="164"/>
      <c r="X276" s="164"/>
      <c r="Y276" s="164"/>
      <c r="AG276" t="s">
        <v>107</v>
      </c>
    </row>
    <row r="277" spans="1:60" ht="22.5" outlineLevel="1" x14ac:dyDescent="0.2">
      <c r="A277" s="172">
        <v>44</v>
      </c>
      <c r="B277" s="173" t="s">
        <v>299</v>
      </c>
      <c r="C277" s="188" t="s">
        <v>300</v>
      </c>
      <c r="D277" s="174" t="s">
        <v>110</v>
      </c>
      <c r="E277" s="175">
        <v>113.82080000000001</v>
      </c>
      <c r="F277" s="176"/>
      <c r="G277" s="177">
        <f>ROUND(E277*F277,2)</f>
        <v>0</v>
      </c>
      <c r="H277" s="176"/>
      <c r="I277" s="177">
        <f>ROUND(E277*H277,2)</f>
        <v>0</v>
      </c>
      <c r="J277" s="176"/>
      <c r="K277" s="177">
        <f>ROUND(E277*J277,2)</f>
        <v>0</v>
      </c>
      <c r="L277" s="177">
        <v>12</v>
      </c>
      <c r="M277" s="177">
        <f>G277*(1+L277/100)</f>
        <v>0</v>
      </c>
      <c r="N277" s="175">
        <v>0</v>
      </c>
      <c r="O277" s="175">
        <f>ROUND(E277*N277,2)</f>
        <v>0</v>
      </c>
      <c r="P277" s="175">
        <v>0</v>
      </c>
      <c r="Q277" s="175">
        <f>ROUND(E277*P277,2)</f>
        <v>0</v>
      </c>
      <c r="R277" s="177"/>
      <c r="S277" s="177" t="s">
        <v>111</v>
      </c>
      <c r="T277" s="178" t="s">
        <v>111</v>
      </c>
      <c r="U277" s="156">
        <v>0.91459999999999997</v>
      </c>
      <c r="V277" s="156">
        <f>ROUND(E277*U277,2)</f>
        <v>104.1</v>
      </c>
      <c r="W277" s="156"/>
      <c r="X277" s="156" t="s">
        <v>112</v>
      </c>
      <c r="Y277" s="156" t="s">
        <v>113</v>
      </c>
      <c r="Z277" s="146"/>
      <c r="AA277" s="146"/>
      <c r="AB277" s="146"/>
      <c r="AC277" s="146"/>
      <c r="AD277" s="146"/>
      <c r="AE277" s="146"/>
      <c r="AF277" s="146"/>
      <c r="AG277" s="146" t="s">
        <v>114</v>
      </c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2" x14ac:dyDescent="0.2">
      <c r="A278" s="153"/>
      <c r="B278" s="154"/>
      <c r="C278" s="251" t="s">
        <v>301</v>
      </c>
      <c r="D278" s="252"/>
      <c r="E278" s="252"/>
      <c r="F278" s="252"/>
      <c r="G278" s="252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162</v>
      </c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outlineLevel="2" x14ac:dyDescent="0.2">
      <c r="A279" s="153"/>
      <c r="B279" s="154"/>
      <c r="C279" s="189" t="s">
        <v>302</v>
      </c>
      <c r="D279" s="157"/>
      <c r="E279" s="158"/>
      <c r="F279" s="156"/>
      <c r="G279" s="156"/>
      <c r="H279" s="156"/>
      <c r="I279" s="156"/>
      <c r="J279" s="156"/>
      <c r="K279" s="156"/>
      <c r="L279" s="156"/>
      <c r="M279" s="156"/>
      <c r="N279" s="155"/>
      <c r="O279" s="155"/>
      <c r="P279" s="155"/>
      <c r="Q279" s="155"/>
      <c r="R279" s="156"/>
      <c r="S279" s="156"/>
      <c r="T279" s="156"/>
      <c r="U279" s="156"/>
      <c r="V279" s="156"/>
      <c r="W279" s="156"/>
      <c r="X279" s="156"/>
      <c r="Y279" s="156"/>
      <c r="Z279" s="146"/>
      <c r="AA279" s="146"/>
      <c r="AB279" s="146"/>
      <c r="AC279" s="146"/>
      <c r="AD279" s="146"/>
      <c r="AE279" s="146"/>
      <c r="AF279" s="146"/>
      <c r="AG279" s="146" t="s">
        <v>116</v>
      </c>
      <c r="AH279" s="146">
        <v>0</v>
      </c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outlineLevel="3" x14ac:dyDescent="0.2">
      <c r="A280" s="153"/>
      <c r="B280" s="154"/>
      <c r="C280" s="189" t="s">
        <v>225</v>
      </c>
      <c r="D280" s="157"/>
      <c r="E280" s="158">
        <v>81.900800000000004</v>
      </c>
      <c r="F280" s="156"/>
      <c r="G280" s="156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116</v>
      </c>
      <c r="AH280" s="146">
        <v>0</v>
      </c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</row>
    <row r="281" spans="1:60" outlineLevel="3" x14ac:dyDescent="0.2">
      <c r="A281" s="153"/>
      <c r="B281" s="154"/>
      <c r="C281" s="189" t="s">
        <v>303</v>
      </c>
      <c r="D281" s="157"/>
      <c r="E281" s="158"/>
      <c r="F281" s="156"/>
      <c r="G281" s="156"/>
      <c r="H281" s="156"/>
      <c r="I281" s="156"/>
      <c r="J281" s="156"/>
      <c r="K281" s="156"/>
      <c r="L281" s="156"/>
      <c r="M281" s="156"/>
      <c r="N281" s="155"/>
      <c r="O281" s="155"/>
      <c r="P281" s="155"/>
      <c r="Q281" s="155"/>
      <c r="R281" s="156"/>
      <c r="S281" s="156"/>
      <c r="T281" s="156"/>
      <c r="U281" s="156"/>
      <c r="V281" s="156"/>
      <c r="W281" s="156"/>
      <c r="X281" s="156"/>
      <c r="Y281" s="156"/>
      <c r="Z281" s="146"/>
      <c r="AA281" s="146"/>
      <c r="AB281" s="146"/>
      <c r="AC281" s="146"/>
      <c r="AD281" s="146"/>
      <c r="AE281" s="146"/>
      <c r="AF281" s="146"/>
      <c r="AG281" s="146" t="s">
        <v>116</v>
      </c>
      <c r="AH281" s="146">
        <v>0</v>
      </c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3" x14ac:dyDescent="0.2">
      <c r="A282" s="153"/>
      <c r="B282" s="154"/>
      <c r="C282" s="189" t="s">
        <v>304</v>
      </c>
      <c r="D282" s="157"/>
      <c r="E282" s="158">
        <v>31.92</v>
      </c>
      <c r="F282" s="156"/>
      <c r="G282" s="156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116</v>
      </c>
      <c r="AH282" s="146">
        <v>0</v>
      </c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ht="22.5" outlineLevel="1" x14ac:dyDescent="0.2">
      <c r="A283" s="172">
        <v>45</v>
      </c>
      <c r="B283" s="173" t="s">
        <v>305</v>
      </c>
      <c r="C283" s="188" t="s">
        <v>306</v>
      </c>
      <c r="D283" s="174" t="s">
        <v>178</v>
      </c>
      <c r="E283" s="175">
        <v>60.8</v>
      </c>
      <c r="F283" s="176"/>
      <c r="G283" s="177">
        <f>ROUND(E283*F283,2)</f>
        <v>0</v>
      </c>
      <c r="H283" s="176"/>
      <c r="I283" s="177">
        <f>ROUND(E283*H283,2)</f>
        <v>0</v>
      </c>
      <c r="J283" s="176"/>
      <c r="K283" s="177">
        <f>ROUND(E283*J283,2)</f>
        <v>0</v>
      </c>
      <c r="L283" s="177">
        <v>12</v>
      </c>
      <c r="M283" s="177">
        <f>G283*(1+L283/100)</f>
        <v>0</v>
      </c>
      <c r="N283" s="175">
        <v>1.5200000000000001E-3</v>
      </c>
      <c r="O283" s="175">
        <f>ROUND(E283*N283,2)</f>
        <v>0.09</v>
      </c>
      <c r="P283" s="175">
        <v>0</v>
      </c>
      <c r="Q283" s="175">
        <f>ROUND(E283*P283,2)</f>
        <v>0</v>
      </c>
      <c r="R283" s="177"/>
      <c r="S283" s="177" t="s">
        <v>111</v>
      </c>
      <c r="T283" s="178" t="s">
        <v>111</v>
      </c>
      <c r="U283" s="156">
        <v>0.252</v>
      </c>
      <c r="V283" s="156">
        <f>ROUND(E283*U283,2)</f>
        <v>15.32</v>
      </c>
      <c r="W283" s="156"/>
      <c r="X283" s="156" t="s">
        <v>112</v>
      </c>
      <c r="Y283" s="156" t="s">
        <v>113</v>
      </c>
      <c r="Z283" s="146"/>
      <c r="AA283" s="146"/>
      <c r="AB283" s="146"/>
      <c r="AC283" s="146"/>
      <c r="AD283" s="146"/>
      <c r="AE283" s="146"/>
      <c r="AF283" s="146"/>
      <c r="AG283" s="146" t="s">
        <v>114</v>
      </c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2" x14ac:dyDescent="0.2">
      <c r="A284" s="153"/>
      <c r="B284" s="154"/>
      <c r="C284" s="251" t="s">
        <v>307</v>
      </c>
      <c r="D284" s="252"/>
      <c r="E284" s="252"/>
      <c r="F284" s="252"/>
      <c r="G284" s="252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162</v>
      </c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2" x14ac:dyDescent="0.2">
      <c r="A285" s="153"/>
      <c r="B285" s="154"/>
      <c r="C285" s="189" t="s">
        <v>308</v>
      </c>
      <c r="D285" s="157"/>
      <c r="E285" s="158">
        <v>60.8</v>
      </c>
      <c r="F285" s="156"/>
      <c r="G285" s="156"/>
      <c r="H285" s="156"/>
      <c r="I285" s="156"/>
      <c r="J285" s="156"/>
      <c r="K285" s="156"/>
      <c r="L285" s="156"/>
      <c r="M285" s="156"/>
      <c r="N285" s="155"/>
      <c r="O285" s="155"/>
      <c r="P285" s="155"/>
      <c r="Q285" s="155"/>
      <c r="R285" s="156"/>
      <c r="S285" s="156"/>
      <c r="T285" s="156"/>
      <c r="U285" s="156"/>
      <c r="V285" s="156"/>
      <c r="W285" s="156"/>
      <c r="X285" s="156"/>
      <c r="Y285" s="156"/>
      <c r="Z285" s="146"/>
      <c r="AA285" s="146"/>
      <c r="AB285" s="146"/>
      <c r="AC285" s="146"/>
      <c r="AD285" s="146"/>
      <c r="AE285" s="146"/>
      <c r="AF285" s="146"/>
      <c r="AG285" s="146" t="s">
        <v>116</v>
      </c>
      <c r="AH285" s="146">
        <v>0</v>
      </c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ht="22.5" outlineLevel="1" x14ac:dyDescent="0.2">
      <c r="A286" s="172">
        <v>46</v>
      </c>
      <c r="B286" s="173" t="s">
        <v>309</v>
      </c>
      <c r="C286" s="188" t="s">
        <v>310</v>
      </c>
      <c r="D286" s="174" t="s">
        <v>178</v>
      </c>
      <c r="E286" s="175">
        <v>16</v>
      </c>
      <c r="F286" s="176"/>
      <c r="G286" s="177">
        <f>ROUND(E286*F286,2)</f>
        <v>0</v>
      </c>
      <c r="H286" s="176"/>
      <c r="I286" s="177">
        <f>ROUND(E286*H286,2)</f>
        <v>0</v>
      </c>
      <c r="J286" s="176"/>
      <c r="K286" s="177">
        <f>ROUND(E286*J286,2)</f>
        <v>0</v>
      </c>
      <c r="L286" s="177">
        <v>12</v>
      </c>
      <c r="M286" s="177">
        <f>G286*(1+L286/100)</f>
        <v>0</v>
      </c>
      <c r="N286" s="175">
        <v>1.3799999999999999E-3</v>
      </c>
      <c r="O286" s="175">
        <f>ROUND(E286*N286,2)</f>
        <v>0.02</v>
      </c>
      <c r="P286" s="175">
        <v>0</v>
      </c>
      <c r="Q286" s="175">
        <f>ROUND(E286*P286,2)</f>
        <v>0</v>
      </c>
      <c r="R286" s="177"/>
      <c r="S286" s="177" t="s">
        <v>111</v>
      </c>
      <c r="T286" s="178" t="s">
        <v>258</v>
      </c>
      <c r="U286" s="156">
        <v>0.22</v>
      </c>
      <c r="V286" s="156">
        <f>ROUND(E286*U286,2)</f>
        <v>3.52</v>
      </c>
      <c r="W286" s="156"/>
      <c r="X286" s="156" t="s">
        <v>112</v>
      </c>
      <c r="Y286" s="156" t="s">
        <v>113</v>
      </c>
      <c r="Z286" s="146"/>
      <c r="AA286" s="146"/>
      <c r="AB286" s="146"/>
      <c r="AC286" s="146"/>
      <c r="AD286" s="146"/>
      <c r="AE286" s="146"/>
      <c r="AF286" s="146"/>
      <c r="AG286" s="146" t="s">
        <v>114</v>
      </c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2" x14ac:dyDescent="0.2">
      <c r="A287" s="153"/>
      <c r="B287" s="154"/>
      <c r="C287" s="251" t="s">
        <v>311</v>
      </c>
      <c r="D287" s="252"/>
      <c r="E287" s="252"/>
      <c r="F287" s="252"/>
      <c r="G287" s="252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162</v>
      </c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outlineLevel="2" x14ac:dyDescent="0.2">
      <c r="A288" s="153"/>
      <c r="B288" s="154"/>
      <c r="C288" s="189" t="s">
        <v>312</v>
      </c>
      <c r="D288" s="157"/>
      <c r="E288" s="158">
        <v>16</v>
      </c>
      <c r="F288" s="156"/>
      <c r="G288" s="156"/>
      <c r="H288" s="156"/>
      <c r="I288" s="156"/>
      <c r="J288" s="156"/>
      <c r="K288" s="156"/>
      <c r="L288" s="156"/>
      <c r="M288" s="156"/>
      <c r="N288" s="155"/>
      <c r="O288" s="155"/>
      <c r="P288" s="155"/>
      <c r="Q288" s="155"/>
      <c r="R288" s="156"/>
      <c r="S288" s="156"/>
      <c r="T288" s="156"/>
      <c r="U288" s="156"/>
      <c r="V288" s="156"/>
      <c r="W288" s="156"/>
      <c r="X288" s="156"/>
      <c r="Y288" s="156"/>
      <c r="Z288" s="146"/>
      <c r="AA288" s="146"/>
      <c r="AB288" s="146"/>
      <c r="AC288" s="146"/>
      <c r="AD288" s="146"/>
      <c r="AE288" s="146"/>
      <c r="AF288" s="146"/>
      <c r="AG288" s="146" t="s">
        <v>116</v>
      </c>
      <c r="AH288" s="146">
        <v>0</v>
      </c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ht="33.75" outlineLevel="1" x14ac:dyDescent="0.2">
      <c r="A289" s="172">
        <v>47</v>
      </c>
      <c r="B289" s="173" t="s">
        <v>313</v>
      </c>
      <c r="C289" s="188" t="s">
        <v>314</v>
      </c>
      <c r="D289" s="174" t="s">
        <v>178</v>
      </c>
      <c r="E289" s="175">
        <v>96</v>
      </c>
      <c r="F289" s="176"/>
      <c r="G289" s="177">
        <f>ROUND(E289*F289,2)</f>
        <v>0</v>
      </c>
      <c r="H289" s="176"/>
      <c r="I289" s="177">
        <f>ROUND(E289*H289,2)</f>
        <v>0</v>
      </c>
      <c r="J289" s="176"/>
      <c r="K289" s="177">
        <f>ROUND(E289*J289,2)</f>
        <v>0</v>
      </c>
      <c r="L289" s="177">
        <v>12</v>
      </c>
      <c r="M289" s="177">
        <f>G289*(1+L289/100)</f>
        <v>0</v>
      </c>
      <c r="N289" s="175">
        <v>2.4599999999999999E-3</v>
      </c>
      <c r="O289" s="175">
        <f>ROUND(E289*N289,2)</f>
        <v>0.24</v>
      </c>
      <c r="P289" s="175">
        <v>0</v>
      </c>
      <c r="Q289" s="175">
        <f>ROUND(E289*P289,2)</f>
        <v>0</v>
      </c>
      <c r="R289" s="177"/>
      <c r="S289" s="177" t="s">
        <v>111</v>
      </c>
      <c r="T289" s="178" t="s">
        <v>258</v>
      </c>
      <c r="U289" s="156">
        <v>0.29625000000000001</v>
      </c>
      <c r="V289" s="156">
        <f>ROUND(E289*U289,2)</f>
        <v>28.44</v>
      </c>
      <c r="W289" s="156"/>
      <c r="X289" s="156" t="s">
        <v>112</v>
      </c>
      <c r="Y289" s="156" t="s">
        <v>113</v>
      </c>
      <c r="Z289" s="146"/>
      <c r="AA289" s="146"/>
      <c r="AB289" s="146"/>
      <c r="AC289" s="146"/>
      <c r="AD289" s="146"/>
      <c r="AE289" s="146"/>
      <c r="AF289" s="146"/>
      <c r="AG289" s="146" t="s">
        <v>114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outlineLevel="2" x14ac:dyDescent="0.2">
      <c r="A290" s="153"/>
      <c r="B290" s="154"/>
      <c r="C290" s="251" t="s">
        <v>315</v>
      </c>
      <c r="D290" s="252"/>
      <c r="E290" s="252"/>
      <c r="F290" s="252"/>
      <c r="G290" s="252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162</v>
      </c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2" x14ac:dyDescent="0.2">
      <c r="A291" s="153"/>
      <c r="B291" s="154"/>
      <c r="C291" s="189" t="s">
        <v>316</v>
      </c>
      <c r="D291" s="157"/>
      <c r="E291" s="158">
        <v>96</v>
      </c>
      <c r="F291" s="156"/>
      <c r="G291" s="156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116</v>
      </c>
      <c r="AH291" s="146">
        <v>0</v>
      </c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1" x14ac:dyDescent="0.2">
      <c r="A292" s="172">
        <v>48</v>
      </c>
      <c r="B292" s="173" t="s">
        <v>317</v>
      </c>
      <c r="C292" s="188" t="s">
        <v>318</v>
      </c>
      <c r="D292" s="174" t="s">
        <v>110</v>
      </c>
      <c r="E292" s="175">
        <v>103.1808</v>
      </c>
      <c r="F292" s="176"/>
      <c r="G292" s="177">
        <f>ROUND(E292*F292,2)</f>
        <v>0</v>
      </c>
      <c r="H292" s="176"/>
      <c r="I292" s="177">
        <f>ROUND(E292*H292,2)</f>
        <v>0</v>
      </c>
      <c r="J292" s="176"/>
      <c r="K292" s="177">
        <f>ROUND(E292*J292,2)</f>
        <v>0</v>
      </c>
      <c r="L292" s="177">
        <v>12</v>
      </c>
      <c r="M292" s="177">
        <f>G292*(1+L292/100)</f>
        <v>0</v>
      </c>
      <c r="N292" s="175">
        <v>0</v>
      </c>
      <c r="O292" s="175">
        <f>ROUND(E292*N292,2)</f>
        <v>0</v>
      </c>
      <c r="P292" s="175">
        <v>0</v>
      </c>
      <c r="Q292" s="175">
        <f>ROUND(E292*P292,2)</f>
        <v>0</v>
      </c>
      <c r="R292" s="177"/>
      <c r="S292" s="177" t="s">
        <v>111</v>
      </c>
      <c r="T292" s="178" t="s">
        <v>111</v>
      </c>
      <c r="U292" s="156">
        <v>0.1</v>
      </c>
      <c r="V292" s="156">
        <f>ROUND(E292*U292,2)</f>
        <v>10.32</v>
      </c>
      <c r="W292" s="156"/>
      <c r="X292" s="156" t="s">
        <v>112</v>
      </c>
      <c r="Y292" s="156" t="s">
        <v>113</v>
      </c>
      <c r="Z292" s="146"/>
      <c r="AA292" s="146"/>
      <c r="AB292" s="146"/>
      <c r="AC292" s="146"/>
      <c r="AD292" s="146"/>
      <c r="AE292" s="146"/>
      <c r="AF292" s="146"/>
      <c r="AG292" s="146" t="s">
        <v>114</v>
      </c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2" x14ac:dyDescent="0.2">
      <c r="A293" s="153"/>
      <c r="B293" s="154"/>
      <c r="C293" s="189" t="s">
        <v>302</v>
      </c>
      <c r="D293" s="157"/>
      <c r="E293" s="158"/>
      <c r="F293" s="156"/>
      <c r="G293" s="156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116</v>
      </c>
      <c r="AH293" s="146">
        <v>0</v>
      </c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3" x14ac:dyDescent="0.2">
      <c r="A294" s="153"/>
      <c r="B294" s="154"/>
      <c r="C294" s="189" t="s">
        <v>225</v>
      </c>
      <c r="D294" s="157"/>
      <c r="E294" s="158">
        <v>81.900800000000004</v>
      </c>
      <c r="F294" s="156"/>
      <c r="G294" s="156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116</v>
      </c>
      <c r="AH294" s="146">
        <v>0</v>
      </c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3" x14ac:dyDescent="0.2">
      <c r="A295" s="153"/>
      <c r="B295" s="154"/>
      <c r="C295" s="189" t="s">
        <v>303</v>
      </c>
      <c r="D295" s="157"/>
      <c r="E295" s="158"/>
      <c r="F295" s="156"/>
      <c r="G295" s="156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116</v>
      </c>
      <c r="AH295" s="146">
        <v>0</v>
      </c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3" x14ac:dyDescent="0.2">
      <c r="A296" s="153"/>
      <c r="B296" s="154"/>
      <c r="C296" s="189" t="s">
        <v>319</v>
      </c>
      <c r="D296" s="157"/>
      <c r="E296" s="158">
        <v>21.28</v>
      </c>
      <c r="F296" s="156"/>
      <c r="G296" s="156"/>
      <c r="H296" s="156"/>
      <c r="I296" s="156"/>
      <c r="J296" s="156"/>
      <c r="K296" s="156"/>
      <c r="L296" s="156"/>
      <c r="M296" s="156"/>
      <c r="N296" s="155"/>
      <c r="O296" s="155"/>
      <c r="P296" s="155"/>
      <c r="Q296" s="155"/>
      <c r="R296" s="156"/>
      <c r="S296" s="156"/>
      <c r="T296" s="156"/>
      <c r="U296" s="156"/>
      <c r="V296" s="156"/>
      <c r="W296" s="156"/>
      <c r="X296" s="156"/>
      <c r="Y296" s="156"/>
      <c r="Z296" s="146"/>
      <c r="AA296" s="146"/>
      <c r="AB296" s="146"/>
      <c r="AC296" s="146"/>
      <c r="AD296" s="146"/>
      <c r="AE296" s="146"/>
      <c r="AF296" s="146"/>
      <c r="AG296" s="146" t="s">
        <v>116</v>
      </c>
      <c r="AH296" s="146">
        <v>0</v>
      </c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ht="22.5" outlineLevel="1" x14ac:dyDescent="0.2">
      <c r="A297" s="172">
        <v>49</v>
      </c>
      <c r="B297" s="173" t="s">
        <v>320</v>
      </c>
      <c r="C297" s="188" t="s">
        <v>321</v>
      </c>
      <c r="D297" s="174" t="s">
        <v>110</v>
      </c>
      <c r="E297" s="175">
        <v>130.89392000000001</v>
      </c>
      <c r="F297" s="176"/>
      <c r="G297" s="177">
        <f>ROUND(E297*F297,2)</f>
        <v>0</v>
      </c>
      <c r="H297" s="176"/>
      <c r="I297" s="177">
        <f>ROUND(E297*H297,2)</f>
        <v>0</v>
      </c>
      <c r="J297" s="176"/>
      <c r="K297" s="177">
        <f>ROUND(E297*J297,2)</f>
        <v>0</v>
      </c>
      <c r="L297" s="177">
        <v>12</v>
      </c>
      <c r="M297" s="177">
        <f>G297*(1+L297/100)</f>
        <v>0</v>
      </c>
      <c r="N297" s="175">
        <v>2.5000000000000001E-3</v>
      </c>
      <c r="O297" s="175">
        <f>ROUND(E297*N297,2)</f>
        <v>0.33</v>
      </c>
      <c r="P297" s="175">
        <v>0</v>
      </c>
      <c r="Q297" s="175">
        <f>ROUND(E297*P297,2)</f>
        <v>0</v>
      </c>
      <c r="R297" s="177" t="s">
        <v>205</v>
      </c>
      <c r="S297" s="177" t="s">
        <v>111</v>
      </c>
      <c r="T297" s="178" t="s">
        <v>111</v>
      </c>
      <c r="U297" s="156">
        <v>0</v>
      </c>
      <c r="V297" s="156">
        <f>ROUND(E297*U297,2)</f>
        <v>0</v>
      </c>
      <c r="W297" s="156"/>
      <c r="X297" s="156" t="s">
        <v>206</v>
      </c>
      <c r="Y297" s="156" t="s">
        <v>113</v>
      </c>
      <c r="Z297" s="146"/>
      <c r="AA297" s="146"/>
      <c r="AB297" s="146"/>
      <c r="AC297" s="146"/>
      <c r="AD297" s="146"/>
      <c r="AE297" s="146"/>
      <c r="AF297" s="146"/>
      <c r="AG297" s="146" t="s">
        <v>207</v>
      </c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2" x14ac:dyDescent="0.2">
      <c r="A298" s="153"/>
      <c r="B298" s="154"/>
      <c r="C298" s="189" t="s">
        <v>322</v>
      </c>
      <c r="D298" s="157"/>
      <c r="E298" s="158">
        <v>130.89392000000001</v>
      </c>
      <c r="F298" s="156"/>
      <c r="G298" s="156"/>
      <c r="H298" s="156"/>
      <c r="I298" s="156"/>
      <c r="J298" s="156"/>
      <c r="K298" s="156"/>
      <c r="L298" s="156"/>
      <c r="M298" s="156"/>
      <c r="N298" s="155"/>
      <c r="O298" s="155"/>
      <c r="P298" s="155"/>
      <c r="Q298" s="155"/>
      <c r="R298" s="156"/>
      <c r="S298" s="156"/>
      <c r="T298" s="156"/>
      <c r="U298" s="156"/>
      <c r="V298" s="156"/>
      <c r="W298" s="156"/>
      <c r="X298" s="156"/>
      <c r="Y298" s="156"/>
      <c r="Z298" s="146"/>
      <c r="AA298" s="146"/>
      <c r="AB298" s="146"/>
      <c r="AC298" s="146"/>
      <c r="AD298" s="146"/>
      <c r="AE298" s="146"/>
      <c r="AF298" s="146"/>
      <c r="AG298" s="146" t="s">
        <v>116</v>
      </c>
      <c r="AH298" s="146">
        <v>0</v>
      </c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1" x14ac:dyDescent="0.2">
      <c r="A299" s="172">
        <v>50</v>
      </c>
      <c r="B299" s="173" t="s">
        <v>323</v>
      </c>
      <c r="C299" s="188" t="s">
        <v>324</v>
      </c>
      <c r="D299" s="174" t="s">
        <v>110</v>
      </c>
      <c r="E299" s="175">
        <v>118.65792</v>
      </c>
      <c r="F299" s="176"/>
      <c r="G299" s="177">
        <f>ROUND(E299*F299,2)</f>
        <v>0</v>
      </c>
      <c r="H299" s="176"/>
      <c r="I299" s="177">
        <f>ROUND(E299*H299,2)</f>
        <v>0</v>
      </c>
      <c r="J299" s="176"/>
      <c r="K299" s="177">
        <f>ROUND(E299*J299,2)</f>
        <v>0</v>
      </c>
      <c r="L299" s="177">
        <v>12</v>
      </c>
      <c r="M299" s="177">
        <f>G299*(1+L299/100)</f>
        <v>0</v>
      </c>
      <c r="N299" s="175">
        <v>2.9999999999999997E-4</v>
      </c>
      <c r="O299" s="175">
        <f>ROUND(E299*N299,2)</f>
        <v>0.04</v>
      </c>
      <c r="P299" s="175">
        <v>0</v>
      </c>
      <c r="Q299" s="175">
        <f>ROUND(E299*P299,2)</f>
        <v>0</v>
      </c>
      <c r="R299" s="177" t="s">
        <v>205</v>
      </c>
      <c r="S299" s="177" t="s">
        <v>111</v>
      </c>
      <c r="T299" s="178" t="s">
        <v>111</v>
      </c>
      <c r="U299" s="156">
        <v>0</v>
      </c>
      <c r="V299" s="156">
        <f>ROUND(E299*U299,2)</f>
        <v>0</v>
      </c>
      <c r="W299" s="156"/>
      <c r="X299" s="156" t="s">
        <v>206</v>
      </c>
      <c r="Y299" s="156" t="s">
        <v>113</v>
      </c>
      <c r="Z299" s="146"/>
      <c r="AA299" s="146"/>
      <c r="AB299" s="146"/>
      <c r="AC299" s="146"/>
      <c r="AD299" s="146"/>
      <c r="AE299" s="146"/>
      <c r="AF299" s="146"/>
      <c r="AG299" s="146" t="s">
        <v>207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2" x14ac:dyDescent="0.2">
      <c r="A300" s="153"/>
      <c r="B300" s="154"/>
      <c r="C300" s="189" t="s">
        <v>325</v>
      </c>
      <c r="D300" s="157"/>
      <c r="E300" s="158">
        <v>118.65792</v>
      </c>
      <c r="F300" s="156"/>
      <c r="G300" s="156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116</v>
      </c>
      <c r="AH300" s="146">
        <v>0</v>
      </c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ht="22.5" outlineLevel="1" x14ac:dyDescent="0.2">
      <c r="A301" s="180">
        <v>51</v>
      </c>
      <c r="B301" s="181" t="s">
        <v>326</v>
      </c>
      <c r="C301" s="191" t="s">
        <v>327</v>
      </c>
      <c r="D301" s="182" t="s">
        <v>294</v>
      </c>
      <c r="E301" s="183">
        <v>0.71348999999999996</v>
      </c>
      <c r="F301" s="184"/>
      <c r="G301" s="185">
        <f>ROUND(E301*F301,2)</f>
        <v>0</v>
      </c>
      <c r="H301" s="184"/>
      <c r="I301" s="185">
        <f>ROUND(E301*H301,2)</f>
        <v>0</v>
      </c>
      <c r="J301" s="184"/>
      <c r="K301" s="185">
        <f>ROUND(E301*J301,2)</f>
        <v>0</v>
      </c>
      <c r="L301" s="185">
        <v>12</v>
      </c>
      <c r="M301" s="185">
        <f>G301*(1+L301/100)</f>
        <v>0</v>
      </c>
      <c r="N301" s="183">
        <v>0</v>
      </c>
      <c r="O301" s="183">
        <f>ROUND(E301*N301,2)</f>
        <v>0</v>
      </c>
      <c r="P301" s="183">
        <v>0</v>
      </c>
      <c r="Q301" s="183">
        <f>ROUND(E301*P301,2)</f>
        <v>0</v>
      </c>
      <c r="R301" s="185"/>
      <c r="S301" s="185" t="s">
        <v>111</v>
      </c>
      <c r="T301" s="186" t="s">
        <v>111</v>
      </c>
      <c r="U301" s="156">
        <v>1.609</v>
      </c>
      <c r="V301" s="156">
        <f>ROUND(E301*U301,2)</f>
        <v>1.1499999999999999</v>
      </c>
      <c r="W301" s="156"/>
      <c r="X301" s="156" t="s">
        <v>295</v>
      </c>
      <c r="Y301" s="156" t="s">
        <v>113</v>
      </c>
      <c r="Z301" s="146"/>
      <c r="AA301" s="146"/>
      <c r="AB301" s="146"/>
      <c r="AC301" s="146"/>
      <c r="AD301" s="146"/>
      <c r="AE301" s="146"/>
      <c r="AF301" s="146"/>
      <c r="AG301" s="146" t="s">
        <v>296</v>
      </c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x14ac:dyDescent="0.2">
      <c r="A302" s="165" t="s">
        <v>106</v>
      </c>
      <c r="B302" s="166" t="s">
        <v>69</v>
      </c>
      <c r="C302" s="187" t="s">
        <v>70</v>
      </c>
      <c r="D302" s="167"/>
      <c r="E302" s="168"/>
      <c r="F302" s="169"/>
      <c r="G302" s="169">
        <f>SUMIF(AG303:AG311,"&lt;&gt;NOR",G303:G311)</f>
        <v>0</v>
      </c>
      <c r="H302" s="169"/>
      <c r="I302" s="169">
        <f>SUM(I303:I311)</f>
        <v>0</v>
      </c>
      <c r="J302" s="169"/>
      <c r="K302" s="169">
        <f>SUM(K303:K311)</f>
        <v>0</v>
      </c>
      <c r="L302" s="169"/>
      <c r="M302" s="169">
        <f>SUM(M303:M311)</f>
        <v>0</v>
      </c>
      <c r="N302" s="168"/>
      <c r="O302" s="168">
        <f>SUM(O303:O311)</f>
        <v>0.58000000000000007</v>
      </c>
      <c r="P302" s="168"/>
      <c r="Q302" s="168">
        <f>SUM(Q303:Q311)</f>
        <v>0.17</v>
      </c>
      <c r="R302" s="169"/>
      <c r="S302" s="169"/>
      <c r="T302" s="170"/>
      <c r="U302" s="164"/>
      <c r="V302" s="164">
        <f>SUM(V303:V311)</f>
        <v>21.45</v>
      </c>
      <c r="W302" s="164"/>
      <c r="X302" s="164"/>
      <c r="Y302" s="164"/>
      <c r="AG302" t="s">
        <v>107</v>
      </c>
    </row>
    <row r="303" spans="1:60" ht="22.5" outlineLevel="1" x14ac:dyDescent="0.2">
      <c r="A303" s="172">
        <v>52</v>
      </c>
      <c r="B303" s="173" t="s">
        <v>328</v>
      </c>
      <c r="C303" s="188" t="s">
        <v>329</v>
      </c>
      <c r="D303" s="174" t="s">
        <v>110</v>
      </c>
      <c r="E303" s="175">
        <v>84.044799999999995</v>
      </c>
      <c r="F303" s="176"/>
      <c r="G303" s="177">
        <f>ROUND(E303*F303,2)</f>
        <v>0</v>
      </c>
      <c r="H303" s="176"/>
      <c r="I303" s="177">
        <f>ROUND(E303*H303,2)</f>
        <v>0</v>
      </c>
      <c r="J303" s="176"/>
      <c r="K303" s="177">
        <f>ROUND(E303*J303,2)</f>
        <v>0</v>
      </c>
      <c r="L303" s="177">
        <v>12</v>
      </c>
      <c r="M303" s="177">
        <f>G303*(1+L303/100)</f>
        <v>0</v>
      </c>
      <c r="N303" s="175">
        <v>0</v>
      </c>
      <c r="O303" s="175">
        <f>ROUND(E303*N303,2)</f>
        <v>0</v>
      </c>
      <c r="P303" s="175">
        <v>2E-3</v>
      </c>
      <c r="Q303" s="175">
        <f>ROUND(E303*P303,2)</f>
        <v>0.17</v>
      </c>
      <c r="R303" s="177"/>
      <c r="S303" s="177" t="s">
        <v>111</v>
      </c>
      <c r="T303" s="178" t="s">
        <v>111</v>
      </c>
      <c r="U303" s="156">
        <v>3.7999999999999999E-2</v>
      </c>
      <c r="V303" s="156">
        <f>ROUND(E303*U303,2)</f>
        <v>3.19</v>
      </c>
      <c r="W303" s="156"/>
      <c r="X303" s="156" t="s">
        <v>112</v>
      </c>
      <c r="Y303" s="156" t="s">
        <v>113</v>
      </c>
      <c r="Z303" s="146"/>
      <c r="AA303" s="146"/>
      <c r="AB303" s="146"/>
      <c r="AC303" s="146"/>
      <c r="AD303" s="146"/>
      <c r="AE303" s="146"/>
      <c r="AF303" s="146"/>
      <c r="AG303" s="146" t="s">
        <v>114</v>
      </c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2" x14ac:dyDescent="0.2">
      <c r="A304" s="153"/>
      <c r="B304" s="154"/>
      <c r="C304" s="189" t="s">
        <v>330</v>
      </c>
      <c r="D304" s="157"/>
      <c r="E304" s="158"/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116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3" x14ac:dyDescent="0.2">
      <c r="A305" s="153"/>
      <c r="B305" s="154"/>
      <c r="C305" s="189" t="s">
        <v>273</v>
      </c>
      <c r="D305" s="157"/>
      <c r="E305" s="158">
        <v>84.044799999999995</v>
      </c>
      <c r="F305" s="156"/>
      <c r="G305" s="156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116</v>
      </c>
      <c r="AH305" s="146">
        <v>0</v>
      </c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ht="22.5" outlineLevel="1" x14ac:dyDescent="0.2">
      <c r="A306" s="172">
        <v>53</v>
      </c>
      <c r="B306" s="173" t="s">
        <v>331</v>
      </c>
      <c r="C306" s="188" t="s">
        <v>332</v>
      </c>
      <c r="D306" s="174" t="s">
        <v>110</v>
      </c>
      <c r="E306" s="175">
        <v>81.900800000000004</v>
      </c>
      <c r="F306" s="176"/>
      <c r="G306" s="177">
        <f>ROUND(E306*F306,2)</f>
        <v>0</v>
      </c>
      <c r="H306" s="176"/>
      <c r="I306" s="177">
        <f>ROUND(E306*H306,2)</f>
        <v>0</v>
      </c>
      <c r="J306" s="176"/>
      <c r="K306" s="177">
        <f>ROUND(E306*J306,2)</f>
        <v>0</v>
      </c>
      <c r="L306" s="177">
        <v>12</v>
      </c>
      <c r="M306" s="177">
        <f>G306*(1+L306/100)</f>
        <v>0</v>
      </c>
      <c r="N306" s="175">
        <v>3.9399999999999999E-3</v>
      </c>
      <c r="O306" s="175">
        <f>ROUND(E306*N306,2)</f>
        <v>0.32</v>
      </c>
      <c r="P306" s="175">
        <v>0</v>
      </c>
      <c r="Q306" s="175">
        <f>ROUND(E306*P306,2)</f>
        <v>0</v>
      </c>
      <c r="R306" s="177"/>
      <c r="S306" s="177" t="s">
        <v>111</v>
      </c>
      <c r="T306" s="178" t="s">
        <v>111</v>
      </c>
      <c r="U306" s="156">
        <v>0.21</v>
      </c>
      <c r="V306" s="156">
        <f>ROUND(E306*U306,2)</f>
        <v>17.2</v>
      </c>
      <c r="W306" s="156"/>
      <c r="X306" s="156" t="s">
        <v>112</v>
      </c>
      <c r="Y306" s="156" t="s">
        <v>113</v>
      </c>
      <c r="Z306" s="146"/>
      <c r="AA306" s="146"/>
      <c r="AB306" s="146"/>
      <c r="AC306" s="146"/>
      <c r="AD306" s="146"/>
      <c r="AE306" s="146"/>
      <c r="AF306" s="146"/>
      <c r="AG306" s="146" t="s">
        <v>114</v>
      </c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outlineLevel="2" x14ac:dyDescent="0.2">
      <c r="A307" s="153"/>
      <c r="B307" s="154"/>
      <c r="C307" s="189" t="s">
        <v>225</v>
      </c>
      <c r="D307" s="157"/>
      <c r="E307" s="158">
        <v>81.900800000000004</v>
      </c>
      <c r="F307" s="156"/>
      <c r="G307" s="156"/>
      <c r="H307" s="156"/>
      <c r="I307" s="156"/>
      <c r="J307" s="156"/>
      <c r="K307" s="156"/>
      <c r="L307" s="156"/>
      <c r="M307" s="156"/>
      <c r="N307" s="155"/>
      <c r="O307" s="155"/>
      <c r="P307" s="155"/>
      <c r="Q307" s="155"/>
      <c r="R307" s="156"/>
      <c r="S307" s="156"/>
      <c r="T307" s="156"/>
      <c r="U307" s="156"/>
      <c r="V307" s="156"/>
      <c r="W307" s="156"/>
      <c r="X307" s="156"/>
      <c r="Y307" s="156"/>
      <c r="Z307" s="146"/>
      <c r="AA307" s="146"/>
      <c r="AB307" s="146"/>
      <c r="AC307" s="146"/>
      <c r="AD307" s="146"/>
      <c r="AE307" s="146"/>
      <c r="AF307" s="146"/>
      <c r="AG307" s="146" t="s">
        <v>116</v>
      </c>
      <c r="AH307" s="146">
        <v>0</v>
      </c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1" x14ac:dyDescent="0.2">
      <c r="A308" s="172">
        <v>54</v>
      </c>
      <c r="B308" s="173" t="s">
        <v>333</v>
      </c>
      <c r="C308" s="188" t="s">
        <v>334</v>
      </c>
      <c r="D308" s="174" t="s">
        <v>110</v>
      </c>
      <c r="E308" s="175">
        <v>85.995000000000005</v>
      </c>
      <c r="F308" s="176"/>
      <c r="G308" s="177">
        <f>ROUND(E308*F308,2)</f>
        <v>0</v>
      </c>
      <c r="H308" s="176"/>
      <c r="I308" s="177">
        <f>ROUND(E308*H308,2)</f>
        <v>0</v>
      </c>
      <c r="J308" s="176"/>
      <c r="K308" s="177">
        <f>ROUND(E308*J308,2)</f>
        <v>0</v>
      </c>
      <c r="L308" s="177">
        <v>12</v>
      </c>
      <c r="M308" s="177">
        <f>G308*(1+L308/100)</f>
        <v>0</v>
      </c>
      <c r="N308" s="175">
        <v>3.0000000000000001E-3</v>
      </c>
      <c r="O308" s="175">
        <f>ROUND(E308*N308,2)</f>
        <v>0.26</v>
      </c>
      <c r="P308" s="175">
        <v>0</v>
      </c>
      <c r="Q308" s="175">
        <f>ROUND(E308*P308,2)</f>
        <v>0</v>
      </c>
      <c r="R308" s="177" t="s">
        <v>205</v>
      </c>
      <c r="S308" s="177" t="s">
        <v>111</v>
      </c>
      <c r="T308" s="178" t="s">
        <v>111</v>
      </c>
      <c r="U308" s="156">
        <v>0</v>
      </c>
      <c r="V308" s="156">
        <f>ROUND(E308*U308,2)</f>
        <v>0</v>
      </c>
      <c r="W308" s="156"/>
      <c r="X308" s="156" t="s">
        <v>206</v>
      </c>
      <c r="Y308" s="156" t="s">
        <v>113</v>
      </c>
      <c r="Z308" s="146"/>
      <c r="AA308" s="146"/>
      <c r="AB308" s="146"/>
      <c r="AC308" s="146"/>
      <c r="AD308" s="146"/>
      <c r="AE308" s="146"/>
      <c r="AF308" s="146"/>
      <c r="AG308" s="146" t="s">
        <v>207</v>
      </c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outlineLevel="2" x14ac:dyDescent="0.2">
      <c r="A309" s="153"/>
      <c r="B309" s="154"/>
      <c r="C309" s="251" t="s">
        <v>335</v>
      </c>
      <c r="D309" s="252"/>
      <c r="E309" s="252"/>
      <c r="F309" s="252"/>
      <c r="G309" s="252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162</v>
      </c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outlineLevel="2" x14ac:dyDescent="0.2">
      <c r="A310" s="153"/>
      <c r="B310" s="154"/>
      <c r="C310" s="189" t="s">
        <v>336</v>
      </c>
      <c r="D310" s="157"/>
      <c r="E310" s="158">
        <v>85.995000000000005</v>
      </c>
      <c r="F310" s="156"/>
      <c r="G310" s="1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116</v>
      </c>
      <c r="AH310" s="146">
        <v>0</v>
      </c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ht="22.5" outlineLevel="1" x14ac:dyDescent="0.2">
      <c r="A311" s="180">
        <v>55</v>
      </c>
      <c r="B311" s="181" t="s">
        <v>337</v>
      </c>
      <c r="C311" s="191" t="s">
        <v>338</v>
      </c>
      <c r="D311" s="182" t="s">
        <v>294</v>
      </c>
      <c r="E311" s="183">
        <v>0.58067000000000002</v>
      </c>
      <c r="F311" s="184"/>
      <c r="G311" s="185">
        <f>ROUND(E311*F311,2)</f>
        <v>0</v>
      </c>
      <c r="H311" s="184"/>
      <c r="I311" s="185">
        <f>ROUND(E311*H311,2)</f>
        <v>0</v>
      </c>
      <c r="J311" s="184"/>
      <c r="K311" s="185">
        <f>ROUND(E311*J311,2)</f>
        <v>0</v>
      </c>
      <c r="L311" s="185">
        <v>12</v>
      </c>
      <c r="M311" s="185">
        <f>G311*(1+L311/100)</f>
        <v>0</v>
      </c>
      <c r="N311" s="183">
        <v>0</v>
      </c>
      <c r="O311" s="183">
        <f>ROUND(E311*N311,2)</f>
        <v>0</v>
      </c>
      <c r="P311" s="183">
        <v>0</v>
      </c>
      <c r="Q311" s="183">
        <f>ROUND(E311*P311,2)</f>
        <v>0</v>
      </c>
      <c r="R311" s="185"/>
      <c r="S311" s="185" t="s">
        <v>111</v>
      </c>
      <c r="T311" s="186" t="s">
        <v>111</v>
      </c>
      <c r="U311" s="156">
        <v>1.831</v>
      </c>
      <c r="V311" s="156">
        <f>ROUND(E311*U311,2)</f>
        <v>1.06</v>
      </c>
      <c r="W311" s="156"/>
      <c r="X311" s="156" t="s">
        <v>295</v>
      </c>
      <c r="Y311" s="156" t="s">
        <v>113</v>
      </c>
      <c r="Z311" s="146"/>
      <c r="AA311" s="146"/>
      <c r="AB311" s="146"/>
      <c r="AC311" s="146"/>
      <c r="AD311" s="146"/>
      <c r="AE311" s="146"/>
      <c r="AF311" s="146"/>
      <c r="AG311" s="146" t="s">
        <v>296</v>
      </c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x14ac:dyDescent="0.2">
      <c r="A312" s="165" t="s">
        <v>106</v>
      </c>
      <c r="B312" s="166" t="s">
        <v>71</v>
      </c>
      <c r="C312" s="187" t="s">
        <v>72</v>
      </c>
      <c r="D312" s="167"/>
      <c r="E312" s="168"/>
      <c r="F312" s="169"/>
      <c r="G312" s="169">
        <f>SUMIF(AG313:AG320,"&lt;&gt;NOR",G313:G320)</f>
        <v>0</v>
      </c>
      <c r="H312" s="169"/>
      <c r="I312" s="169">
        <f>SUM(I313:I320)</f>
        <v>0</v>
      </c>
      <c r="J312" s="169"/>
      <c r="K312" s="169">
        <f>SUM(K313:K320)</f>
        <v>0</v>
      </c>
      <c r="L312" s="169"/>
      <c r="M312" s="169">
        <f>SUM(M313:M320)</f>
        <v>0</v>
      </c>
      <c r="N312" s="168"/>
      <c r="O312" s="168">
        <f>SUM(O313:O320)</f>
        <v>0.1</v>
      </c>
      <c r="P312" s="168"/>
      <c r="Q312" s="168">
        <f>SUM(Q313:Q320)</f>
        <v>0.28000000000000003</v>
      </c>
      <c r="R312" s="169"/>
      <c r="S312" s="169"/>
      <c r="T312" s="170"/>
      <c r="U312" s="164"/>
      <c r="V312" s="164">
        <f>SUM(V313:V320)</f>
        <v>19.599999999999998</v>
      </c>
      <c r="W312" s="164"/>
      <c r="X312" s="164"/>
      <c r="Y312" s="164"/>
      <c r="AG312" t="s">
        <v>107</v>
      </c>
    </row>
    <row r="313" spans="1:60" ht="22.5" outlineLevel="1" x14ac:dyDescent="0.2">
      <c r="A313" s="172">
        <v>56</v>
      </c>
      <c r="B313" s="173" t="s">
        <v>339</v>
      </c>
      <c r="C313" s="188" t="s">
        <v>340</v>
      </c>
      <c r="D313" s="174" t="s">
        <v>178</v>
      </c>
      <c r="E313" s="175">
        <v>36.799999999999997</v>
      </c>
      <c r="F313" s="176"/>
      <c r="G313" s="177">
        <f>ROUND(E313*F313,2)</f>
        <v>0</v>
      </c>
      <c r="H313" s="176"/>
      <c r="I313" s="177">
        <f>ROUND(E313*H313,2)</f>
        <v>0</v>
      </c>
      <c r="J313" s="176"/>
      <c r="K313" s="177">
        <f>ROUND(E313*J313,2)</f>
        <v>0</v>
      </c>
      <c r="L313" s="177">
        <v>12</v>
      </c>
      <c r="M313" s="177">
        <f>G313*(1+L313/100)</f>
        <v>0</v>
      </c>
      <c r="N313" s="175">
        <v>2.7499999999999998E-3</v>
      </c>
      <c r="O313" s="175">
        <f>ROUND(E313*N313,2)</f>
        <v>0.1</v>
      </c>
      <c r="P313" s="175">
        <v>0</v>
      </c>
      <c r="Q313" s="175">
        <f>ROUND(E313*P313,2)</f>
        <v>0</v>
      </c>
      <c r="R313" s="177"/>
      <c r="S313" s="177" t="s">
        <v>111</v>
      </c>
      <c r="T313" s="178" t="s">
        <v>111</v>
      </c>
      <c r="U313" s="156">
        <v>0.29799999999999999</v>
      </c>
      <c r="V313" s="156">
        <f>ROUND(E313*U313,2)</f>
        <v>10.97</v>
      </c>
      <c r="W313" s="156"/>
      <c r="X313" s="156" t="s">
        <v>112</v>
      </c>
      <c r="Y313" s="156" t="s">
        <v>113</v>
      </c>
      <c r="Z313" s="146"/>
      <c r="AA313" s="146"/>
      <c r="AB313" s="146"/>
      <c r="AC313" s="146"/>
      <c r="AD313" s="146"/>
      <c r="AE313" s="146"/>
      <c r="AF313" s="146"/>
      <c r="AG313" s="146" t="s">
        <v>114</v>
      </c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outlineLevel="2" x14ac:dyDescent="0.2">
      <c r="A314" s="153"/>
      <c r="B314" s="154"/>
      <c r="C314" s="251" t="s">
        <v>341</v>
      </c>
      <c r="D314" s="252"/>
      <c r="E314" s="252"/>
      <c r="F314" s="252"/>
      <c r="G314" s="252"/>
      <c r="H314" s="156"/>
      <c r="I314" s="156"/>
      <c r="J314" s="156"/>
      <c r="K314" s="156"/>
      <c r="L314" s="156"/>
      <c r="M314" s="156"/>
      <c r="N314" s="155"/>
      <c r="O314" s="155"/>
      <c r="P314" s="155"/>
      <c r="Q314" s="155"/>
      <c r="R314" s="156"/>
      <c r="S314" s="156"/>
      <c r="T314" s="156"/>
      <c r="U314" s="156"/>
      <c r="V314" s="156"/>
      <c r="W314" s="156"/>
      <c r="X314" s="156"/>
      <c r="Y314" s="156"/>
      <c r="Z314" s="146"/>
      <c r="AA314" s="146"/>
      <c r="AB314" s="146"/>
      <c r="AC314" s="146"/>
      <c r="AD314" s="146"/>
      <c r="AE314" s="146"/>
      <c r="AF314" s="146"/>
      <c r="AG314" s="146" t="s">
        <v>162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outlineLevel="2" x14ac:dyDescent="0.2">
      <c r="A315" s="153"/>
      <c r="B315" s="154"/>
      <c r="C315" s="189" t="s">
        <v>189</v>
      </c>
      <c r="D315" s="157"/>
      <c r="E315" s="158">
        <v>36.799999999999997</v>
      </c>
      <c r="F315" s="156"/>
      <c r="G315" s="156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116</v>
      </c>
      <c r="AH315" s="146">
        <v>0</v>
      </c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</row>
    <row r="316" spans="1:60" ht="22.5" outlineLevel="1" x14ac:dyDescent="0.2">
      <c r="A316" s="172">
        <v>57</v>
      </c>
      <c r="B316" s="173" t="s">
        <v>342</v>
      </c>
      <c r="C316" s="188" t="s">
        <v>343</v>
      </c>
      <c r="D316" s="174" t="s">
        <v>178</v>
      </c>
      <c r="E316" s="175">
        <v>62.72</v>
      </c>
      <c r="F316" s="176"/>
      <c r="G316" s="177">
        <f>ROUND(E316*F316,2)</f>
        <v>0</v>
      </c>
      <c r="H316" s="176"/>
      <c r="I316" s="177">
        <f>ROUND(E316*H316,2)</f>
        <v>0</v>
      </c>
      <c r="J316" s="176"/>
      <c r="K316" s="177">
        <f>ROUND(E316*J316,2)</f>
        <v>0</v>
      </c>
      <c r="L316" s="177">
        <v>12</v>
      </c>
      <c r="M316" s="177">
        <f>G316*(1+L316/100)</f>
        <v>0</v>
      </c>
      <c r="N316" s="175">
        <v>0</v>
      </c>
      <c r="O316" s="175">
        <f>ROUND(E316*N316,2)</f>
        <v>0</v>
      </c>
      <c r="P316" s="175">
        <v>2.6900000000000001E-3</v>
      </c>
      <c r="Q316" s="175">
        <f>ROUND(E316*P316,2)</f>
        <v>0.17</v>
      </c>
      <c r="R316" s="177"/>
      <c r="S316" s="177" t="s">
        <v>111</v>
      </c>
      <c r="T316" s="178" t="s">
        <v>111</v>
      </c>
      <c r="U316" s="156">
        <v>6.9000000000000006E-2</v>
      </c>
      <c r="V316" s="156">
        <f>ROUND(E316*U316,2)</f>
        <v>4.33</v>
      </c>
      <c r="W316" s="156"/>
      <c r="X316" s="156" t="s">
        <v>112</v>
      </c>
      <c r="Y316" s="156" t="s">
        <v>113</v>
      </c>
      <c r="Z316" s="146"/>
      <c r="AA316" s="146"/>
      <c r="AB316" s="146"/>
      <c r="AC316" s="146"/>
      <c r="AD316" s="146"/>
      <c r="AE316" s="146"/>
      <c r="AF316" s="146"/>
      <c r="AG316" s="146" t="s">
        <v>114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outlineLevel="2" x14ac:dyDescent="0.2">
      <c r="A317" s="153"/>
      <c r="B317" s="154"/>
      <c r="C317" s="189" t="s">
        <v>344</v>
      </c>
      <c r="D317" s="157"/>
      <c r="E317" s="158">
        <v>62.72</v>
      </c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116</v>
      </c>
      <c r="AH317" s="146">
        <v>0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ht="22.5" outlineLevel="1" x14ac:dyDescent="0.2">
      <c r="A318" s="172">
        <v>58</v>
      </c>
      <c r="B318" s="173" t="s">
        <v>345</v>
      </c>
      <c r="C318" s="188" t="s">
        <v>346</v>
      </c>
      <c r="D318" s="174" t="s">
        <v>178</v>
      </c>
      <c r="E318" s="175">
        <v>36.799999999999997</v>
      </c>
      <c r="F318" s="176"/>
      <c r="G318" s="177">
        <f>ROUND(E318*F318,2)</f>
        <v>0</v>
      </c>
      <c r="H318" s="176"/>
      <c r="I318" s="177">
        <f>ROUND(E318*H318,2)</f>
        <v>0</v>
      </c>
      <c r="J318" s="176"/>
      <c r="K318" s="177">
        <f>ROUND(E318*J318,2)</f>
        <v>0</v>
      </c>
      <c r="L318" s="177">
        <v>12</v>
      </c>
      <c r="M318" s="177">
        <f>G318*(1+L318/100)</f>
        <v>0</v>
      </c>
      <c r="N318" s="175">
        <v>0</v>
      </c>
      <c r="O318" s="175">
        <f>ROUND(E318*N318,2)</f>
        <v>0</v>
      </c>
      <c r="P318" s="175">
        <v>2.8700000000000002E-3</v>
      </c>
      <c r="Q318" s="175">
        <f>ROUND(E318*P318,2)</f>
        <v>0.11</v>
      </c>
      <c r="R318" s="177"/>
      <c r="S318" s="177" t="s">
        <v>111</v>
      </c>
      <c r="T318" s="178" t="s">
        <v>111</v>
      </c>
      <c r="U318" s="156">
        <v>0.10349999999999999</v>
      </c>
      <c r="V318" s="156">
        <f>ROUND(E318*U318,2)</f>
        <v>3.81</v>
      </c>
      <c r="W318" s="156"/>
      <c r="X318" s="156" t="s">
        <v>112</v>
      </c>
      <c r="Y318" s="156" t="s">
        <v>113</v>
      </c>
      <c r="Z318" s="146"/>
      <c r="AA318" s="146"/>
      <c r="AB318" s="146"/>
      <c r="AC318" s="146"/>
      <c r="AD318" s="146"/>
      <c r="AE318" s="146"/>
      <c r="AF318" s="146"/>
      <c r="AG318" s="146" t="s">
        <v>114</v>
      </c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2" x14ac:dyDescent="0.2">
      <c r="A319" s="153"/>
      <c r="B319" s="154"/>
      <c r="C319" s="189" t="s">
        <v>189</v>
      </c>
      <c r="D319" s="157"/>
      <c r="E319" s="158">
        <v>36.799999999999997</v>
      </c>
      <c r="F319" s="156"/>
      <c r="G319" s="156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116</v>
      </c>
      <c r="AH319" s="146">
        <v>0</v>
      </c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ht="22.5" outlineLevel="1" x14ac:dyDescent="0.2">
      <c r="A320" s="180">
        <v>59</v>
      </c>
      <c r="B320" s="181" t="s">
        <v>347</v>
      </c>
      <c r="C320" s="191" t="s">
        <v>348</v>
      </c>
      <c r="D320" s="182" t="s">
        <v>294</v>
      </c>
      <c r="E320" s="183">
        <v>0.1012</v>
      </c>
      <c r="F320" s="184"/>
      <c r="G320" s="185">
        <f>ROUND(E320*F320,2)</f>
        <v>0</v>
      </c>
      <c r="H320" s="184"/>
      <c r="I320" s="185">
        <f>ROUND(E320*H320,2)</f>
        <v>0</v>
      </c>
      <c r="J320" s="184"/>
      <c r="K320" s="185">
        <f>ROUND(E320*J320,2)</f>
        <v>0</v>
      </c>
      <c r="L320" s="185">
        <v>12</v>
      </c>
      <c r="M320" s="185">
        <f>G320*(1+L320/100)</f>
        <v>0</v>
      </c>
      <c r="N320" s="183">
        <v>0</v>
      </c>
      <c r="O320" s="183">
        <f>ROUND(E320*N320,2)</f>
        <v>0</v>
      </c>
      <c r="P320" s="183">
        <v>0</v>
      </c>
      <c r="Q320" s="183">
        <f>ROUND(E320*P320,2)</f>
        <v>0</v>
      </c>
      <c r="R320" s="185"/>
      <c r="S320" s="185" t="s">
        <v>111</v>
      </c>
      <c r="T320" s="186" t="s">
        <v>111</v>
      </c>
      <c r="U320" s="156">
        <v>4.82</v>
      </c>
      <c r="V320" s="156">
        <f>ROUND(E320*U320,2)</f>
        <v>0.49</v>
      </c>
      <c r="W320" s="156"/>
      <c r="X320" s="156" t="s">
        <v>295</v>
      </c>
      <c r="Y320" s="156" t="s">
        <v>113</v>
      </c>
      <c r="Z320" s="146"/>
      <c r="AA320" s="146"/>
      <c r="AB320" s="146"/>
      <c r="AC320" s="146"/>
      <c r="AD320" s="146"/>
      <c r="AE320" s="146"/>
      <c r="AF320" s="146"/>
      <c r="AG320" s="146" t="s">
        <v>296</v>
      </c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x14ac:dyDescent="0.2">
      <c r="A321" s="165" t="s">
        <v>106</v>
      </c>
      <c r="B321" s="166" t="s">
        <v>73</v>
      </c>
      <c r="C321" s="187" t="s">
        <v>74</v>
      </c>
      <c r="D321" s="167"/>
      <c r="E321" s="168"/>
      <c r="F321" s="169"/>
      <c r="G321" s="169">
        <f>SUMIF(AG322:AG334,"&lt;&gt;NOR",G322:G334)</f>
        <v>0</v>
      </c>
      <c r="H321" s="169"/>
      <c r="I321" s="169">
        <f>SUM(I322:I334)</f>
        <v>0</v>
      </c>
      <c r="J321" s="169"/>
      <c r="K321" s="169">
        <f>SUM(K322:K334)</f>
        <v>0</v>
      </c>
      <c r="L321" s="169"/>
      <c r="M321" s="169">
        <f>SUM(M322:M334)</f>
        <v>0</v>
      </c>
      <c r="N321" s="168"/>
      <c r="O321" s="168">
        <f>SUM(O322:O334)</f>
        <v>0</v>
      </c>
      <c r="P321" s="168"/>
      <c r="Q321" s="168">
        <f>SUM(Q322:Q334)</f>
        <v>0</v>
      </c>
      <c r="R321" s="169"/>
      <c r="S321" s="169"/>
      <c r="T321" s="170"/>
      <c r="U321" s="164"/>
      <c r="V321" s="164">
        <f>SUM(V322:V334)</f>
        <v>0</v>
      </c>
      <c r="W321" s="164"/>
      <c r="X321" s="164"/>
      <c r="Y321" s="164"/>
      <c r="AG321" t="s">
        <v>107</v>
      </c>
    </row>
    <row r="322" spans="1:60" ht="33.75" outlineLevel="1" x14ac:dyDescent="0.2">
      <c r="A322" s="172">
        <v>60</v>
      </c>
      <c r="B322" s="173" t="s">
        <v>349</v>
      </c>
      <c r="C322" s="188" t="s">
        <v>350</v>
      </c>
      <c r="D322" s="174" t="s">
        <v>256</v>
      </c>
      <c r="E322" s="175">
        <v>32</v>
      </c>
      <c r="F322" s="176"/>
      <c r="G322" s="177">
        <f>ROUND(E322*F322,2)</f>
        <v>0</v>
      </c>
      <c r="H322" s="176"/>
      <c r="I322" s="177">
        <f>ROUND(E322*H322,2)</f>
        <v>0</v>
      </c>
      <c r="J322" s="176"/>
      <c r="K322" s="177">
        <f>ROUND(E322*J322,2)</f>
        <v>0</v>
      </c>
      <c r="L322" s="177">
        <v>12</v>
      </c>
      <c r="M322" s="177">
        <f>G322*(1+L322/100)</f>
        <v>0</v>
      </c>
      <c r="N322" s="175">
        <v>0</v>
      </c>
      <c r="O322" s="175">
        <f>ROUND(E322*N322,2)</f>
        <v>0</v>
      </c>
      <c r="P322" s="175">
        <v>0</v>
      </c>
      <c r="Q322" s="175">
        <f>ROUND(E322*P322,2)</f>
        <v>0</v>
      </c>
      <c r="R322" s="177"/>
      <c r="S322" s="177" t="s">
        <v>257</v>
      </c>
      <c r="T322" s="178" t="s">
        <v>258</v>
      </c>
      <c r="U322" s="156">
        <v>0</v>
      </c>
      <c r="V322" s="156">
        <f>ROUND(E322*U322,2)</f>
        <v>0</v>
      </c>
      <c r="W322" s="156"/>
      <c r="X322" s="156" t="s">
        <v>112</v>
      </c>
      <c r="Y322" s="156" t="s">
        <v>113</v>
      </c>
      <c r="Z322" s="146"/>
      <c r="AA322" s="146"/>
      <c r="AB322" s="146"/>
      <c r="AC322" s="146"/>
      <c r="AD322" s="146"/>
      <c r="AE322" s="146"/>
      <c r="AF322" s="146"/>
      <c r="AG322" s="146" t="s">
        <v>114</v>
      </c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2" x14ac:dyDescent="0.2">
      <c r="A323" s="153"/>
      <c r="B323" s="154"/>
      <c r="C323" s="189" t="s">
        <v>281</v>
      </c>
      <c r="D323" s="157"/>
      <c r="E323" s="158">
        <v>32</v>
      </c>
      <c r="F323" s="156"/>
      <c r="G323" s="156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116</v>
      </c>
      <c r="AH323" s="146">
        <v>0</v>
      </c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1" x14ac:dyDescent="0.2">
      <c r="A324" s="172">
        <v>61</v>
      </c>
      <c r="B324" s="173" t="s">
        <v>351</v>
      </c>
      <c r="C324" s="188" t="s">
        <v>352</v>
      </c>
      <c r="D324" s="174" t="s">
        <v>256</v>
      </c>
      <c r="E324" s="175">
        <v>16</v>
      </c>
      <c r="F324" s="176"/>
      <c r="G324" s="177">
        <f>ROUND(E324*F324,2)</f>
        <v>0</v>
      </c>
      <c r="H324" s="176"/>
      <c r="I324" s="177">
        <f>ROUND(E324*H324,2)</f>
        <v>0</v>
      </c>
      <c r="J324" s="176"/>
      <c r="K324" s="177">
        <f>ROUND(E324*J324,2)</f>
        <v>0</v>
      </c>
      <c r="L324" s="177">
        <v>12</v>
      </c>
      <c r="M324" s="177">
        <f>G324*(1+L324/100)</f>
        <v>0</v>
      </c>
      <c r="N324" s="175">
        <v>0</v>
      </c>
      <c r="O324" s="175">
        <f>ROUND(E324*N324,2)</f>
        <v>0</v>
      </c>
      <c r="P324" s="175">
        <v>0</v>
      </c>
      <c r="Q324" s="175">
        <f>ROUND(E324*P324,2)</f>
        <v>0</v>
      </c>
      <c r="R324" s="177"/>
      <c r="S324" s="177" t="s">
        <v>257</v>
      </c>
      <c r="T324" s="178" t="s">
        <v>258</v>
      </c>
      <c r="U324" s="156">
        <v>0</v>
      </c>
      <c r="V324" s="156">
        <f>ROUND(E324*U324,2)</f>
        <v>0</v>
      </c>
      <c r="W324" s="156"/>
      <c r="X324" s="156" t="s">
        <v>112</v>
      </c>
      <c r="Y324" s="156" t="s">
        <v>113</v>
      </c>
      <c r="Z324" s="146"/>
      <c r="AA324" s="146"/>
      <c r="AB324" s="146"/>
      <c r="AC324" s="146"/>
      <c r="AD324" s="146"/>
      <c r="AE324" s="146"/>
      <c r="AF324" s="146"/>
      <c r="AG324" s="146" t="s">
        <v>114</v>
      </c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2" x14ac:dyDescent="0.2">
      <c r="A325" s="153"/>
      <c r="B325" s="154"/>
      <c r="C325" s="251" t="s">
        <v>353</v>
      </c>
      <c r="D325" s="252"/>
      <c r="E325" s="252"/>
      <c r="F325" s="252"/>
      <c r="G325" s="252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162</v>
      </c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3" x14ac:dyDescent="0.2">
      <c r="A326" s="153"/>
      <c r="B326" s="154"/>
      <c r="C326" s="253" t="s">
        <v>354</v>
      </c>
      <c r="D326" s="254"/>
      <c r="E326" s="254"/>
      <c r="F326" s="254"/>
      <c r="G326" s="254"/>
      <c r="H326" s="156"/>
      <c r="I326" s="156"/>
      <c r="J326" s="156"/>
      <c r="K326" s="156"/>
      <c r="L326" s="156"/>
      <c r="M326" s="156"/>
      <c r="N326" s="155"/>
      <c r="O326" s="155"/>
      <c r="P326" s="155"/>
      <c r="Q326" s="155"/>
      <c r="R326" s="156"/>
      <c r="S326" s="156"/>
      <c r="T326" s="156"/>
      <c r="U326" s="156"/>
      <c r="V326" s="156"/>
      <c r="W326" s="156"/>
      <c r="X326" s="156"/>
      <c r="Y326" s="156"/>
      <c r="Z326" s="146"/>
      <c r="AA326" s="146"/>
      <c r="AB326" s="146"/>
      <c r="AC326" s="146"/>
      <c r="AD326" s="146"/>
      <c r="AE326" s="146"/>
      <c r="AF326" s="146"/>
      <c r="AG326" s="146" t="s">
        <v>162</v>
      </c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outlineLevel="3" x14ac:dyDescent="0.2">
      <c r="A327" s="153"/>
      <c r="B327" s="154"/>
      <c r="C327" s="253" t="s">
        <v>355</v>
      </c>
      <c r="D327" s="254"/>
      <c r="E327" s="254"/>
      <c r="F327" s="254"/>
      <c r="G327" s="254"/>
      <c r="H327" s="156"/>
      <c r="I327" s="156"/>
      <c r="J327" s="156"/>
      <c r="K327" s="156"/>
      <c r="L327" s="156"/>
      <c r="M327" s="156"/>
      <c r="N327" s="155"/>
      <c r="O327" s="155"/>
      <c r="P327" s="155"/>
      <c r="Q327" s="155"/>
      <c r="R327" s="156"/>
      <c r="S327" s="156"/>
      <c r="T327" s="156"/>
      <c r="U327" s="156"/>
      <c r="V327" s="156"/>
      <c r="W327" s="156"/>
      <c r="X327" s="156"/>
      <c r="Y327" s="156"/>
      <c r="Z327" s="146"/>
      <c r="AA327" s="146"/>
      <c r="AB327" s="146"/>
      <c r="AC327" s="146"/>
      <c r="AD327" s="146"/>
      <c r="AE327" s="146"/>
      <c r="AF327" s="146"/>
      <c r="AG327" s="146" t="s">
        <v>162</v>
      </c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3" x14ac:dyDescent="0.2">
      <c r="A328" s="153"/>
      <c r="B328" s="154"/>
      <c r="C328" s="253" t="s">
        <v>356</v>
      </c>
      <c r="D328" s="254"/>
      <c r="E328" s="254"/>
      <c r="F328" s="254"/>
      <c r="G328" s="254"/>
      <c r="H328" s="156"/>
      <c r="I328" s="156"/>
      <c r="J328" s="156"/>
      <c r="K328" s="156"/>
      <c r="L328" s="156"/>
      <c r="M328" s="156"/>
      <c r="N328" s="155"/>
      <c r="O328" s="155"/>
      <c r="P328" s="155"/>
      <c r="Q328" s="155"/>
      <c r="R328" s="156"/>
      <c r="S328" s="156"/>
      <c r="T328" s="156"/>
      <c r="U328" s="156"/>
      <c r="V328" s="156"/>
      <c r="W328" s="156"/>
      <c r="X328" s="156"/>
      <c r="Y328" s="156"/>
      <c r="Z328" s="146"/>
      <c r="AA328" s="146"/>
      <c r="AB328" s="146"/>
      <c r="AC328" s="146"/>
      <c r="AD328" s="146"/>
      <c r="AE328" s="146"/>
      <c r="AF328" s="146"/>
      <c r="AG328" s="146" t="s">
        <v>162</v>
      </c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3" x14ac:dyDescent="0.2">
      <c r="A329" s="153"/>
      <c r="B329" s="154"/>
      <c r="C329" s="253" t="s">
        <v>357</v>
      </c>
      <c r="D329" s="254"/>
      <c r="E329" s="254"/>
      <c r="F329" s="254"/>
      <c r="G329" s="254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162</v>
      </c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3" x14ac:dyDescent="0.2">
      <c r="A330" s="153"/>
      <c r="B330" s="154"/>
      <c r="C330" s="253" t="s">
        <v>358</v>
      </c>
      <c r="D330" s="254"/>
      <c r="E330" s="254"/>
      <c r="F330" s="254"/>
      <c r="G330" s="254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162</v>
      </c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3" x14ac:dyDescent="0.2">
      <c r="A331" s="153"/>
      <c r="B331" s="154"/>
      <c r="C331" s="253" t="s">
        <v>359</v>
      </c>
      <c r="D331" s="254"/>
      <c r="E331" s="254"/>
      <c r="F331" s="254"/>
      <c r="G331" s="254"/>
      <c r="H331" s="156"/>
      <c r="I331" s="156"/>
      <c r="J331" s="156"/>
      <c r="K331" s="156"/>
      <c r="L331" s="156"/>
      <c r="M331" s="156"/>
      <c r="N331" s="155"/>
      <c r="O331" s="155"/>
      <c r="P331" s="155"/>
      <c r="Q331" s="155"/>
      <c r="R331" s="156"/>
      <c r="S331" s="156"/>
      <c r="T331" s="156"/>
      <c r="U331" s="156"/>
      <c r="V331" s="156"/>
      <c r="W331" s="156"/>
      <c r="X331" s="156"/>
      <c r="Y331" s="156"/>
      <c r="Z331" s="146"/>
      <c r="AA331" s="146"/>
      <c r="AB331" s="146"/>
      <c r="AC331" s="146"/>
      <c r="AD331" s="146"/>
      <c r="AE331" s="146"/>
      <c r="AF331" s="146"/>
      <c r="AG331" s="146" t="s">
        <v>162</v>
      </c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3" x14ac:dyDescent="0.2">
      <c r="A332" s="153"/>
      <c r="B332" s="154"/>
      <c r="C332" s="253" t="s">
        <v>360</v>
      </c>
      <c r="D332" s="254"/>
      <c r="E332" s="254"/>
      <c r="F332" s="254"/>
      <c r="G332" s="254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162</v>
      </c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3" x14ac:dyDescent="0.2">
      <c r="A333" s="153"/>
      <c r="B333" s="154"/>
      <c r="C333" s="253" t="s">
        <v>361</v>
      </c>
      <c r="D333" s="254"/>
      <c r="E333" s="254"/>
      <c r="F333" s="254"/>
      <c r="G333" s="254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162</v>
      </c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3" x14ac:dyDescent="0.2">
      <c r="A334" s="153"/>
      <c r="B334" s="154"/>
      <c r="C334" s="253" t="s">
        <v>362</v>
      </c>
      <c r="D334" s="254"/>
      <c r="E334" s="254"/>
      <c r="F334" s="254"/>
      <c r="G334" s="254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162</v>
      </c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x14ac:dyDescent="0.2">
      <c r="A335" s="165" t="s">
        <v>106</v>
      </c>
      <c r="B335" s="166" t="s">
        <v>75</v>
      </c>
      <c r="C335" s="187" t="s">
        <v>76</v>
      </c>
      <c r="D335" s="167"/>
      <c r="E335" s="168"/>
      <c r="F335" s="169"/>
      <c r="G335" s="169">
        <f>SUMIF(AG336:AG354,"&lt;&gt;NOR",G336:G354)</f>
        <v>0</v>
      </c>
      <c r="H335" s="169"/>
      <c r="I335" s="169">
        <f>SUM(I336:I354)</f>
        <v>0</v>
      </c>
      <c r="J335" s="169"/>
      <c r="K335" s="169">
        <f>SUM(K336:K354)</f>
        <v>0</v>
      </c>
      <c r="L335" s="169"/>
      <c r="M335" s="169">
        <f>SUM(M336:M354)</f>
        <v>0</v>
      </c>
      <c r="N335" s="168"/>
      <c r="O335" s="168">
        <f>SUM(O336:O354)</f>
        <v>0</v>
      </c>
      <c r="P335" s="168"/>
      <c r="Q335" s="168">
        <f>SUM(Q336:Q354)</f>
        <v>0</v>
      </c>
      <c r="R335" s="169"/>
      <c r="S335" s="169"/>
      <c r="T335" s="170"/>
      <c r="U335" s="164"/>
      <c r="V335" s="164">
        <f>SUM(V336:V354)</f>
        <v>58.600000000000009</v>
      </c>
      <c r="W335" s="164"/>
      <c r="X335" s="164"/>
      <c r="Y335" s="164"/>
      <c r="AG335" t="s">
        <v>107</v>
      </c>
    </row>
    <row r="336" spans="1:60" outlineLevel="1" x14ac:dyDescent="0.2">
      <c r="A336" s="172">
        <v>62</v>
      </c>
      <c r="B336" s="173" t="s">
        <v>363</v>
      </c>
      <c r="C336" s="188" t="s">
        <v>364</v>
      </c>
      <c r="D336" s="174" t="s">
        <v>294</v>
      </c>
      <c r="E336" s="175">
        <v>0.27433000000000002</v>
      </c>
      <c r="F336" s="176"/>
      <c r="G336" s="177">
        <f>ROUND(E336*F336,2)</f>
        <v>0</v>
      </c>
      <c r="H336" s="176"/>
      <c r="I336" s="177">
        <f>ROUND(E336*H336,2)</f>
        <v>0</v>
      </c>
      <c r="J336" s="176"/>
      <c r="K336" s="177">
        <f>ROUND(E336*J336,2)</f>
        <v>0</v>
      </c>
      <c r="L336" s="177">
        <v>12</v>
      </c>
      <c r="M336" s="177">
        <f>G336*(1+L336/100)</f>
        <v>0</v>
      </c>
      <c r="N336" s="175">
        <v>0</v>
      </c>
      <c r="O336" s="175">
        <f>ROUND(E336*N336,2)</f>
        <v>0</v>
      </c>
      <c r="P336" s="175">
        <v>0</v>
      </c>
      <c r="Q336" s="175">
        <f>ROUND(E336*P336,2)</f>
        <v>0</v>
      </c>
      <c r="R336" s="177"/>
      <c r="S336" s="177" t="s">
        <v>257</v>
      </c>
      <c r="T336" s="178" t="s">
        <v>111</v>
      </c>
      <c r="U336" s="156">
        <v>0</v>
      </c>
      <c r="V336" s="156">
        <f>ROUND(E336*U336,2)</f>
        <v>0</v>
      </c>
      <c r="W336" s="156"/>
      <c r="X336" s="156" t="s">
        <v>206</v>
      </c>
      <c r="Y336" s="156" t="s">
        <v>113</v>
      </c>
      <c r="Z336" s="146"/>
      <c r="AA336" s="146"/>
      <c r="AB336" s="146"/>
      <c r="AC336" s="146"/>
      <c r="AD336" s="146"/>
      <c r="AE336" s="146"/>
      <c r="AF336" s="146"/>
      <c r="AG336" s="146" t="s">
        <v>207</v>
      </c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ht="22.5" outlineLevel="2" x14ac:dyDescent="0.2">
      <c r="A337" s="153"/>
      <c r="B337" s="154"/>
      <c r="C337" s="251" t="s">
        <v>365</v>
      </c>
      <c r="D337" s="252"/>
      <c r="E337" s="252"/>
      <c r="F337" s="252"/>
      <c r="G337" s="252"/>
      <c r="H337" s="156"/>
      <c r="I337" s="156"/>
      <c r="J337" s="156"/>
      <c r="K337" s="156"/>
      <c r="L337" s="156"/>
      <c r="M337" s="156"/>
      <c r="N337" s="155"/>
      <c r="O337" s="155"/>
      <c r="P337" s="155"/>
      <c r="Q337" s="155"/>
      <c r="R337" s="156"/>
      <c r="S337" s="156"/>
      <c r="T337" s="156"/>
      <c r="U337" s="156"/>
      <c r="V337" s="156"/>
      <c r="W337" s="156"/>
      <c r="X337" s="156"/>
      <c r="Y337" s="156"/>
      <c r="Z337" s="146"/>
      <c r="AA337" s="146"/>
      <c r="AB337" s="146"/>
      <c r="AC337" s="146"/>
      <c r="AD337" s="146"/>
      <c r="AE337" s="146"/>
      <c r="AF337" s="146"/>
      <c r="AG337" s="146" t="s">
        <v>162</v>
      </c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79" t="str">
        <f>C337</f>
        <v>Pro vyjádření výnosu ve prospěch zhotovitele je nutné jednotkovou cenu uvést se záporným znaménkem. (Získaná částka ponižuje náklad stavby.)</v>
      </c>
      <c r="BB337" s="146"/>
      <c r="BC337" s="146"/>
      <c r="BD337" s="146"/>
      <c r="BE337" s="146"/>
      <c r="BF337" s="146"/>
      <c r="BG337" s="146"/>
      <c r="BH337" s="146"/>
    </row>
    <row r="338" spans="1:60" outlineLevel="2" x14ac:dyDescent="0.2">
      <c r="A338" s="153"/>
      <c r="B338" s="154"/>
      <c r="C338" s="189" t="s">
        <v>366</v>
      </c>
      <c r="D338" s="157"/>
      <c r="E338" s="158">
        <v>0.27433000000000002</v>
      </c>
      <c r="F338" s="156"/>
      <c r="G338" s="156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116</v>
      </c>
      <c r="AH338" s="146">
        <v>0</v>
      </c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ht="22.5" outlineLevel="1" x14ac:dyDescent="0.2">
      <c r="A339" s="172">
        <v>63</v>
      </c>
      <c r="B339" s="173" t="s">
        <v>367</v>
      </c>
      <c r="C339" s="188" t="s">
        <v>368</v>
      </c>
      <c r="D339" s="174" t="s">
        <v>294</v>
      </c>
      <c r="E339" s="175">
        <v>0.4093</v>
      </c>
      <c r="F339" s="176"/>
      <c r="G339" s="177">
        <f>ROUND(E339*F339,2)</f>
        <v>0</v>
      </c>
      <c r="H339" s="176"/>
      <c r="I339" s="177">
        <f>ROUND(E339*H339,2)</f>
        <v>0</v>
      </c>
      <c r="J339" s="176"/>
      <c r="K339" s="177">
        <f>ROUND(E339*J339,2)</f>
        <v>0</v>
      </c>
      <c r="L339" s="177">
        <v>12</v>
      </c>
      <c r="M339" s="177">
        <f>G339*(1+L339/100)</f>
        <v>0</v>
      </c>
      <c r="N339" s="175">
        <v>0</v>
      </c>
      <c r="O339" s="175">
        <f>ROUND(E339*N339,2)</f>
        <v>0</v>
      </c>
      <c r="P339" s="175">
        <v>0</v>
      </c>
      <c r="Q339" s="175">
        <f>ROUND(E339*P339,2)</f>
        <v>0</v>
      </c>
      <c r="R339" s="177"/>
      <c r="S339" s="177" t="s">
        <v>257</v>
      </c>
      <c r="T339" s="178" t="s">
        <v>111</v>
      </c>
      <c r="U339" s="156">
        <v>0</v>
      </c>
      <c r="V339" s="156">
        <f>ROUND(E339*U339,2)</f>
        <v>0</v>
      </c>
      <c r="W339" s="156"/>
      <c r="X339" s="156" t="s">
        <v>206</v>
      </c>
      <c r="Y339" s="156" t="s">
        <v>113</v>
      </c>
      <c r="Z339" s="146"/>
      <c r="AA339" s="146"/>
      <c r="AB339" s="146"/>
      <c r="AC339" s="146"/>
      <c r="AD339" s="146"/>
      <c r="AE339" s="146"/>
      <c r="AF339" s="146"/>
      <c r="AG339" s="146" t="s">
        <v>207</v>
      </c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2" x14ac:dyDescent="0.2">
      <c r="A340" s="153"/>
      <c r="B340" s="154"/>
      <c r="C340" s="189" t="s">
        <v>369</v>
      </c>
      <c r="D340" s="157"/>
      <c r="E340" s="158">
        <v>0.4093</v>
      </c>
      <c r="F340" s="156"/>
      <c r="G340" s="156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116</v>
      </c>
      <c r="AH340" s="146">
        <v>0</v>
      </c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ht="22.5" outlineLevel="1" x14ac:dyDescent="0.2">
      <c r="A341" s="172">
        <v>64</v>
      </c>
      <c r="B341" s="173" t="s">
        <v>370</v>
      </c>
      <c r="C341" s="188" t="s">
        <v>371</v>
      </c>
      <c r="D341" s="174" t="s">
        <v>294</v>
      </c>
      <c r="E341" s="175">
        <v>0.16808999999999999</v>
      </c>
      <c r="F341" s="176"/>
      <c r="G341" s="177">
        <f>ROUND(E341*F341,2)</f>
        <v>0</v>
      </c>
      <c r="H341" s="176"/>
      <c r="I341" s="177">
        <f>ROUND(E341*H341,2)</f>
        <v>0</v>
      </c>
      <c r="J341" s="176"/>
      <c r="K341" s="177">
        <f>ROUND(E341*J341,2)</f>
        <v>0</v>
      </c>
      <c r="L341" s="177">
        <v>12</v>
      </c>
      <c r="M341" s="177">
        <f>G341*(1+L341/100)</f>
        <v>0</v>
      </c>
      <c r="N341" s="175">
        <v>0</v>
      </c>
      <c r="O341" s="175">
        <f>ROUND(E341*N341,2)</f>
        <v>0</v>
      </c>
      <c r="P341" s="175">
        <v>0</v>
      </c>
      <c r="Q341" s="175">
        <f>ROUND(E341*P341,2)</f>
        <v>0</v>
      </c>
      <c r="R341" s="177"/>
      <c r="S341" s="177" t="s">
        <v>257</v>
      </c>
      <c r="T341" s="178" t="s">
        <v>111</v>
      </c>
      <c r="U341" s="156">
        <v>0</v>
      </c>
      <c r="V341" s="156">
        <f>ROUND(E341*U341,2)</f>
        <v>0</v>
      </c>
      <c r="W341" s="156"/>
      <c r="X341" s="156" t="s">
        <v>206</v>
      </c>
      <c r="Y341" s="156" t="s">
        <v>113</v>
      </c>
      <c r="Z341" s="146"/>
      <c r="AA341" s="146"/>
      <c r="AB341" s="146"/>
      <c r="AC341" s="146"/>
      <c r="AD341" s="146"/>
      <c r="AE341" s="146"/>
      <c r="AF341" s="146"/>
      <c r="AG341" s="146" t="s">
        <v>207</v>
      </c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2" x14ac:dyDescent="0.2">
      <c r="A342" s="153"/>
      <c r="B342" s="154"/>
      <c r="C342" s="189" t="s">
        <v>372</v>
      </c>
      <c r="D342" s="157"/>
      <c r="E342" s="158">
        <v>0.16808999999999999</v>
      </c>
      <c r="F342" s="156"/>
      <c r="G342" s="156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116</v>
      </c>
      <c r="AH342" s="146">
        <v>0</v>
      </c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ht="22.5" outlineLevel="1" x14ac:dyDescent="0.2">
      <c r="A343" s="172">
        <v>65</v>
      </c>
      <c r="B343" s="173" t="s">
        <v>373</v>
      </c>
      <c r="C343" s="188" t="s">
        <v>374</v>
      </c>
      <c r="D343" s="174" t="s">
        <v>294</v>
      </c>
      <c r="E343" s="175">
        <v>14.920339999999999</v>
      </c>
      <c r="F343" s="176"/>
      <c r="G343" s="177">
        <f>ROUND(E343*F343,2)</f>
        <v>0</v>
      </c>
      <c r="H343" s="176"/>
      <c r="I343" s="177">
        <f>ROUND(E343*H343,2)</f>
        <v>0</v>
      </c>
      <c r="J343" s="176"/>
      <c r="K343" s="177">
        <f>ROUND(E343*J343,2)</f>
        <v>0</v>
      </c>
      <c r="L343" s="177">
        <v>12</v>
      </c>
      <c r="M343" s="177">
        <f>G343*(1+L343/100)</f>
        <v>0</v>
      </c>
      <c r="N343" s="175">
        <v>0</v>
      </c>
      <c r="O343" s="175">
        <f>ROUND(E343*N343,2)</f>
        <v>0</v>
      </c>
      <c r="P343" s="175">
        <v>0</v>
      </c>
      <c r="Q343" s="175">
        <f>ROUND(E343*P343,2)</f>
        <v>0</v>
      </c>
      <c r="R343" s="177"/>
      <c r="S343" s="177" t="s">
        <v>257</v>
      </c>
      <c r="T343" s="178" t="s">
        <v>111</v>
      </c>
      <c r="U343" s="156">
        <v>0</v>
      </c>
      <c r="V343" s="156">
        <f>ROUND(E343*U343,2)</f>
        <v>0</v>
      </c>
      <c r="W343" s="156"/>
      <c r="X343" s="156" t="s">
        <v>206</v>
      </c>
      <c r="Y343" s="156" t="s">
        <v>113</v>
      </c>
      <c r="Z343" s="146"/>
      <c r="AA343" s="146"/>
      <c r="AB343" s="146"/>
      <c r="AC343" s="146"/>
      <c r="AD343" s="146"/>
      <c r="AE343" s="146"/>
      <c r="AF343" s="146"/>
      <c r="AG343" s="146" t="s">
        <v>207</v>
      </c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2" x14ac:dyDescent="0.2">
      <c r="A344" s="153"/>
      <c r="B344" s="154"/>
      <c r="C344" s="251" t="s">
        <v>375</v>
      </c>
      <c r="D344" s="252"/>
      <c r="E344" s="252"/>
      <c r="F344" s="252"/>
      <c r="G344" s="252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162</v>
      </c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outlineLevel="2" x14ac:dyDescent="0.2">
      <c r="A345" s="153"/>
      <c r="B345" s="154"/>
      <c r="C345" s="189" t="s">
        <v>376</v>
      </c>
      <c r="D345" s="157"/>
      <c r="E345" s="158">
        <v>15.77206</v>
      </c>
      <c r="F345" s="156"/>
      <c r="G345" s="156"/>
      <c r="H345" s="156"/>
      <c r="I345" s="156"/>
      <c r="J345" s="156"/>
      <c r="K345" s="156"/>
      <c r="L345" s="156"/>
      <c r="M345" s="156"/>
      <c r="N345" s="155"/>
      <c r="O345" s="155"/>
      <c r="P345" s="155"/>
      <c r="Q345" s="155"/>
      <c r="R345" s="156"/>
      <c r="S345" s="156"/>
      <c r="T345" s="156"/>
      <c r="U345" s="156"/>
      <c r="V345" s="156"/>
      <c r="W345" s="156"/>
      <c r="X345" s="156"/>
      <c r="Y345" s="156"/>
      <c r="Z345" s="146"/>
      <c r="AA345" s="146"/>
      <c r="AB345" s="146"/>
      <c r="AC345" s="146"/>
      <c r="AD345" s="146"/>
      <c r="AE345" s="146"/>
      <c r="AF345" s="146"/>
      <c r="AG345" s="146" t="s">
        <v>116</v>
      </c>
      <c r="AH345" s="146">
        <v>0</v>
      </c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3" x14ac:dyDescent="0.2">
      <c r="A346" s="153"/>
      <c r="B346" s="154"/>
      <c r="C346" s="189" t="s">
        <v>377</v>
      </c>
      <c r="D346" s="157"/>
      <c r="E346" s="158">
        <v>-0.27433000000000002</v>
      </c>
      <c r="F346" s="156"/>
      <c r="G346" s="156"/>
      <c r="H346" s="156"/>
      <c r="I346" s="156"/>
      <c r="J346" s="156"/>
      <c r="K346" s="156"/>
      <c r="L346" s="156"/>
      <c r="M346" s="156"/>
      <c r="N346" s="155"/>
      <c r="O346" s="155"/>
      <c r="P346" s="155"/>
      <c r="Q346" s="155"/>
      <c r="R346" s="156"/>
      <c r="S346" s="156"/>
      <c r="T346" s="156"/>
      <c r="U346" s="156"/>
      <c r="V346" s="156"/>
      <c r="W346" s="156"/>
      <c r="X346" s="156"/>
      <c r="Y346" s="156"/>
      <c r="Z346" s="146"/>
      <c r="AA346" s="146"/>
      <c r="AB346" s="146"/>
      <c r="AC346" s="146"/>
      <c r="AD346" s="146"/>
      <c r="AE346" s="146"/>
      <c r="AF346" s="146"/>
      <c r="AG346" s="146" t="s">
        <v>116</v>
      </c>
      <c r="AH346" s="146">
        <v>0</v>
      </c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outlineLevel="3" x14ac:dyDescent="0.2">
      <c r="A347" s="153"/>
      <c r="B347" s="154"/>
      <c r="C347" s="189" t="s">
        <v>378</v>
      </c>
      <c r="D347" s="157"/>
      <c r="E347" s="158">
        <v>-0.16808999999999999</v>
      </c>
      <c r="F347" s="156"/>
      <c r="G347" s="156"/>
      <c r="H347" s="156"/>
      <c r="I347" s="156"/>
      <c r="J347" s="156"/>
      <c r="K347" s="156"/>
      <c r="L347" s="156"/>
      <c r="M347" s="156"/>
      <c r="N347" s="155"/>
      <c r="O347" s="155"/>
      <c r="P347" s="155"/>
      <c r="Q347" s="155"/>
      <c r="R347" s="156"/>
      <c r="S347" s="156"/>
      <c r="T347" s="156"/>
      <c r="U347" s="156"/>
      <c r="V347" s="156"/>
      <c r="W347" s="156"/>
      <c r="X347" s="156"/>
      <c r="Y347" s="156"/>
      <c r="Z347" s="146"/>
      <c r="AA347" s="146"/>
      <c r="AB347" s="146"/>
      <c r="AC347" s="146"/>
      <c r="AD347" s="146"/>
      <c r="AE347" s="146"/>
      <c r="AF347" s="146"/>
      <c r="AG347" s="146" t="s">
        <v>116</v>
      </c>
      <c r="AH347" s="146">
        <v>0</v>
      </c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3" x14ac:dyDescent="0.2">
      <c r="A348" s="153"/>
      <c r="B348" s="154"/>
      <c r="C348" s="189" t="s">
        <v>379</v>
      </c>
      <c r="D348" s="157"/>
      <c r="E348" s="158">
        <v>-0.4093</v>
      </c>
      <c r="F348" s="156"/>
      <c r="G348" s="156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116</v>
      </c>
      <c r="AH348" s="146">
        <v>0</v>
      </c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1" x14ac:dyDescent="0.2">
      <c r="A349" s="180">
        <v>66</v>
      </c>
      <c r="B349" s="181" t="s">
        <v>380</v>
      </c>
      <c r="C349" s="191" t="s">
        <v>381</v>
      </c>
      <c r="D349" s="182" t="s">
        <v>294</v>
      </c>
      <c r="E349" s="183">
        <v>15.77206</v>
      </c>
      <c r="F349" s="184"/>
      <c r="G349" s="185">
        <f t="shared" ref="G349:G354" si="0">ROUND(E349*F349,2)</f>
        <v>0</v>
      </c>
      <c r="H349" s="184"/>
      <c r="I349" s="185">
        <f t="shared" ref="I349:I354" si="1">ROUND(E349*H349,2)</f>
        <v>0</v>
      </c>
      <c r="J349" s="184"/>
      <c r="K349" s="185">
        <f t="shared" ref="K349:K354" si="2">ROUND(E349*J349,2)</f>
        <v>0</v>
      </c>
      <c r="L349" s="185">
        <v>12</v>
      </c>
      <c r="M349" s="185">
        <f t="shared" ref="M349:M354" si="3">G349*(1+L349/100)</f>
        <v>0</v>
      </c>
      <c r="N349" s="183">
        <v>0</v>
      </c>
      <c r="O349" s="183">
        <f t="shared" ref="O349:O354" si="4">ROUND(E349*N349,2)</f>
        <v>0</v>
      </c>
      <c r="P349" s="183">
        <v>0</v>
      </c>
      <c r="Q349" s="183">
        <f t="shared" ref="Q349:Q354" si="5">ROUND(E349*P349,2)</f>
        <v>0</v>
      </c>
      <c r="R349" s="185"/>
      <c r="S349" s="185" t="s">
        <v>111</v>
      </c>
      <c r="T349" s="186" t="s">
        <v>111</v>
      </c>
      <c r="U349" s="156">
        <v>0.93300000000000005</v>
      </c>
      <c r="V349" s="156">
        <f t="shared" ref="V349:V354" si="6">ROUND(E349*U349,2)</f>
        <v>14.72</v>
      </c>
      <c r="W349" s="156"/>
      <c r="X349" s="156" t="s">
        <v>382</v>
      </c>
      <c r="Y349" s="156" t="s">
        <v>113</v>
      </c>
      <c r="Z349" s="146"/>
      <c r="AA349" s="146"/>
      <c r="AB349" s="146"/>
      <c r="AC349" s="146"/>
      <c r="AD349" s="146"/>
      <c r="AE349" s="146"/>
      <c r="AF349" s="146"/>
      <c r="AG349" s="146" t="s">
        <v>383</v>
      </c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1" x14ac:dyDescent="0.2">
      <c r="A350" s="180">
        <v>67</v>
      </c>
      <c r="B350" s="181" t="s">
        <v>384</v>
      </c>
      <c r="C350" s="191" t="s">
        <v>385</v>
      </c>
      <c r="D350" s="182" t="s">
        <v>294</v>
      </c>
      <c r="E350" s="183">
        <v>15.77206</v>
      </c>
      <c r="F350" s="184"/>
      <c r="G350" s="185">
        <f t="shared" si="0"/>
        <v>0</v>
      </c>
      <c r="H350" s="184"/>
      <c r="I350" s="185">
        <f t="shared" si="1"/>
        <v>0</v>
      </c>
      <c r="J350" s="184"/>
      <c r="K350" s="185">
        <f t="shared" si="2"/>
        <v>0</v>
      </c>
      <c r="L350" s="185">
        <v>12</v>
      </c>
      <c r="M350" s="185">
        <f t="shared" si="3"/>
        <v>0</v>
      </c>
      <c r="N350" s="183">
        <v>0</v>
      </c>
      <c r="O350" s="183">
        <f t="shared" si="4"/>
        <v>0</v>
      </c>
      <c r="P350" s="183">
        <v>0</v>
      </c>
      <c r="Q350" s="183">
        <f t="shared" si="5"/>
        <v>0</v>
      </c>
      <c r="R350" s="185"/>
      <c r="S350" s="185" t="s">
        <v>111</v>
      </c>
      <c r="T350" s="186" t="s">
        <v>111</v>
      </c>
      <c r="U350" s="156">
        <v>1.1399999999999999</v>
      </c>
      <c r="V350" s="156">
        <f t="shared" si="6"/>
        <v>17.98</v>
      </c>
      <c r="W350" s="156"/>
      <c r="X350" s="156" t="s">
        <v>382</v>
      </c>
      <c r="Y350" s="156" t="s">
        <v>113</v>
      </c>
      <c r="Z350" s="146"/>
      <c r="AA350" s="146"/>
      <c r="AB350" s="146"/>
      <c r="AC350" s="146"/>
      <c r="AD350" s="146"/>
      <c r="AE350" s="146"/>
      <c r="AF350" s="146"/>
      <c r="AG350" s="146" t="s">
        <v>383</v>
      </c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1" x14ac:dyDescent="0.2">
      <c r="A351" s="180">
        <v>68</v>
      </c>
      <c r="B351" s="181" t="s">
        <v>386</v>
      </c>
      <c r="C351" s="191" t="s">
        <v>387</v>
      </c>
      <c r="D351" s="182" t="s">
        <v>294</v>
      </c>
      <c r="E351" s="183">
        <v>15.77206</v>
      </c>
      <c r="F351" s="184"/>
      <c r="G351" s="185">
        <f t="shared" si="0"/>
        <v>0</v>
      </c>
      <c r="H351" s="184"/>
      <c r="I351" s="185">
        <f t="shared" si="1"/>
        <v>0</v>
      </c>
      <c r="J351" s="184"/>
      <c r="K351" s="185">
        <f t="shared" si="2"/>
        <v>0</v>
      </c>
      <c r="L351" s="185">
        <v>12</v>
      </c>
      <c r="M351" s="185">
        <f t="shared" si="3"/>
        <v>0</v>
      </c>
      <c r="N351" s="183">
        <v>0</v>
      </c>
      <c r="O351" s="183">
        <f t="shared" si="4"/>
        <v>0</v>
      </c>
      <c r="P351" s="183">
        <v>0</v>
      </c>
      <c r="Q351" s="183">
        <f t="shared" si="5"/>
        <v>0</v>
      </c>
      <c r="R351" s="185"/>
      <c r="S351" s="185" t="s">
        <v>111</v>
      </c>
      <c r="T351" s="186" t="s">
        <v>111</v>
      </c>
      <c r="U351" s="156">
        <v>0.49</v>
      </c>
      <c r="V351" s="156">
        <f t="shared" si="6"/>
        <v>7.73</v>
      </c>
      <c r="W351" s="156"/>
      <c r="X351" s="156" t="s">
        <v>382</v>
      </c>
      <c r="Y351" s="156" t="s">
        <v>113</v>
      </c>
      <c r="Z351" s="146"/>
      <c r="AA351" s="146"/>
      <c r="AB351" s="146"/>
      <c r="AC351" s="146"/>
      <c r="AD351" s="146"/>
      <c r="AE351" s="146"/>
      <c r="AF351" s="146"/>
      <c r="AG351" s="146" t="s">
        <v>383</v>
      </c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1" x14ac:dyDescent="0.2">
      <c r="A352" s="180">
        <v>69</v>
      </c>
      <c r="B352" s="181" t="s">
        <v>388</v>
      </c>
      <c r="C352" s="191" t="s">
        <v>389</v>
      </c>
      <c r="D352" s="182" t="s">
        <v>294</v>
      </c>
      <c r="E352" s="183">
        <v>141.94852</v>
      </c>
      <c r="F352" s="184"/>
      <c r="G352" s="185">
        <f t="shared" si="0"/>
        <v>0</v>
      </c>
      <c r="H352" s="184"/>
      <c r="I352" s="185">
        <f t="shared" si="1"/>
        <v>0</v>
      </c>
      <c r="J352" s="184"/>
      <c r="K352" s="185">
        <f t="shared" si="2"/>
        <v>0</v>
      </c>
      <c r="L352" s="185">
        <v>12</v>
      </c>
      <c r="M352" s="185">
        <f t="shared" si="3"/>
        <v>0</v>
      </c>
      <c r="N352" s="183">
        <v>0</v>
      </c>
      <c r="O352" s="183">
        <f t="shared" si="4"/>
        <v>0</v>
      </c>
      <c r="P352" s="183">
        <v>0</v>
      </c>
      <c r="Q352" s="183">
        <f t="shared" si="5"/>
        <v>0</v>
      </c>
      <c r="R352" s="185"/>
      <c r="S352" s="185" t="s">
        <v>111</v>
      </c>
      <c r="T352" s="186" t="s">
        <v>111</v>
      </c>
      <c r="U352" s="156">
        <v>0</v>
      </c>
      <c r="V352" s="156">
        <f t="shared" si="6"/>
        <v>0</v>
      </c>
      <c r="W352" s="156"/>
      <c r="X352" s="156" t="s">
        <v>382</v>
      </c>
      <c r="Y352" s="156" t="s">
        <v>113</v>
      </c>
      <c r="Z352" s="146"/>
      <c r="AA352" s="146"/>
      <c r="AB352" s="146"/>
      <c r="AC352" s="146"/>
      <c r="AD352" s="146"/>
      <c r="AE352" s="146"/>
      <c r="AF352" s="146"/>
      <c r="AG352" s="146" t="s">
        <v>383</v>
      </c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outlineLevel="1" x14ac:dyDescent="0.2">
      <c r="A353" s="180">
        <v>70</v>
      </c>
      <c r="B353" s="181" t="s">
        <v>390</v>
      </c>
      <c r="C353" s="191" t="s">
        <v>391</v>
      </c>
      <c r="D353" s="182" t="s">
        <v>294</v>
      </c>
      <c r="E353" s="183">
        <v>15.77206</v>
      </c>
      <c r="F353" s="184"/>
      <c r="G353" s="185">
        <f t="shared" si="0"/>
        <v>0</v>
      </c>
      <c r="H353" s="184"/>
      <c r="I353" s="185">
        <f t="shared" si="1"/>
        <v>0</v>
      </c>
      <c r="J353" s="184"/>
      <c r="K353" s="185">
        <f t="shared" si="2"/>
        <v>0</v>
      </c>
      <c r="L353" s="185">
        <v>12</v>
      </c>
      <c r="M353" s="185">
        <f t="shared" si="3"/>
        <v>0</v>
      </c>
      <c r="N353" s="183">
        <v>0</v>
      </c>
      <c r="O353" s="183">
        <f t="shared" si="4"/>
        <v>0</v>
      </c>
      <c r="P353" s="183">
        <v>0</v>
      </c>
      <c r="Q353" s="183">
        <f t="shared" si="5"/>
        <v>0</v>
      </c>
      <c r="R353" s="185"/>
      <c r="S353" s="185" t="s">
        <v>111</v>
      </c>
      <c r="T353" s="186" t="s">
        <v>111</v>
      </c>
      <c r="U353" s="156">
        <v>0.94199999999999995</v>
      </c>
      <c r="V353" s="156">
        <f t="shared" si="6"/>
        <v>14.86</v>
      </c>
      <c r="W353" s="156"/>
      <c r="X353" s="156" t="s">
        <v>382</v>
      </c>
      <c r="Y353" s="156" t="s">
        <v>113</v>
      </c>
      <c r="Z353" s="146"/>
      <c r="AA353" s="146"/>
      <c r="AB353" s="146"/>
      <c r="AC353" s="146"/>
      <c r="AD353" s="146"/>
      <c r="AE353" s="146"/>
      <c r="AF353" s="146"/>
      <c r="AG353" s="146" t="s">
        <v>383</v>
      </c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1" x14ac:dyDescent="0.2">
      <c r="A354" s="180">
        <v>71</v>
      </c>
      <c r="B354" s="181" t="s">
        <v>392</v>
      </c>
      <c r="C354" s="191" t="s">
        <v>393</v>
      </c>
      <c r="D354" s="182" t="s">
        <v>294</v>
      </c>
      <c r="E354" s="183">
        <v>31.544119999999999</v>
      </c>
      <c r="F354" s="184"/>
      <c r="G354" s="185">
        <f t="shared" si="0"/>
        <v>0</v>
      </c>
      <c r="H354" s="184"/>
      <c r="I354" s="185">
        <f t="shared" si="1"/>
        <v>0</v>
      </c>
      <c r="J354" s="184"/>
      <c r="K354" s="185">
        <f t="shared" si="2"/>
        <v>0</v>
      </c>
      <c r="L354" s="185">
        <v>12</v>
      </c>
      <c r="M354" s="185">
        <f t="shared" si="3"/>
        <v>0</v>
      </c>
      <c r="N354" s="183">
        <v>0</v>
      </c>
      <c r="O354" s="183">
        <f t="shared" si="4"/>
        <v>0</v>
      </c>
      <c r="P354" s="183">
        <v>0</v>
      </c>
      <c r="Q354" s="183">
        <f t="shared" si="5"/>
        <v>0</v>
      </c>
      <c r="R354" s="185"/>
      <c r="S354" s="185" t="s">
        <v>111</v>
      </c>
      <c r="T354" s="186" t="s">
        <v>111</v>
      </c>
      <c r="U354" s="156">
        <v>0.105</v>
      </c>
      <c r="V354" s="156">
        <f t="shared" si="6"/>
        <v>3.31</v>
      </c>
      <c r="W354" s="156"/>
      <c r="X354" s="156" t="s">
        <v>382</v>
      </c>
      <c r="Y354" s="156" t="s">
        <v>113</v>
      </c>
      <c r="Z354" s="146"/>
      <c r="AA354" s="146"/>
      <c r="AB354" s="146"/>
      <c r="AC354" s="146"/>
      <c r="AD354" s="146"/>
      <c r="AE354" s="146"/>
      <c r="AF354" s="146"/>
      <c r="AG354" s="146" t="s">
        <v>383</v>
      </c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x14ac:dyDescent="0.2">
      <c r="A355" s="165" t="s">
        <v>106</v>
      </c>
      <c r="B355" s="166" t="s">
        <v>78</v>
      </c>
      <c r="C355" s="187" t="s">
        <v>29</v>
      </c>
      <c r="D355" s="167"/>
      <c r="E355" s="168"/>
      <c r="F355" s="169"/>
      <c r="G355" s="169">
        <f>SUMIF(AG356:AG361,"&lt;&gt;NOR",G356:G361)</f>
        <v>0</v>
      </c>
      <c r="H355" s="169"/>
      <c r="I355" s="169">
        <f>SUM(I356:I361)</f>
        <v>0</v>
      </c>
      <c r="J355" s="169"/>
      <c r="K355" s="169">
        <f>SUM(K356:K361)</f>
        <v>0</v>
      </c>
      <c r="L355" s="169"/>
      <c r="M355" s="169">
        <f>SUM(M356:M361)</f>
        <v>0</v>
      </c>
      <c r="N355" s="168"/>
      <c r="O355" s="168">
        <f>SUM(O356:O361)</f>
        <v>0</v>
      </c>
      <c r="P355" s="168"/>
      <c r="Q355" s="168">
        <f>SUM(Q356:Q361)</f>
        <v>0</v>
      </c>
      <c r="R355" s="169"/>
      <c r="S355" s="169"/>
      <c r="T355" s="170"/>
      <c r="U355" s="164"/>
      <c r="V355" s="164">
        <f>SUM(V356:V361)</f>
        <v>0</v>
      </c>
      <c r="W355" s="164"/>
      <c r="X355" s="164"/>
      <c r="Y355" s="164"/>
      <c r="AG355" t="s">
        <v>107</v>
      </c>
    </row>
    <row r="356" spans="1:60" outlineLevel="1" x14ac:dyDescent="0.2">
      <c r="A356" s="172">
        <v>72</v>
      </c>
      <c r="B356" s="173" t="s">
        <v>394</v>
      </c>
      <c r="C356" s="188" t="s">
        <v>395</v>
      </c>
      <c r="D356" s="174" t="s">
        <v>396</v>
      </c>
      <c r="E356" s="175">
        <v>1</v>
      </c>
      <c r="F356" s="176"/>
      <c r="G356" s="177">
        <f>ROUND(E356*F356,2)</f>
        <v>0</v>
      </c>
      <c r="H356" s="176"/>
      <c r="I356" s="177">
        <f>ROUND(E356*H356,2)</f>
        <v>0</v>
      </c>
      <c r="J356" s="176"/>
      <c r="K356" s="177">
        <f>ROUND(E356*J356,2)</f>
        <v>0</v>
      </c>
      <c r="L356" s="177">
        <v>12</v>
      </c>
      <c r="M356" s="177">
        <f>G356*(1+L356/100)</f>
        <v>0</v>
      </c>
      <c r="N356" s="175">
        <v>0</v>
      </c>
      <c r="O356" s="175">
        <f>ROUND(E356*N356,2)</f>
        <v>0</v>
      </c>
      <c r="P356" s="175">
        <v>0</v>
      </c>
      <c r="Q356" s="175">
        <f>ROUND(E356*P356,2)</f>
        <v>0</v>
      </c>
      <c r="R356" s="177"/>
      <c r="S356" s="177" t="s">
        <v>111</v>
      </c>
      <c r="T356" s="178" t="s">
        <v>258</v>
      </c>
      <c r="U356" s="156">
        <v>0</v>
      </c>
      <c r="V356" s="156">
        <f>ROUND(E356*U356,2)</f>
        <v>0</v>
      </c>
      <c r="W356" s="156"/>
      <c r="X356" s="156" t="s">
        <v>397</v>
      </c>
      <c r="Y356" s="156" t="s">
        <v>113</v>
      </c>
      <c r="Z356" s="146"/>
      <c r="AA356" s="146"/>
      <c r="AB356" s="146"/>
      <c r="AC356" s="146"/>
      <c r="AD356" s="146"/>
      <c r="AE356" s="146"/>
      <c r="AF356" s="146"/>
      <c r="AG356" s="146" t="s">
        <v>398</v>
      </c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outlineLevel="2" x14ac:dyDescent="0.2">
      <c r="A357" s="153"/>
      <c r="B357" s="154"/>
      <c r="C357" s="251" t="s">
        <v>399</v>
      </c>
      <c r="D357" s="252"/>
      <c r="E357" s="252"/>
      <c r="F357" s="252"/>
      <c r="G357" s="252"/>
      <c r="H357" s="156"/>
      <c r="I357" s="156"/>
      <c r="J357" s="156"/>
      <c r="K357" s="156"/>
      <c r="L357" s="156"/>
      <c r="M357" s="156"/>
      <c r="N357" s="155"/>
      <c r="O357" s="155"/>
      <c r="P357" s="155"/>
      <c r="Q357" s="155"/>
      <c r="R357" s="156"/>
      <c r="S357" s="156"/>
      <c r="T357" s="156"/>
      <c r="U357" s="156"/>
      <c r="V357" s="156"/>
      <c r="W357" s="156"/>
      <c r="X357" s="156"/>
      <c r="Y357" s="156"/>
      <c r="Z357" s="146"/>
      <c r="AA357" s="146"/>
      <c r="AB357" s="146"/>
      <c r="AC357" s="146"/>
      <c r="AD357" s="146"/>
      <c r="AE357" s="146"/>
      <c r="AF357" s="146"/>
      <c r="AG357" s="146" t="s">
        <v>162</v>
      </c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</row>
    <row r="358" spans="1:60" outlineLevel="3" x14ac:dyDescent="0.2">
      <c r="A358" s="153"/>
      <c r="B358" s="154"/>
      <c r="C358" s="192" t="s">
        <v>400</v>
      </c>
      <c r="D358" s="161"/>
      <c r="E358" s="162"/>
      <c r="F358" s="163"/>
      <c r="G358" s="163"/>
      <c r="H358" s="156"/>
      <c r="I358" s="156"/>
      <c r="J358" s="156"/>
      <c r="K358" s="156"/>
      <c r="L358" s="156"/>
      <c r="M358" s="156"/>
      <c r="N358" s="155"/>
      <c r="O358" s="155"/>
      <c r="P358" s="155"/>
      <c r="Q358" s="155"/>
      <c r="R358" s="156"/>
      <c r="S358" s="156"/>
      <c r="T358" s="156"/>
      <c r="U358" s="156"/>
      <c r="V358" s="156"/>
      <c r="W358" s="156"/>
      <c r="X358" s="156"/>
      <c r="Y358" s="156"/>
      <c r="Z358" s="146"/>
      <c r="AA358" s="146"/>
      <c r="AB358" s="146"/>
      <c r="AC358" s="146"/>
      <c r="AD358" s="146"/>
      <c r="AE358" s="146"/>
      <c r="AF358" s="146"/>
      <c r="AG358" s="146" t="s">
        <v>162</v>
      </c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3" x14ac:dyDescent="0.2">
      <c r="A359" s="153"/>
      <c r="B359" s="154"/>
      <c r="C359" s="253" t="s">
        <v>401</v>
      </c>
      <c r="D359" s="254"/>
      <c r="E359" s="254"/>
      <c r="F359" s="254"/>
      <c r="G359" s="254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162</v>
      </c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3" x14ac:dyDescent="0.2">
      <c r="A360" s="153"/>
      <c r="B360" s="154"/>
      <c r="C360" s="253" t="s">
        <v>402</v>
      </c>
      <c r="D360" s="254"/>
      <c r="E360" s="254"/>
      <c r="F360" s="254"/>
      <c r="G360" s="254"/>
      <c r="H360" s="156"/>
      <c r="I360" s="156"/>
      <c r="J360" s="156"/>
      <c r="K360" s="156"/>
      <c r="L360" s="156"/>
      <c r="M360" s="156"/>
      <c r="N360" s="155"/>
      <c r="O360" s="155"/>
      <c r="P360" s="155"/>
      <c r="Q360" s="155"/>
      <c r="R360" s="156"/>
      <c r="S360" s="156"/>
      <c r="T360" s="156"/>
      <c r="U360" s="156"/>
      <c r="V360" s="156"/>
      <c r="W360" s="156"/>
      <c r="X360" s="156"/>
      <c r="Y360" s="156"/>
      <c r="Z360" s="146"/>
      <c r="AA360" s="146"/>
      <c r="AB360" s="146"/>
      <c r="AC360" s="146"/>
      <c r="AD360" s="146"/>
      <c r="AE360" s="146"/>
      <c r="AF360" s="146"/>
      <c r="AG360" s="146" t="s">
        <v>162</v>
      </c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3" x14ac:dyDescent="0.2">
      <c r="A361" s="153"/>
      <c r="B361" s="154"/>
      <c r="C361" s="253" t="s">
        <v>403</v>
      </c>
      <c r="D361" s="254"/>
      <c r="E361" s="254"/>
      <c r="F361" s="254"/>
      <c r="G361" s="254"/>
      <c r="H361" s="156"/>
      <c r="I361" s="156"/>
      <c r="J361" s="156"/>
      <c r="K361" s="156"/>
      <c r="L361" s="156"/>
      <c r="M361" s="156"/>
      <c r="N361" s="155"/>
      <c r="O361" s="155"/>
      <c r="P361" s="155"/>
      <c r="Q361" s="155"/>
      <c r="R361" s="156"/>
      <c r="S361" s="156"/>
      <c r="T361" s="156"/>
      <c r="U361" s="156"/>
      <c r="V361" s="156"/>
      <c r="W361" s="156"/>
      <c r="X361" s="156"/>
      <c r="Y361" s="156"/>
      <c r="Z361" s="146"/>
      <c r="AA361" s="146"/>
      <c r="AB361" s="146"/>
      <c r="AC361" s="146"/>
      <c r="AD361" s="146"/>
      <c r="AE361" s="146"/>
      <c r="AF361" s="146"/>
      <c r="AG361" s="146" t="s">
        <v>162</v>
      </c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x14ac:dyDescent="0.2">
      <c r="A362" s="165" t="s">
        <v>106</v>
      </c>
      <c r="B362" s="166" t="s">
        <v>79</v>
      </c>
      <c r="C362" s="187" t="s">
        <v>30</v>
      </c>
      <c r="D362" s="167"/>
      <c r="E362" s="168"/>
      <c r="F362" s="169"/>
      <c r="G362" s="169">
        <f>SUMIF(AG363:AG364,"&lt;&gt;NOR",G363:G364)</f>
        <v>0</v>
      </c>
      <c r="H362" s="169"/>
      <c r="I362" s="169">
        <f>SUM(I363:I364)</f>
        <v>0</v>
      </c>
      <c r="J362" s="169"/>
      <c r="K362" s="169">
        <f>SUM(K363:K364)</f>
        <v>0</v>
      </c>
      <c r="L362" s="169"/>
      <c r="M362" s="169">
        <f>SUM(M363:M364)</f>
        <v>0</v>
      </c>
      <c r="N362" s="168"/>
      <c r="O362" s="168">
        <f>SUM(O363:O364)</f>
        <v>0</v>
      </c>
      <c r="P362" s="168"/>
      <c r="Q362" s="168">
        <f>SUM(Q363:Q364)</f>
        <v>0</v>
      </c>
      <c r="R362" s="169"/>
      <c r="S362" s="169"/>
      <c r="T362" s="170"/>
      <c r="U362" s="164"/>
      <c r="V362" s="164">
        <f>SUM(V363:V364)</f>
        <v>0</v>
      </c>
      <c r="W362" s="164"/>
      <c r="X362" s="164"/>
      <c r="Y362" s="164"/>
      <c r="AG362" t="s">
        <v>107</v>
      </c>
    </row>
    <row r="363" spans="1:60" outlineLevel="1" x14ac:dyDescent="0.2">
      <c r="A363" s="172">
        <v>73</v>
      </c>
      <c r="B363" s="173" t="s">
        <v>404</v>
      </c>
      <c r="C363" s="188" t="s">
        <v>405</v>
      </c>
      <c r="D363" s="174" t="s">
        <v>396</v>
      </c>
      <c r="E363" s="175">
        <v>1</v>
      </c>
      <c r="F363" s="176"/>
      <c r="G363" s="177">
        <f>ROUND(E363*F363,2)</f>
        <v>0</v>
      </c>
      <c r="H363" s="176"/>
      <c r="I363" s="177">
        <f>ROUND(E363*H363,2)</f>
        <v>0</v>
      </c>
      <c r="J363" s="176"/>
      <c r="K363" s="177">
        <f>ROUND(E363*J363,2)</f>
        <v>0</v>
      </c>
      <c r="L363" s="177">
        <v>12</v>
      </c>
      <c r="M363" s="177">
        <f>G363*(1+L363/100)</f>
        <v>0</v>
      </c>
      <c r="N363" s="175">
        <v>0</v>
      </c>
      <c r="O363" s="175">
        <f>ROUND(E363*N363,2)</f>
        <v>0</v>
      </c>
      <c r="P363" s="175">
        <v>0</v>
      </c>
      <c r="Q363" s="175">
        <f>ROUND(E363*P363,2)</f>
        <v>0</v>
      </c>
      <c r="R363" s="177"/>
      <c r="S363" s="177" t="s">
        <v>111</v>
      </c>
      <c r="T363" s="178" t="s">
        <v>258</v>
      </c>
      <c r="U363" s="156">
        <v>0</v>
      </c>
      <c r="V363" s="156">
        <f>ROUND(E363*U363,2)</f>
        <v>0</v>
      </c>
      <c r="W363" s="156"/>
      <c r="X363" s="156" t="s">
        <v>397</v>
      </c>
      <c r="Y363" s="156" t="s">
        <v>113</v>
      </c>
      <c r="Z363" s="146"/>
      <c r="AA363" s="146"/>
      <c r="AB363" s="146"/>
      <c r="AC363" s="146"/>
      <c r="AD363" s="146"/>
      <c r="AE363" s="146"/>
      <c r="AF363" s="146"/>
      <c r="AG363" s="146" t="s">
        <v>398</v>
      </c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</row>
    <row r="364" spans="1:60" ht="33.75" outlineLevel="2" x14ac:dyDescent="0.2">
      <c r="A364" s="153"/>
      <c r="B364" s="154"/>
      <c r="C364" s="251" t="s">
        <v>406</v>
      </c>
      <c r="D364" s="252"/>
      <c r="E364" s="252"/>
      <c r="F364" s="252"/>
      <c r="G364" s="252"/>
      <c r="H364" s="156"/>
      <c r="I364" s="156"/>
      <c r="J364" s="156"/>
      <c r="K364" s="156"/>
      <c r="L364" s="156"/>
      <c r="M364" s="156"/>
      <c r="N364" s="155"/>
      <c r="O364" s="155"/>
      <c r="P364" s="155"/>
      <c r="Q364" s="155"/>
      <c r="R364" s="156"/>
      <c r="S364" s="156"/>
      <c r="T364" s="156"/>
      <c r="U364" s="156"/>
      <c r="V364" s="156"/>
      <c r="W364" s="156"/>
      <c r="X364" s="156"/>
      <c r="Y364" s="156"/>
      <c r="Z364" s="146"/>
      <c r="AA364" s="146"/>
      <c r="AB364" s="146"/>
      <c r="AC364" s="146"/>
      <c r="AD364" s="146"/>
      <c r="AE364" s="146"/>
      <c r="AF364" s="146"/>
      <c r="AG364" s="146" t="s">
        <v>162</v>
      </c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79" t="str">
        <f>C364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64" s="146"/>
      <c r="BC364" s="146"/>
      <c r="BD364" s="146"/>
      <c r="BE364" s="146"/>
      <c r="BF364" s="146"/>
      <c r="BG364" s="146"/>
      <c r="BH364" s="146"/>
    </row>
    <row r="365" spans="1:60" x14ac:dyDescent="0.2">
      <c r="A365" s="3"/>
      <c r="B365" s="4"/>
      <c r="C365" s="193"/>
      <c r="D365" s="6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AE365">
        <v>12</v>
      </c>
      <c r="AF365">
        <v>21</v>
      </c>
      <c r="AG365" t="s">
        <v>92</v>
      </c>
    </row>
    <row r="366" spans="1:60" x14ac:dyDescent="0.2">
      <c r="A366" s="149"/>
      <c r="B366" s="150" t="s">
        <v>31</v>
      </c>
      <c r="C366" s="194"/>
      <c r="D366" s="151"/>
      <c r="E366" s="152"/>
      <c r="F366" s="152"/>
      <c r="G366" s="171">
        <f>G8+G202+G216+G229+G237+G271+G273+G276+G302+G312+G321+G335+G355+G362</f>
        <v>0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AE366">
        <f>SUMIF(L7:L364,AE365,G7:G364)</f>
        <v>0</v>
      </c>
      <c r="AF366">
        <f>SUMIF(L7:L364,AF365,G7:G364)</f>
        <v>0</v>
      </c>
      <c r="AG366" t="s">
        <v>407</v>
      </c>
    </row>
    <row r="367" spans="1:60" x14ac:dyDescent="0.2">
      <c r="A367" s="3"/>
      <c r="B367" s="4"/>
      <c r="C367" s="193"/>
      <c r="D367" s="6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60" x14ac:dyDescent="0.2">
      <c r="A368" s="3"/>
      <c r="B368" s="4"/>
      <c r="C368" s="193"/>
      <c r="D368" s="6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33" x14ac:dyDescent="0.2">
      <c r="A369" s="262" t="s">
        <v>408</v>
      </c>
      <c r="B369" s="262"/>
      <c r="C369" s="263"/>
      <c r="D369" s="6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33" x14ac:dyDescent="0.2">
      <c r="A370" s="264"/>
      <c r="B370" s="265"/>
      <c r="C370" s="266"/>
      <c r="D370" s="265"/>
      <c r="E370" s="265"/>
      <c r="F370" s="265"/>
      <c r="G370" s="26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AG370" t="s">
        <v>409</v>
      </c>
    </row>
    <row r="371" spans="1:33" x14ac:dyDescent="0.2">
      <c r="A371" s="268"/>
      <c r="B371" s="269"/>
      <c r="C371" s="270"/>
      <c r="D371" s="269"/>
      <c r="E371" s="269"/>
      <c r="F371" s="269"/>
      <c r="G371" s="27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33" x14ac:dyDescent="0.2">
      <c r="A372" s="268"/>
      <c r="B372" s="269"/>
      <c r="C372" s="270"/>
      <c r="D372" s="269"/>
      <c r="E372" s="269"/>
      <c r="F372" s="269"/>
      <c r="G372" s="27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33" x14ac:dyDescent="0.2">
      <c r="A373" s="268"/>
      <c r="B373" s="269"/>
      <c r="C373" s="270"/>
      <c r="D373" s="269"/>
      <c r="E373" s="269"/>
      <c r="F373" s="269"/>
      <c r="G373" s="27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33" x14ac:dyDescent="0.2">
      <c r="A374" s="272"/>
      <c r="B374" s="273"/>
      <c r="C374" s="274"/>
      <c r="D374" s="273"/>
      <c r="E374" s="273"/>
      <c r="F374" s="273"/>
      <c r="G374" s="27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33" x14ac:dyDescent="0.2">
      <c r="A375" s="3"/>
      <c r="B375" s="4"/>
      <c r="C375" s="193"/>
      <c r="D375" s="6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33" x14ac:dyDescent="0.2">
      <c r="C376" s="195"/>
      <c r="D376" s="10"/>
      <c r="AG376" t="s">
        <v>411</v>
      </c>
    </row>
    <row r="377" spans="1:33" x14ac:dyDescent="0.2">
      <c r="D377" s="10"/>
    </row>
    <row r="378" spans="1:33" x14ac:dyDescent="0.2">
      <c r="D378" s="10"/>
    </row>
    <row r="379" spans="1:33" x14ac:dyDescent="0.2">
      <c r="D379" s="10"/>
    </row>
    <row r="380" spans="1:33" x14ac:dyDescent="0.2">
      <c r="D380" s="10"/>
    </row>
    <row r="381" spans="1:33" x14ac:dyDescent="0.2">
      <c r="D381" s="10"/>
    </row>
    <row r="382" spans="1:33" x14ac:dyDescent="0.2">
      <c r="D382" s="10"/>
    </row>
    <row r="383" spans="1:33" x14ac:dyDescent="0.2">
      <c r="D383" s="10"/>
    </row>
    <row r="384" spans="1:33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9">
    <mergeCell ref="A370:G374"/>
    <mergeCell ref="C70:G70"/>
    <mergeCell ref="C71:G71"/>
    <mergeCell ref="C76:G76"/>
    <mergeCell ref="C77:G77"/>
    <mergeCell ref="A1:G1"/>
    <mergeCell ref="C2:G2"/>
    <mergeCell ref="C3:G3"/>
    <mergeCell ref="C4:G4"/>
    <mergeCell ref="A369:C369"/>
    <mergeCell ref="C314:G314"/>
    <mergeCell ref="C98:G98"/>
    <mergeCell ref="C99:G99"/>
    <mergeCell ref="C204:G204"/>
    <mergeCell ref="C208:G208"/>
    <mergeCell ref="C218:G218"/>
    <mergeCell ref="C236:G236"/>
    <mergeCell ref="C278:G278"/>
    <mergeCell ref="C284:G284"/>
    <mergeCell ref="C287:G287"/>
    <mergeCell ref="C290:G290"/>
    <mergeCell ref="C309:G309"/>
    <mergeCell ref="C344:G344"/>
    <mergeCell ref="C325:G325"/>
    <mergeCell ref="C326:G326"/>
    <mergeCell ref="C327:G327"/>
    <mergeCell ref="C328:G328"/>
    <mergeCell ref="C329:G329"/>
    <mergeCell ref="C330:G330"/>
    <mergeCell ref="C331:G331"/>
    <mergeCell ref="C332:G332"/>
    <mergeCell ref="C333:G333"/>
    <mergeCell ref="C334:G334"/>
    <mergeCell ref="C337:G337"/>
    <mergeCell ref="C357:G357"/>
    <mergeCell ref="C359:G359"/>
    <mergeCell ref="C360:G360"/>
    <mergeCell ref="C361:G361"/>
    <mergeCell ref="C364:G364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9DF9-8DDB-4B95-8638-C5614F1F935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80</v>
      </c>
    </row>
    <row r="2" spans="1:60" ht="24.95" customHeight="1" x14ac:dyDescent="0.2">
      <c r="A2" s="50" t="s">
        <v>8</v>
      </c>
      <c r="B2" s="49" t="s">
        <v>41</v>
      </c>
      <c r="C2" s="256" t="s">
        <v>42</v>
      </c>
      <c r="D2" s="257"/>
      <c r="E2" s="257"/>
      <c r="F2" s="257"/>
      <c r="G2" s="258"/>
      <c r="AG2" t="s">
        <v>81</v>
      </c>
    </row>
    <row r="3" spans="1:60" ht="24.95" customHeight="1" x14ac:dyDescent="0.2">
      <c r="A3" s="50" t="s">
        <v>9</v>
      </c>
      <c r="B3" s="49" t="s">
        <v>47</v>
      </c>
      <c r="C3" s="256" t="s">
        <v>48</v>
      </c>
      <c r="D3" s="257"/>
      <c r="E3" s="257"/>
      <c r="F3" s="257"/>
      <c r="G3" s="258"/>
      <c r="AC3" s="120" t="s">
        <v>81</v>
      </c>
      <c r="AG3" t="s">
        <v>82</v>
      </c>
    </row>
    <row r="4" spans="1:60" ht="24.95" customHeight="1" x14ac:dyDescent="0.2">
      <c r="A4" s="139" t="s">
        <v>10</v>
      </c>
      <c r="B4" s="140" t="s">
        <v>41</v>
      </c>
      <c r="C4" s="259" t="s">
        <v>46</v>
      </c>
      <c r="D4" s="260"/>
      <c r="E4" s="260"/>
      <c r="F4" s="260"/>
      <c r="G4" s="261"/>
      <c r="AG4" t="s">
        <v>83</v>
      </c>
    </row>
    <row r="5" spans="1:60" x14ac:dyDescent="0.2">
      <c r="D5" s="10"/>
    </row>
    <row r="6" spans="1:60" ht="38.25" x14ac:dyDescent="0.2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31</v>
      </c>
      <c r="H6" s="145" t="s">
        <v>32</v>
      </c>
      <c r="I6" s="145" t="s">
        <v>90</v>
      </c>
      <c r="J6" s="145" t="s">
        <v>33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5" t="s">
        <v>106</v>
      </c>
      <c r="B8" s="166" t="s">
        <v>53</v>
      </c>
      <c r="C8" s="187" t="s">
        <v>54</v>
      </c>
      <c r="D8" s="167"/>
      <c r="E8" s="168"/>
      <c r="F8" s="169"/>
      <c r="G8" s="169">
        <f>SUMIF(AG9:AG201,"&lt;&gt;NOR",G9:G201)</f>
        <v>0</v>
      </c>
      <c r="H8" s="169"/>
      <c r="I8" s="169">
        <f>SUM(I9:I201)</f>
        <v>0</v>
      </c>
      <c r="J8" s="169"/>
      <c r="K8" s="169">
        <f>SUM(K9:K201)</f>
        <v>0</v>
      </c>
      <c r="L8" s="169"/>
      <c r="M8" s="169">
        <f>SUM(M9:M201)</f>
        <v>0</v>
      </c>
      <c r="N8" s="168"/>
      <c r="O8" s="168">
        <f>SUM(O9:O201)</f>
        <v>6.5999999999999988</v>
      </c>
      <c r="P8" s="168"/>
      <c r="Q8" s="168">
        <f>SUM(Q9:Q201)</f>
        <v>0</v>
      </c>
      <c r="R8" s="169"/>
      <c r="S8" s="169"/>
      <c r="T8" s="170"/>
      <c r="U8" s="164"/>
      <c r="V8" s="164">
        <f>SUM(V9:V201)</f>
        <v>505.46000000000004</v>
      </c>
      <c r="W8" s="164"/>
      <c r="X8" s="164"/>
      <c r="Y8" s="164"/>
      <c r="AG8" t="s">
        <v>107</v>
      </c>
    </row>
    <row r="9" spans="1:60" outlineLevel="1" x14ac:dyDescent="0.2">
      <c r="A9" s="172">
        <v>1</v>
      </c>
      <c r="B9" s="173" t="s">
        <v>108</v>
      </c>
      <c r="C9" s="188" t="s">
        <v>109</v>
      </c>
      <c r="D9" s="174" t="s">
        <v>110</v>
      </c>
      <c r="E9" s="175">
        <v>86.024799999999999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12</v>
      </c>
      <c r="M9" s="177">
        <f>G9*(1+L9/100)</f>
        <v>0</v>
      </c>
      <c r="N9" s="175">
        <v>2.9999999999999997E-4</v>
      </c>
      <c r="O9" s="175">
        <f>ROUND(E9*N9,2)</f>
        <v>0.03</v>
      </c>
      <c r="P9" s="175">
        <v>0</v>
      </c>
      <c r="Q9" s="175">
        <f>ROUND(E9*P9,2)</f>
        <v>0</v>
      </c>
      <c r="R9" s="177"/>
      <c r="S9" s="177" t="s">
        <v>111</v>
      </c>
      <c r="T9" s="178" t="s">
        <v>111</v>
      </c>
      <c r="U9" s="156">
        <v>8.8999999999999996E-2</v>
      </c>
      <c r="V9" s="156">
        <f>ROUND(E9*U9,2)</f>
        <v>7.66</v>
      </c>
      <c r="W9" s="156"/>
      <c r="X9" s="156" t="s">
        <v>112</v>
      </c>
      <c r="Y9" s="156" t="s">
        <v>113</v>
      </c>
      <c r="Z9" s="146"/>
      <c r="AA9" s="146"/>
      <c r="AB9" s="146"/>
      <c r="AC9" s="146"/>
      <c r="AD9" s="146"/>
      <c r="AE9" s="146"/>
      <c r="AF9" s="146"/>
      <c r="AG9" s="146" t="s">
        <v>114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9" t="s">
        <v>115</v>
      </c>
      <c r="D10" s="157"/>
      <c r="E10" s="158"/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116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189" t="s">
        <v>117</v>
      </c>
      <c r="D11" s="157"/>
      <c r="E11" s="158">
        <v>78.684799999999996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116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89" t="s">
        <v>118</v>
      </c>
      <c r="D12" s="157"/>
      <c r="E12" s="158"/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116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89" t="s">
        <v>119</v>
      </c>
      <c r="D13" s="157"/>
      <c r="E13" s="158">
        <v>7.34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116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72">
        <v>2</v>
      </c>
      <c r="B14" s="173" t="s">
        <v>120</v>
      </c>
      <c r="C14" s="188" t="s">
        <v>121</v>
      </c>
      <c r="D14" s="174" t="s">
        <v>110</v>
      </c>
      <c r="E14" s="175">
        <v>353.28179999999998</v>
      </c>
      <c r="F14" s="176"/>
      <c r="G14" s="177">
        <f>ROUND(E14*F14,2)</f>
        <v>0</v>
      </c>
      <c r="H14" s="176"/>
      <c r="I14" s="177">
        <f>ROUND(E14*H14,2)</f>
        <v>0</v>
      </c>
      <c r="J14" s="176"/>
      <c r="K14" s="177">
        <f>ROUND(E14*J14,2)</f>
        <v>0</v>
      </c>
      <c r="L14" s="177">
        <v>12</v>
      </c>
      <c r="M14" s="177">
        <f>G14*(1+L14/100)</f>
        <v>0</v>
      </c>
      <c r="N14" s="175">
        <v>1.9000000000000001E-4</v>
      </c>
      <c r="O14" s="175">
        <f>ROUND(E14*N14,2)</f>
        <v>7.0000000000000007E-2</v>
      </c>
      <c r="P14" s="175">
        <v>0</v>
      </c>
      <c r="Q14" s="175">
        <f>ROUND(E14*P14,2)</f>
        <v>0</v>
      </c>
      <c r="R14" s="177"/>
      <c r="S14" s="177" t="s">
        <v>111</v>
      </c>
      <c r="T14" s="178" t="s">
        <v>111</v>
      </c>
      <c r="U14" s="156">
        <v>5.1999999999999998E-2</v>
      </c>
      <c r="V14" s="156">
        <f>ROUND(E14*U14,2)</f>
        <v>18.37</v>
      </c>
      <c r="W14" s="156"/>
      <c r="X14" s="156" t="s">
        <v>112</v>
      </c>
      <c r="Y14" s="156" t="s">
        <v>113</v>
      </c>
      <c r="Z14" s="146"/>
      <c r="AA14" s="146"/>
      <c r="AB14" s="146"/>
      <c r="AC14" s="146"/>
      <c r="AD14" s="146"/>
      <c r="AE14" s="146"/>
      <c r="AF14" s="146"/>
      <c r="AG14" s="146" t="s">
        <v>114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89" t="s">
        <v>122</v>
      </c>
      <c r="D15" s="157"/>
      <c r="E15" s="158"/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116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89" t="s">
        <v>412</v>
      </c>
      <c r="D16" s="157"/>
      <c r="E16" s="158">
        <v>89.085800000000006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116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89" t="s">
        <v>124</v>
      </c>
      <c r="D17" s="157"/>
      <c r="E17" s="158">
        <v>17.616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116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89" t="s">
        <v>125</v>
      </c>
      <c r="D18" s="157"/>
      <c r="E18" s="158">
        <v>62.699199999999998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116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189" t="s">
        <v>126</v>
      </c>
      <c r="D19" s="157"/>
      <c r="E19" s="158">
        <v>72.319999999999993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116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189" t="s">
        <v>127</v>
      </c>
      <c r="D20" s="157"/>
      <c r="E20" s="158"/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116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89" t="s">
        <v>128</v>
      </c>
      <c r="D21" s="157"/>
      <c r="E21" s="158">
        <v>25.536000000000001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116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90" t="s">
        <v>129</v>
      </c>
      <c r="D22" s="159"/>
      <c r="E22" s="160">
        <v>267.25700000000001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116</v>
      </c>
      <c r="AH22" s="146">
        <v>1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189" t="s">
        <v>130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116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89" t="s">
        <v>131</v>
      </c>
      <c r="D24" s="157"/>
      <c r="E24" s="158">
        <v>86.024799999999999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116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90" t="s">
        <v>129</v>
      </c>
      <c r="D25" s="159"/>
      <c r="E25" s="160">
        <v>86.024799999999999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116</v>
      </c>
      <c r="AH25" s="146">
        <v>1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2">
        <v>3</v>
      </c>
      <c r="B26" s="173" t="s">
        <v>132</v>
      </c>
      <c r="C26" s="188" t="s">
        <v>133</v>
      </c>
      <c r="D26" s="174" t="s">
        <v>110</v>
      </c>
      <c r="E26" s="175">
        <v>267.25700000000001</v>
      </c>
      <c r="F26" s="176"/>
      <c r="G26" s="177">
        <f>ROUND(E26*F26,2)</f>
        <v>0</v>
      </c>
      <c r="H26" s="176"/>
      <c r="I26" s="177">
        <f>ROUND(E26*H26,2)</f>
        <v>0</v>
      </c>
      <c r="J26" s="176"/>
      <c r="K26" s="177">
        <f>ROUND(E26*J26,2)</f>
        <v>0</v>
      </c>
      <c r="L26" s="177">
        <v>12</v>
      </c>
      <c r="M26" s="177">
        <f>G26*(1+L26/100)</f>
        <v>0</v>
      </c>
      <c r="N26" s="175">
        <v>2.9999999999999997E-4</v>
      </c>
      <c r="O26" s="175">
        <f>ROUND(E26*N26,2)</f>
        <v>0.08</v>
      </c>
      <c r="P26" s="175">
        <v>0</v>
      </c>
      <c r="Q26" s="175">
        <f>ROUND(E26*P26,2)</f>
        <v>0</v>
      </c>
      <c r="R26" s="177"/>
      <c r="S26" s="177" t="s">
        <v>111</v>
      </c>
      <c r="T26" s="178" t="s">
        <v>111</v>
      </c>
      <c r="U26" s="156">
        <v>7.0000000000000007E-2</v>
      </c>
      <c r="V26" s="156">
        <f>ROUND(E26*U26,2)</f>
        <v>18.71</v>
      </c>
      <c r="W26" s="156"/>
      <c r="X26" s="156" t="s">
        <v>112</v>
      </c>
      <c r="Y26" s="156" t="s">
        <v>113</v>
      </c>
      <c r="Z26" s="146"/>
      <c r="AA26" s="146"/>
      <c r="AB26" s="146"/>
      <c r="AC26" s="146"/>
      <c r="AD26" s="146"/>
      <c r="AE26" s="146"/>
      <c r="AF26" s="146"/>
      <c r="AG26" s="146" t="s">
        <v>114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89" t="s">
        <v>115</v>
      </c>
      <c r="D27" s="157"/>
      <c r="E27" s="158"/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116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89" t="s">
        <v>122</v>
      </c>
      <c r="D28" s="157"/>
      <c r="E28" s="158"/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116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89" t="s">
        <v>134</v>
      </c>
      <c r="D29" s="157"/>
      <c r="E29" s="158"/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116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53"/>
      <c r="B30" s="154"/>
      <c r="C30" s="189" t="s">
        <v>413</v>
      </c>
      <c r="D30" s="157"/>
      <c r="E30" s="158">
        <v>18.1996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116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89" t="s">
        <v>414</v>
      </c>
      <c r="D31" s="157"/>
      <c r="E31" s="158">
        <v>0.23400000000000001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116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89" t="s">
        <v>137</v>
      </c>
      <c r="D32" s="157"/>
      <c r="E32" s="158"/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116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89" t="s">
        <v>138</v>
      </c>
      <c r="D33" s="157"/>
      <c r="E33" s="158">
        <v>49.759599999999999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116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89" t="s">
        <v>139</v>
      </c>
      <c r="D34" s="157"/>
      <c r="E34" s="158">
        <v>0.58799999999999997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116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89" t="s">
        <v>140</v>
      </c>
      <c r="D35" s="157"/>
      <c r="E35" s="158">
        <v>0.46800000000000003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116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89" t="s">
        <v>141</v>
      </c>
      <c r="D36" s="157"/>
      <c r="E36" s="158"/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116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9" t="s">
        <v>415</v>
      </c>
      <c r="D37" s="157"/>
      <c r="E37" s="158">
        <v>19.2516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116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89" t="s">
        <v>416</v>
      </c>
      <c r="D38" s="157"/>
      <c r="E38" s="158">
        <v>0.58499999999999996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116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90" t="s">
        <v>129</v>
      </c>
      <c r="D39" s="159"/>
      <c r="E39" s="160">
        <v>89.085800000000006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116</v>
      </c>
      <c r="AH39" s="146">
        <v>1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9" t="s">
        <v>143</v>
      </c>
      <c r="D40" s="157"/>
      <c r="E40" s="158"/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116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9" t="s">
        <v>144</v>
      </c>
      <c r="D41" s="157"/>
      <c r="E41" s="158"/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116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89" t="s">
        <v>145</v>
      </c>
      <c r="D42" s="157"/>
      <c r="E42" s="158">
        <v>17.616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116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90" t="s">
        <v>129</v>
      </c>
      <c r="D43" s="159"/>
      <c r="E43" s="160">
        <v>17.616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116</v>
      </c>
      <c r="AH43" s="146">
        <v>1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9" t="s">
        <v>146</v>
      </c>
      <c r="D44" s="157"/>
      <c r="E44" s="158"/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116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89" t="s">
        <v>147</v>
      </c>
      <c r="D45" s="157"/>
      <c r="E45" s="158">
        <v>62.699199999999998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116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90" t="s">
        <v>129</v>
      </c>
      <c r="D46" s="159"/>
      <c r="E46" s="160">
        <v>62.699199999999998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116</v>
      </c>
      <c r="AH46" s="146">
        <v>1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89" t="s">
        <v>148</v>
      </c>
      <c r="D47" s="157"/>
      <c r="E47" s="158"/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116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189" t="s">
        <v>149</v>
      </c>
      <c r="D48" s="157"/>
      <c r="E48" s="158">
        <v>164.95359999999999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116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53"/>
      <c r="B49" s="154"/>
      <c r="C49" s="189" t="s">
        <v>150</v>
      </c>
      <c r="D49" s="157"/>
      <c r="E49" s="158">
        <v>-33.2288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116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189" t="s">
        <v>151</v>
      </c>
      <c r="D50" s="157"/>
      <c r="E50" s="158">
        <v>-59.404800000000002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116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90" t="s">
        <v>129</v>
      </c>
      <c r="D51" s="159"/>
      <c r="E51" s="160">
        <v>72.319999999999993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116</v>
      </c>
      <c r="AH51" s="146">
        <v>1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89" t="s">
        <v>127</v>
      </c>
      <c r="D52" s="157"/>
      <c r="E52" s="158"/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116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89" t="s">
        <v>128</v>
      </c>
      <c r="D53" s="157"/>
      <c r="E53" s="158">
        <v>25.536000000000001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116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90" t="s">
        <v>129</v>
      </c>
      <c r="D54" s="159"/>
      <c r="E54" s="160">
        <v>25.536000000000001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116</v>
      </c>
      <c r="AH54" s="146">
        <v>1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2.5" outlineLevel="1" x14ac:dyDescent="0.2">
      <c r="A55" s="172">
        <v>4</v>
      </c>
      <c r="B55" s="173" t="s">
        <v>152</v>
      </c>
      <c r="C55" s="188" t="s">
        <v>153</v>
      </c>
      <c r="D55" s="174" t="s">
        <v>110</v>
      </c>
      <c r="E55" s="175">
        <v>86.024799999999999</v>
      </c>
      <c r="F55" s="176"/>
      <c r="G55" s="177">
        <f>ROUND(E55*F55,2)</f>
        <v>0</v>
      </c>
      <c r="H55" s="176"/>
      <c r="I55" s="177">
        <f>ROUND(E55*H55,2)</f>
        <v>0</v>
      </c>
      <c r="J55" s="176"/>
      <c r="K55" s="177">
        <f>ROUND(E55*J55,2)</f>
        <v>0</v>
      </c>
      <c r="L55" s="177">
        <v>12</v>
      </c>
      <c r="M55" s="177">
        <f>G55*(1+L55/100)</f>
        <v>0</v>
      </c>
      <c r="N55" s="175">
        <v>3.47E-3</v>
      </c>
      <c r="O55" s="175">
        <f>ROUND(E55*N55,2)</f>
        <v>0.3</v>
      </c>
      <c r="P55" s="175">
        <v>0</v>
      </c>
      <c r="Q55" s="175">
        <f>ROUND(E55*P55,2)</f>
        <v>0</v>
      </c>
      <c r="R55" s="177"/>
      <c r="S55" s="177" t="s">
        <v>111</v>
      </c>
      <c r="T55" s="178" t="s">
        <v>111</v>
      </c>
      <c r="U55" s="156">
        <v>0.11512</v>
      </c>
      <c r="V55" s="156">
        <f>ROUND(E55*U55,2)</f>
        <v>9.9</v>
      </c>
      <c r="W55" s="156"/>
      <c r="X55" s="156" t="s">
        <v>112</v>
      </c>
      <c r="Y55" s="156" t="s">
        <v>113</v>
      </c>
      <c r="Z55" s="146"/>
      <c r="AA55" s="146"/>
      <c r="AB55" s="146"/>
      <c r="AC55" s="146"/>
      <c r="AD55" s="146"/>
      <c r="AE55" s="146"/>
      <c r="AF55" s="146"/>
      <c r="AG55" s="146" t="s">
        <v>114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53"/>
      <c r="B56" s="154"/>
      <c r="C56" s="189" t="s">
        <v>115</v>
      </c>
      <c r="D56" s="157"/>
      <c r="E56" s="158"/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116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89" t="s">
        <v>117</v>
      </c>
      <c r="D57" s="157"/>
      <c r="E57" s="158">
        <v>78.684799999999996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116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89" t="s">
        <v>118</v>
      </c>
      <c r="D58" s="157"/>
      <c r="E58" s="158"/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116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89" t="s">
        <v>119</v>
      </c>
      <c r="D59" s="157"/>
      <c r="E59" s="158">
        <v>7.34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116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ht="22.5" outlineLevel="1" x14ac:dyDescent="0.2">
      <c r="A60" s="172">
        <v>5</v>
      </c>
      <c r="B60" s="173" t="s">
        <v>154</v>
      </c>
      <c r="C60" s="188" t="s">
        <v>155</v>
      </c>
      <c r="D60" s="174" t="s">
        <v>110</v>
      </c>
      <c r="E60" s="175">
        <v>267.25700000000001</v>
      </c>
      <c r="F60" s="176"/>
      <c r="G60" s="177">
        <f>ROUND(E60*F60,2)</f>
        <v>0</v>
      </c>
      <c r="H60" s="176"/>
      <c r="I60" s="177">
        <f>ROUND(E60*H60,2)</f>
        <v>0</v>
      </c>
      <c r="J60" s="176"/>
      <c r="K60" s="177">
        <f>ROUND(E60*J60,2)</f>
        <v>0</v>
      </c>
      <c r="L60" s="177">
        <v>12</v>
      </c>
      <c r="M60" s="177">
        <f>G60*(1+L60/100)</f>
        <v>0</v>
      </c>
      <c r="N60" s="175">
        <v>3.47E-3</v>
      </c>
      <c r="O60" s="175">
        <f>ROUND(E60*N60,2)</f>
        <v>0.93</v>
      </c>
      <c r="P60" s="175">
        <v>0</v>
      </c>
      <c r="Q60" s="175">
        <f>ROUND(E60*P60,2)</f>
        <v>0</v>
      </c>
      <c r="R60" s="177"/>
      <c r="S60" s="177" t="s">
        <v>111</v>
      </c>
      <c r="T60" s="178" t="s">
        <v>111</v>
      </c>
      <c r="U60" s="156">
        <v>0.10888</v>
      </c>
      <c r="V60" s="156">
        <f>ROUND(E60*U60,2)</f>
        <v>29.1</v>
      </c>
      <c r="W60" s="156"/>
      <c r="X60" s="156" t="s">
        <v>112</v>
      </c>
      <c r="Y60" s="156" t="s">
        <v>113</v>
      </c>
      <c r="Z60" s="146"/>
      <c r="AA60" s="146"/>
      <c r="AB60" s="146"/>
      <c r="AC60" s="146"/>
      <c r="AD60" s="146"/>
      <c r="AE60" s="146"/>
      <c r="AF60" s="146"/>
      <c r="AG60" s="146" t="s">
        <v>114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189" t="s">
        <v>412</v>
      </c>
      <c r="D61" s="157"/>
      <c r="E61" s="158">
        <v>89.085800000000006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116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89" t="s">
        <v>124</v>
      </c>
      <c r="D62" s="157"/>
      <c r="E62" s="158">
        <v>17.616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116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9" t="s">
        <v>125</v>
      </c>
      <c r="D63" s="157"/>
      <c r="E63" s="158">
        <v>62.699199999999998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116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9" t="s">
        <v>126</v>
      </c>
      <c r="D64" s="157"/>
      <c r="E64" s="158">
        <v>72.319999999999993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116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9" t="s">
        <v>127</v>
      </c>
      <c r="D65" s="157"/>
      <c r="E65" s="158"/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116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89" t="s">
        <v>128</v>
      </c>
      <c r="D66" s="157"/>
      <c r="E66" s="158">
        <v>25.536000000000001</v>
      </c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116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72">
        <v>6</v>
      </c>
      <c r="B67" s="173" t="s">
        <v>156</v>
      </c>
      <c r="C67" s="188" t="s">
        <v>157</v>
      </c>
      <c r="D67" s="174" t="s">
        <v>110</v>
      </c>
      <c r="E67" s="175">
        <v>90.355199999999996</v>
      </c>
      <c r="F67" s="176"/>
      <c r="G67" s="177">
        <f>ROUND(E67*F67,2)</f>
        <v>0</v>
      </c>
      <c r="H67" s="176"/>
      <c r="I67" s="177">
        <f>ROUND(E67*H67,2)</f>
        <v>0</v>
      </c>
      <c r="J67" s="176"/>
      <c r="K67" s="177">
        <f>ROUND(E67*J67,2)</f>
        <v>0</v>
      </c>
      <c r="L67" s="177">
        <v>12</v>
      </c>
      <c r="M67" s="177">
        <f>G67*(1+L67/100)</f>
        <v>0</v>
      </c>
      <c r="N67" s="175">
        <v>4.0000000000000003E-5</v>
      </c>
      <c r="O67" s="175">
        <f>ROUND(E67*N67,2)</f>
        <v>0</v>
      </c>
      <c r="P67" s="175">
        <v>0</v>
      </c>
      <c r="Q67" s="175">
        <f>ROUND(E67*P67,2)</f>
        <v>0</v>
      </c>
      <c r="R67" s="177"/>
      <c r="S67" s="177" t="s">
        <v>111</v>
      </c>
      <c r="T67" s="178" t="s">
        <v>111</v>
      </c>
      <c r="U67" s="156">
        <v>7.8E-2</v>
      </c>
      <c r="V67" s="156">
        <f>ROUND(E67*U67,2)</f>
        <v>7.05</v>
      </c>
      <c r="W67" s="156"/>
      <c r="X67" s="156" t="s">
        <v>112</v>
      </c>
      <c r="Y67" s="156" t="s">
        <v>113</v>
      </c>
      <c r="Z67" s="146"/>
      <c r="AA67" s="146"/>
      <c r="AB67" s="146"/>
      <c r="AC67" s="146"/>
      <c r="AD67" s="146"/>
      <c r="AE67" s="146"/>
      <c r="AF67" s="146"/>
      <c r="AG67" s="146" t="s">
        <v>114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189" t="s">
        <v>158</v>
      </c>
      <c r="D68" s="157"/>
      <c r="E68" s="158">
        <v>32.947200000000002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116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189" t="s">
        <v>159</v>
      </c>
      <c r="D69" s="157"/>
      <c r="E69" s="158">
        <v>57.408000000000001</v>
      </c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116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33.75" outlineLevel="1" x14ac:dyDescent="0.2">
      <c r="A70" s="172">
        <v>7</v>
      </c>
      <c r="B70" s="173" t="s">
        <v>160</v>
      </c>
      <c r="C70" s="188" t="s">
        <v>161</v>
      </c>
      <c r="D70" s="174" t="s">
        <v>110</v>
      </c>
      <c r="E70" s="175">
        <v>17.616</v>
      </c>
      <c r="F70" s="176"/>
      <c r="G70" s="177">
        <f>ROUND(E70*F70,2)</f>
        <v>0</v>
      </c>
      <c r="H70" s="176"/>
      <c r="I70" s="177">
        <f>ROUND(E70*H70,2)</f>
        <v>0</v>
      </c>
      <c r="J70" s="176"/>
      <c r="K70" s="177">
        <f>ROUND(E70*J70,2)</f>
        <v>0</v>
      </c>
      <c r="L70" s="177">
        <v>12</v>
      </c>
      <c r="M70" s="177">
        <f>G70*(1+L70/100)</f>
        <v>0</v>
      </c>
      <c r="N70" s="175">
        <v>1.746E-2</v>
      </c>
      <c r="O70" s="175">
        <f>ROUND(E70*N70,2)</f>
        <v>0.31</v>
      </c>
      <c r="P70" s="175">
        <v>0</v>
      </c>
      <c r="Q70" s="175">
        <f>ROUND(E70*P70,2)</f>
        <v>0</v>
      </c>
      <c r="R70" s="177"/>
      <c r="S70" s="177" t="s">
        <v>111</v>
      </c>
      <c r="T70" s="178" t="s">
        <v>111</v>
      </c>
      <c r="U70" s="156">
        <v>0.877</v>
      </c>
      <c r="V70" s="156">
        <f>ROUND(E70*U70,2)</f>
        <v>15.45</v>
      </c>
      <c r="W70" s="156"/>
      <c r="X70" s="156" t="s">
        <v>112</v>
      </c>
      <c r="Y70" s="156" t="s">
        <v>113</v>
      </c>
      <c r="Z70" s="146"/>
      <c r="AA70" s="146"/>
      <c r="AB70" s="146"/>
      <c r="AC70" s="146"/>
      <c r="AD70" s="146"/>
      <c r="AE70" s="146"/>
      <c r="AF70" s="146"/>
      <c r="AG70" s="146" t="s">
        <v>114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33.75" outlineLevel="2" x14ac:dyDescent="0.2">
      <c r="A71" s="153"/>
      <c r="B71" s="154"/>
      <c r="C71" s="251" t="s">
        <v>410</v>
      </c>
      <c r="D71" s="252"/>
      <c r="E71" s="252"/>
      <c r="F71" s="252"/>
      <c r="G71" s="252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162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79" t="str">
        <f>C71</f>
        <v>Položka obsahuje: nanesení lepicího tmelu na izolační desky, nalepení desek, zajištění talířovými hmoždinkami (6 ks/m2), kašírování desek stěrkovou hmotou, nanesení stěrky a výztužné tkaniny (1,15 m2/m2), přehlazení.</v>
      </c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253" t="s">
        <v>163</v>
      </c>
      <c r="D72" s="254"/>
      <c r="E72" s="254"/>
      <c r="F72" s="254"/>
      <c r="G72" s="254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162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189" t="s">
        <v>143</v>
      </c>
      <c r="D73" s="157"/>
      <c r="E73" s="158"/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116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3" x14ac:dyDescent="0.2">
      <c r="A74" s="153"/>
      <c r="B74" s="154"/>
      <c r="C74" s="189" t="s">
        <v>144</v>
      </c>
      <c r="D74" s="157"/>
      <c r="E74" s="158"/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116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">
      <c r="A75" s="153"/>
      <c r="B75" s="154"/>
      <c r="C75" s="189" t="s">
        <v>145</v>
      </c>
      <c r="D75" s="157"/>
      <c r="E75" s="158">
        <v>17.616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116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33.75" outlineLevel="1" x14ac:dyDescent="0.2">
      <c r="A76" s="172">
        <v>8</v>
      </c>
      <c r="B76" s="173" t="s">
        <v>164</v>
      </c>
      <c r="C76" s="188" t="s">
        <v>165</v>
      </c>
      <c r="D76" s="174" t="s">
        <v>110</v>
      </c>
      <c r="E76" s="175">
        <v>175.11060000000001</v>
      </c>
      <c r="F76" s="176"/>
      <c r="G76" s="177">
        <f>ROUND(E76*F76,2)</f>
        <v>0</v>
      </c>
      <c r="H76" s="176"/>
      <c r="I76" s="177">
        <f>ROUND(E76*H76,2)</f>
        <v>0</v>
      </c>
      <c r="J76" s="176"/>
      <c r="K76" s="177">
        <f>ROUND(E76*J76,2)</f>
        <v>0</v>
      </c>
      <c r="L76" s="177">
        <v>12</v>
      </c>
      <c r="M76" s="177">
        <f>G76*(1+L76/100)</f>
        <v>0</v>
      </c>
      <c r="N76" s="175">
        <v>2.308E-2</v>
      </c>
      <c r="O76" s="175">
        <f>ROUND(E76*N76,2)</f>
        <v>4.04</v>
      </c>
      <c r="P76" s="175">
        <v>0</v>
      </c>
      <c r="Q76" s="175">
        <f>ROUND(E76*P76,2)</f>
        <v>0</v>
      </c>
      <c r="R76" s="177"/>
      <c r="S76" s="177" t="s">
        <v>111</v>
      </c>
      <c r="T76" s="178" t="s">
        <v>111</v>
      </c>
      <c r="U76" s="156">
        <v>0.877</v>
      </c>
      <c r="V76" s="156">
        <f>ROUND(E76*U76,2)</f>
        <v>153.57</v>
      </c>
      <c r="W76" s="156"/>
      <c r="X76" s="156" t="s">
        <v>112</v>
      </c>
      <c r="Y76" s="156" t="s">
        <v>113</v>
      </c>
      <c r="Z76" s="146"/>
      <c r="AA76" s="146"/>
      <c r="AB76" s="146"/>
      <c r="AC76" s="146"/>
      <c r="AD76" s="146"/>
      <c r="AE76" s="146"/>
      <c r="AF76" s="146"/>
      <c r="AG76" s="146" t="s">
        <v>114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33.75" outlineLevel="2" x14ac:dyDescent="0.2">
      <c r="A77" s="153"/>
      <c r="B77" s="154"/>
      <c r="C77" s="251" t="s">
        <v>410</v>
      </c>
      <c r="D77" s="252"/>
      <c r="E77" s="252"/>
      <c r="F77" s="252"/>
      <c r="G77" s="252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162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79" t="str">
        <f>C77</f>
        <v>Položka obsahuje: nanesení lepicího tmelu na izolační desky, nalepení desek, zajištění talířovými hmoždinkami (6 ks/m2), kašírování desek stěrkovou hmotou, nanesení stěrky a výztužné tkaniny (1,15 m2/m2), přehlazení.</v>
      </c>
      <c r="BB77" s="146"/>
      <c r="BC77" s="146"/>
      <c r="BD77" s="146"/>
      <c r="BE77" s="146"/>
      <c r="BF77" s="146"/>
      <c r="BG77" s="146"/>
      <c r="BH77" s="146"/>
    </row>
    <row r="78" spans="1:60" outlineLevel="3" x14ac:dyDescent="0.2">
      <c r="A78" s="153"/>
      <c r="B78" s="154"/>
      <c r="C78" s="253" t="s">
        <v>163</v>
      </c>
      <c r="D78" s="254"/>
      <c r="E78" s="254"/>
      <c r="F78" s="254"/>
      <c r="G78" s="254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162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189" t="s">
        <v>115</v>
      </c>
      <c r="D79" s="157"/>
      <c r="E79" s="158"/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116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189" t="s">
        <v>122</v>
      </c>
      <c r="D80" s="157"/>
      <c r="E80" s="158"/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116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9" t="s">
        <v>134</v>
      </c>
      <c r="D81" s="157"/>
      <c r="E81" s="158"/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116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9" t="s">
        <v>413</v>
      </c>
      <c r="D82" s="157"/>
      <c r="E82" s="158">
        <v>18.1996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116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9" t="s">
        <v>414</v>
      </c>
      <c r="D83" s="157"/>
      <c r="E83" s="158">
        <v>0.23400000000000001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116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89" t="s">
        <v>137</v>
      </c>
      <c r="D84" s="157"/>
      <c r="E84" s="158"/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116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89" t="s">
        <v>138</v>
      </c>
      <c r="D85" s="157"/>
      <c r="E85" s="158">
        <v>49.759599999999999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116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89" t="s">
        <v>139</v>
      </c>
      <c r="D86" s="157"/>
      <c r="E86" s="158">
        <v>0.58799999999999997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116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89" t="s">
        <v>140</v>
      </c>
      <c r="D87" s="157"/>
      <c r="E87" s="158">
        <v>0.46800000000000003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116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89" t="s">
        <v>141</v>
      </c>
      <c r="D88" s="157"/>
      <c r="E88" s="158"/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116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9" t="s">
        <v>415</v>
      </c>
      <c r="D89" s="157"/>
      <c r="E89" s="158">
        <v>19.2516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116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89" t="s">
        <v>416</v>
      </c>
      <c r="D90" s="157"/>
      <c r="E90" s="158">
        <v>0.58499999999999996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116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90" t="s">
        <v>129</v>
      </c>
      <c r="D91" s="159"/>
      <c r="E91" s="160">
        <v>89.085800000000006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116</v>
      </c>
      <c r="AH91" s="146">
        <v>1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9" t="s">
        <v>115</v>
      </c>
      <c r="D92" s="157"/>
      <c r="E92" s="158"/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116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9" t="s">
        <v>130</v>
      </c>
      <c r="D93" s="157"/>
      <c r="E93" s="158"/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116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89" t="s">
        <v>117</v>
      </c>
      <c r="D94" s="157"/>
      <c r="E94" s="158">
        <v>78.684799999999996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116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9" t="s">
        <v>118</v>
      </c>
      <c r="D95" s="157"/>
      <c r="E95" s="158"/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116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89" t="s">
        <v>119</v>
      </c>
      <c r="D96" s="157"/>
      <c r="E96" s="158">
        <v>7.34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116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90" t="s">
        <v>129</v>
      </c>
      <c r="D97" s="159"/>
      <c r="E97" s="160">
        <v>86.024799999999999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116</v>
      </c>
      <c r="AH97" s="146">
        <v>1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2.5" outlineLevel="1" x14ac:dyDescent="0.2">
      <c r="A98" s="172">
        <v>9</v>
      </c>
      <c r="B98" s="173" t="s">
        <v>166</v>
      </c>
      <c r="C98" s="188" t="s">
        <v>167</v>
      </c>
      <c r="D98" s="174" t="s">
        <v>110</v>
      </c>
      <c r="E98" s="175">
        <v>86.024799999999999</v>
      </c>
      <c r="F98" s="176"/>
      <c r="G98" s="177">
        <f>ROUND(E98*F98,2)</f>
        <v>0</v>
      </c>
      <c r="H98" s="176"/>
      <c r="I98" s="177">
        <f>ROUND(E98*H98,2)</f>
        <v>0</v>
      </c>
      <c r="J98" s="176"/>
      <c r="K98" s="177">
        <f>ROUND(E98*J98,2)</f>
        <v>0</v>
      </c>
      <c r="L98" s="177">
        <v>12</v>
      </c>
      <c r="M98" s="177">
        <f>G98*(1+L98/100)</f>
        <v>0</v>
      </c>
      <c r="N98" s="175">
        <v>0</v>
      </c>
      <c r="O98" s="175">
        <f>ROUND(E98*N98,2)</f>
        <v>0</v>
      </c>
      <c r="P98" s="175">
        <v>0</v>
      </c>
      <c r="Q98" s="175">
        <f>ROUND(E98*P98,2)</f>
        <v>0</v>
      </c>
      <c r="R98" s="177"/>
      <c r="S98" s="177" t="s">
        <v>111</v>
      </c>
      <c r="T98" s="178" t="s">
        <v>111</v>
      </c>
      <c r="U98" s="156">
        <v>0.30509999999999998</v>
      </c>
      <c r="V98" s="156">
        <f>ROUND(E98*U98,2)</f>
        <v>26.25</v>
      </c>
      <c r="W98" s="156"/>
      <c r="X98" s="156" t="s">
        <v>112</v>
      </c>
      <c r="Y98" s="156" t="s">
        <v>113</v>
      </c>
      <c r="Z98" s="146"/>
      <c r="AA98" s="146"/>
      <c r="AB98" s="146"/>
      <c r="AC98" s="146"/>
      <c r="AD98" s="146"/>
      <c r="AE98" s="146"/>
      <c r="AF98" s="146"/>
      <c r="AG98" s="146" t="s">
        <v>114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33.75" outlineLevel="2" x14ac:dyDescent="0.2">
      <c r="A99" s="153"/>
      <c r="B99" s="154"/>
      <c r="C99" s="251" t="s">
        <v>168</v>
      </c>
      <c r="D99" s="252"/>
      <c r="E99" s="252"/>
      <c r="F99" s="252"/>
      <c r="G99" s="252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79" t="str">
        <f>C99</f>
        <v>Nanesení lepicího tmelu na izolační desky, nalepení desek, zajištění talířovými hmoždinkami (6 ks/m2), natažení stěrky, vtlačení výztužné tkaniny (1,15 m2/m2), rohových lišt (0,14 m/m2), přehlazení stěrky, nanesení druhé vyrovnávací stěrky.</v>
      </c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253" t="s">
        <v>169</v>
      </c>
      <c r="D100" s="254"/>
      <c r="E100" s="254"/>
      <c r="F100" s="254"/>
      <c r="G100" s="254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162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">
      <c r="A101" s="153"/>
      <c r="B101" s="154"/>
      <c r="C101" s="189" t="s">
        <v>115</v>
      </c>
      <c r="D101" s="157"/>
      <c r="E101" s="158"/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116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">
      <c r="A102" s="153"/>
      <c r="B102" s="154"/>
      <c r="C102" s="189" t="s">
        <v>117</v>
      </c>
      <c r="D102" s="157"/>
      <c r="E102" s="158">
        <v>78.684799999999996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116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">
      <c r="A103" s="153"/>
      <c r="B103" s="154"/>
      <c r="C103" s="189" t="s">
        <v>118</v>
      </c>
      <c r="D103" s="157"/>
      <c r="E103" s="158"/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116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189" t="s">
        <v>119</v>
      </c>
      <c r="D104" s="157"/>
      <c r="E104" s="158">
        <v>7.34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116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72">
        <v>10</v>
      </c>
      <c r="B105" s="173" t="s">
        <v>170</v>
      </c>
      <c r="C105" s="188" t="s">
        <v>171</v>
      </c>
      <c r="D105" s="174" t="s">
        <v>110</v>
      </c>
      <c r="E105" s="175">
        <v>72.319999999999993</v>
      </c>
      <c r="F105" s="176"/>
      <c r="G105" s="177">
        <f>ROUND(E105*F105,2)</f>
        <v>0</v>
      </c>
      <c r="H105" s="176"/>
      <c r="I105" s="177">
        <f>ROUND(E105*H105,2)</f>
        <v>0</v>
      </c>
      <c r="J105" s="176"/>
      <c r="K105" s="177">
        <f>ROUND(E105*J105,2)</f>
        <v>0</v>
      </c>
      <c r="L105" s="177">
        <v>12</v>
      </c>
      <c r="M105" s="177">
        <f>G105*(1+L105/100)</f>
        <v>0</v>
      </c>
      <c r="N105" s="175">
        <v>0</v>
      </c>
      <c r="O105" s="175">
        <f>ROUND(E105*N105,2)</f>
        <v>0</v>
      </c>
      <c r="P105" s="175">
        <v>0</v>
      </c>
      <c r="Q105" s="175">
        <f>ROUND(E105*P105,2)</f>
        <v>0</v>
      </c>
      <c r="R105" s="177"/>
      <c r="S105" s="177" t="s">
        <v>111</v>
      </c>
      <c r="T105" s="178" t="s">
        <v>111</v>
      </c>
      <c r="U105" s="156">
        <v>1.7000000000000001E-2</v>
      </c>
      <c r="V105" s="156">
        <f>ROUND(E105*U105,2)</f>
        <v>1.23</v>
      </c>
      <c r="W105" s="156"/>
      <c r="X105" s="156" t="s">
        <v>112</v>
      </c>
      <c r="Y105" s="156" t="s">
        <v>113</v>
      </c>
      <c r="Z105" s="146"/>
      <c r="AA105" s="146"/>
      <c r="AB105" s="146"/>
      <c r="AC105" s="146"/>
      <c r="AD105" s="146"/>
      <c r="AE105" s="146"/>
      <c r="AF105" s="146"/>
      <c r="AG105" s="146" t="s">
        <v>114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">
      <c r="A106" s="153"/>
      <c r="B106" s="154"/>
      <c r="C106" s="189" t="s">
        <v>148</v>
      </c>
      <c r="D106" s="157"/>
      <c r="E106" s="158"/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116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89" t="s">
        <v>149</v>
      </c>
      <c r="D107" s="157"/>
      <c r="E107" s="158">
        <v>164.95359999999999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116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">
      <c r="A108" s="153"/>
      <c r="B108" s="154"/>
      <c r="C108" s="189" t="s">
        <v>150</v>
      </c>
      <c r="D108" s="157"/>
      <c r="E108" s="158">
        <v>-33.2288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116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89" t="s">
        <v>151</v>
      </c>
      <c r="D109" s="157"/>
      <c r="E109" s="158">
        <v>-59.404800000000002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116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ht="22.5" outlineLevel="1" x14ac:dyDescent="0.2">
      <c r="A110" s="172">
        <v>11</v>
      </c>
      <c r="B110" s="173" t="s">
        <v>172</v>
      </c>
      <c r="C110" s="188" t="s">
        <v>173</v>
      </c>
      <c r="D110" s="174" t="s">
        <v>110</v>
      </c>
      <c r="E110" s="175">
        <v>192.72659999999999</v>
      </c>
      <c r="F110" s="176"/>
      <c r="G110" s="177">
        <f>ROUND(E110*F110,2)</f>
        <v>0</v>
      </c>
      <c r="H110" s="176"/>
      <c r="I110" s="177">
        <f>ROUND(E110*H110,2)</f>
        <v>0</v>
      </c>
      <c r="J110" s="176"/>
      <c r="K110" s="177">
        <f>ROUND(E110*J110,2)</f>
        <v>0</v>
      </c>
      <c r="L110" s="177">
        <v>12</v>
      </c>
      <c r="M110" s="177">
        <f>G110*(1+L110/100)</f>
        <v>0</v>
      </c>
      <c r="N110" s="175">
        <v>0</v>
      </c>
      <c r="O110" s="175">
        <f>ROUND(E110*N110,2)</f>
        <v>0</v>
      </c>
      <c r="P110" s="175">
        <v>0</v>
      </c>
      <c r="Q110" s="175">
        <f>ROUND(E110*P110,2)</f>
        <v>0</v>
      </c>
      <c r="R110" s="177"/>
      <c r="S110" s="177" t="s">
        <v>111</v>
      </c>
      <c r="T110" s="178" t="s">
        <v>111</v>
      </c>
      <c r="U110" s="156">
        <v>1.9E-2</v>
      </c>
      <c r="V110" s="156">
        <f>ROUND(E110*U110,2)</f>
        <v>3.66</v>
      </c>
      <c r="W110" s="156"/>
      <c r="X110" s="156" t="s">
        <v>112</v>
      </c>
      <c r="Y110" s="156" t="s">
        <v>113</v>
      </c>
      <c r="Z110" s="146"/>
      <c r="AA110" s="146"/>
      <c r="AB110" s="146"/>
      <c r="AC110" s="146"/>
      <c r="AD110" s="146"/>
      <c r="AE110" s="146"/>
      <c r="AF110" s="146"/>
      <c r="AG110" s="146" t="s">
        <v>114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2" x14ac:dyDescent="0.2">
      <c r="A111" s="153"/>
      <c r="B111" s="154"/>
      <c r="C111" s="189" t="s">
        <v>115</v>
      </c>
      <c r="D111" s="157"/>
      <c r="E111" s="158"/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116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89" t="s">
        <v>122</v>
      </c>
      <c r="D112" s="157"/>
      <c r="E112" s="158"/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116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89" t="s">
        <v>134</v>
      </c>
      <c r="D113" s="157"/>
      <c r="E113" s="158"/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116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89" t="s">
        <v>413</v>
      </c>
      <c r="D114" s="157"/>
      <c r="E114" s="158">
        <v>18.1996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116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89" t="s">
        <v>414</v>
      </c>
      <c r="D115" s="157"/>
      <c r="E115" s="158">
        <v>0.23400000000000001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116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89" t="s">
        <v>137</v>
      </c>
      <c r="D116" s="157"/>
      <c r="E116" s="158"/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116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89" t="s">
        <v>138</v>
      </c>
      <c r="D117" s="157"/>
      <c r="E117" s="158">
        <v>49.759599999999999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116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89" t="s">
        <v>139</v>
      </c>
      <c r="D118" s="157"/>
      <c r="E118" s="158">
        <v>0.58799999999999997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116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">
      <c r="A119" s="153"/>
      <c r="B119" s="154"/>
      <c r="C119" s="189" t="s">
        <v>140</v>
      </c>
      <c r="D119" s="157"/>
      <c r="E119" s="158">
        <v>0.46800000000000003</v>
      </c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116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">
      <c r="A120" s="153"/>
      <c r="B120" s="154"/>
      <c r="C120" s="189" t="s">
        <v>141</v>
      </c>
      <c r="D120" s="157"/>
      <c r="E120" s="158"/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116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89" t="s">
        <v>415</v>
      </c>
      <c r="D121" s="157"/>
      <c r="E121" s="158">
        <v>19.2516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116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189" t="s">
        <v>416</v>
      </c>
      <c r="D122" s="157"/>
      <c r="E122" s="158">
        <v>0.58499999999999996</v>
      </c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116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">
      <c r="A123" s="153"/>
      <c r="B123" s="154"/>
      <c r="C123" s="190" t="s">
        <v>129</v>
      </c>
      <c r="D123" s="159"/>
      <c r="E123" s="160">
        <v>89.085800000000006</v>
      </c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116</v>
      </c>
      <c r="AH123" s="146">
        <v>1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89" t="s">
        <v>115</v>
      </c>
      <c r="D124" s="157"/>
      <c r="E124" s="158"/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116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153"/>
      <c r="B125" s="154"/>
      <c r="C125" s="189" t="s">
        <v>130</v>
      </c>
      <c r="D125" s="157"/>
      <c r="E125" s="158"/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116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89" t="s">
        <v>117</v>
      </c>
      <c r="D126" s="157"/>
      <c r="E126" s="158">
        <v>78.684799999999996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116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">
      <c r="A127" s="153"/>
      <c r="B127" s="154"/>
      <c r="C127" s="189" t="s">
        <v>118</v>
      </c>
      <c r="D127" s="157"/>
      <c r="E127" s="158"/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116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89" t="s">
        <v>119</v>
      </c>
      <c r="D128" s="157"/>
      <c r="E128" s="158">
        <v>7.34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116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90" t="s">
        <v>129</v>
      </c>
      <c r="D129" s="159"/>
      <c r="E129" s="160">
        <v>86.024799999999999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116</v>
      </c>
      <c r="AH129" s="146">
        <v>1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153"/>
      <c r="B130" s="154"/>
      <c r="C130" s="189" t="s">
        <v>143</v>
      </c>
      <c r="D130" s="157"/>
      <c r="E130" s="158"/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116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">
      <c r="A131" s="153"/>
      <c r="B131" s="154"/>
      <c r="C131" s="189" t="s">
        <v>144</v>
      </c>
      <c r="D131" s="157"/>
      <c r="E131" s="158"/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116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89" t="s">
        <v>145</v>
      </c>
      <c r="D132" s="157"/>
      <c r="E132" s="158">
        <v>17.616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116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">
      <c r="A133" s="153"/>
      <c r="B133" s="154"/>
      <c r="C133" s="190" t="s">
        <v>129</v>
      </c>
      <c r="D133" s="159"/>
      <c r="E133" s="160">
        <v>17.616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116</v>
      </c>
      <c r="AH133" s="146">
        <v>1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ht="22.5" outlineLevel="1" x14ac:dyDescent="0.2">
      <c r="A134" s="172">
        <v>12</v>
      </c>
      <c r="B134" s="173" t="s">
        <v>174</v>
      </c>
      <c r="C134" s="188" t="s">
        <v>175</v>
      </c>
      <c r="D134" s="174" t="s">
        <v>110</v>
      </c>
      <c r="E134" s="175">
        <v>62.699199999999998</v>
      </c>
      <c r="F134" s="176"/>
      <c r="G134" s="177">
        <f>ROUND(E134*F134,2)</f>
        <v>0</v>
      </c>
      <c r="H134" s="176"/>
      <c r="I134" s="177">
        <f>ROUND(E134*H134,2)</f>
        <v>0</v>
      </c>
      <c r="J134" s="176"/>
      <c r="K134" s="177">
        <f>ROUND(E134*J134,2)</f>
        <v>0</v>
      </c>
      <c r="L134" s="177">
        <v>12</v>
      </c>
      <c r="M134" s="177">
        <f>G134*(1+L134/100)</f>
        <v>0</v>
      </c>
      <c r="N134" s="175">
        <v>6.0000000000000002E-5</v>
      </c>
      <c r="O134" s="175">
        <f>ROUND(E134*N134,2)</f>
        <v>0</v>
      </c>
      <c r="P134" s="175">
        <v>0</v>
      </c>
      <c r="Q134" s="175">
        <f>ROUND(E134*P134,2)</f>
        <v>0</v>
      </c>
      <c r="R134" s="177"/>
      <c r="S134" s="177" t="s">
        <v>111</v>
      </c>
      <c r="T134" s="178" t="s">
        <v>111</v>
      </c>
      <c r="U134" s="156">
        <v>0.41920000000000002</v>
      </c>
      <c r="V134" s="156">
        <f>ROUND(E134*U134,2)</f>
        <v>26.28</v>
      </c>
      <c r="W134" s="156"/>
      <c r="X134" s="156" t="s">
        <v>112</v>
      </c>
      <c r="Y134" s="156" t="s">
        <v>113</v>
      </c>
      <c r="Z134" s="146"/>
      <c r="AA134" s="146"/>
      <c r="AB134" s="146"/>
      <c r="AC134" s="146"/>
      <c r="AD134" s="146"/>
      <c r="AE134" s="146"/>
      <c r="AF134" s="146"/>
      <c r="AG134" s="146" t="s">
        <v>114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2" x14ac:dyDescent="0.2">
      <c r="A135" s="153"/>
      <c r="B135" s="154"/>
      <c r="C135" s="189" t="s">
        <v>146</v>
      </c>
      <c r="D135" s="157"/>
      <c r="E135" s="158"/>
      <c r="F135" s="156"/>
      <c r="G135" s="156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116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">
      <c r="A136" s="153"/>
      <c r="B136" s="154"/>
      <c r="C136" s="189" t="s">
        <v>147</v>
      </c>
      <c r="D136" s="157"/>
      <c r="E136" s="158">
        <v>62.699199999999998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116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">
      <c r="A137" s="172">
        <v>13</v>
      </c>
      <c r="B137" s="173" t="s">
        <v>176</v>
      </c>
      <c r="C137" s="188" t="s">
        <v>177</v>
      </c>
      <c r="D137" s="174" t="s">
        <v>178</v>
      </c>
      <c r="E137" s="175">
        <v>510.08</v>
      </c>
      <c r="F137" s="176"/>
      <c r="G137" s="177">
        <f>ROUND(E137*F137,2)</f>
        <v>0</v>
      </c>
      <c r="H137" s="176"/>
      <c r="I137" s="177">
        <f>ROUND(E137*H137,2)</f>
        <v>0</v>
      </c>
      <c r="J137" s="176"/>
      <c r="K137" s="177">
        <f>ROUND(E137*J137,2)</f>
        <v>0</v>
      </c>
      <c r="L137" s="177">
        <v>12</v>
      </c>
      <c r="M137" s="177">
        <f>G137*(1+L137/100)</f>
        <v>0</v>
      </c>
      <c r="N137" s="175">
        <v>0</v>
      </c>
      <c r="O137" s="175">
        <f>ROUND(E137*N137,2)</f>
        <v>0</v>
      </c>
      <c r="P137" s="175">
        <v>0</v>
      </c>
      <c r="Q137" s="175">
        <f>ROUND(E137*P137,2)</f>
        <v>0</v>
      </c>
      <c r="R137" s="177"/>
      <c r="S137" s="177" t="s">
        <v>111</v>
      </c>
      <c r="T137" s="178" t="s">
        <v>111</v>
      </c>
      <c r="U137" s="156">
        <v>0.16</v>
      </c>
      <c r="V137" s="156">
        <f>ROUND(E137*U137,2)</f>
        <v>81.61</v>
      </c>
      <c r="W137" s="156"/>
      <c r="X137" s="156" t="s">
        <v>112</v>
      </c>
      <c r="Y137" s="156" t="s">
        <v>113</v>
      </c>
      <c r="Z137" s="146"/>
      <c r="AA137" s="146"/>
      <c r="AB137" s="146"/>
      <c r="AC137" s="146"/>
      <c r="AD137" s="146"/>
      <c r="AE137" s="146"/>
      <c r="AF137" s="146"/>
      <c r="AG137" s="146" t="s">
        <v>114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">
      <c r="A138" s="153"/>
      <c r="B138" s="154"/>
      <c r="C138" s="189" t="s">
        <v>179</v>
      </c>
      <c r="D138" s="157"/>
      <c r="E138" s="158"/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116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">
      <c r="A139" s="153"/>
      <c r="B139" s="154"/>
      <c r="C139" s="189" t="s">
        <v>127</v>
      </c>
      <c r="D139" s="157"/>
      <c r="E139" s="158"/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116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">
      <c r="A140" s="153"/>
      <c r="B140" s="154"/>
      <c r="C140" s="189" t="s">
        <v>180</v>
      </c>
      <c r="D140" s="157"/>
      <c r="E140" s="158">
        <v>127.68</v>
      </c>
      <c r="F140" s="156"/>
      <c r="G140" s="156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116</v>
      </c>
      <c r="AH140" s="146">
        <v>0</v>
      </c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3" x14ac:dyDescent="0.2">
      <c r="A141" s="153"/>
      <c r="B141" s="154"/>
      <c r="C141" s="190" t="s">
        <v>129</v>
      </c>
      <c r="D141" s="159"/>
      <c r="E141" s="160">
        <v>127.68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116</v>
      </c>
      <c r="AH141" s="146">
        <v>1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">
      <c r="A142" s="153"/>
      <c r="B142" s="154"/>
      <c r="C142" s="189" t="s">
        <v>181</v>
      </c>
      <c r="D142" s="157"/>
      <c r="E142" s="158"/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116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">
      <c r="A143" s="153"/>
      <c r="B143" s="154"/>
      <c r="C143" s="189" t="s">
        <v>127</v>
      </c>
      <c r="D143" s="157"/>
      <c r="E143" s="158"/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116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">
      <c r="A144" s="153"/>
      <c r="B144" s="154"/>
      <c r="C144" s="189" t="s">
        <v>180</v>
      </c>
      <c r="D144" s="157"/>
      <c r="E144" s="158">
        <v>127.68</v>
      </c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116</v>
      </c>
      <c r="AH144" s="146">
        <v>0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189" t="s">
        <v>134</v>
      </c>
      <c r="D145" s="157"/>
      <c r="E145" s="158"/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116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3" x14ac:dyDescent="0.2">
      <c r="A146" s="153"/>
      <c r="B146" s="154"/>
      <c r="C146" s="189" t="s">
        <v>183</v>
      </c>
      <c r="D146" s="157"/>
      <c r="E146" s="158">
        <v>10.52</v>
      </c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116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3" x14ac:dyDescent="0.2">
      <c r="A147" s="153"/>
      <c r="B147" s="154"/>
      <c r="C147" s="189" t="s">
        <v>137</v>
      </c>
      <c r="D147" s="157"/>
      <c r="E147" s="158"/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116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">
      <c r="A148" s="153"/>
      <c r="B148" s="154"/>
      <c r="C148" s="189" t="s">
        <v>184</v>
      </c>
      <c r="D148" s="157"/>
      <c r="E148" s="158">
        <v>21.04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116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">
      <c r="A149" s="153"/>
      <c r="B149" s="154"/>
      <c r="C149" s="189" t="s">
        <v>182</v>
      </c>
      <c r="D149" s="157"/>
      <c r="E149" s="158">
        <v>11.72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116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">
      <c r="A150" s="153"/>
      <c r="B150" s="154"/>
      <c r="C150" s="189" t="s">
        <v>185</v>
      </c>
      <c r="D150" s="157"/>
      <c r="E150" s="158"/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116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3" x14ac:dyDescent="0.2">
      <c r="A151" s="153"/>
      <c r="B151" s="154"/>
      <c r="C151" s="189" t="s">
        <v>182</v>
      </c>
      <c r="D151" s="157"/>
      <c r="E151" s="158">
        <v>11.72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116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189" t="s">
        <v>183</v>
      </c>
      <c r="D152" s="157"/>
      <c r="E152" s="158">
        <v>10.52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116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">
      <c r="A153" s="153"/>
      <c r="B153" s="154"/>
      <c r="C153" s="190" t="s">
        <v>129</v>
      </c>
      <c r="D153" s="159"/>
      <c r="E153" s="160">
        <v>193.2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116</v>
      </c>
      <c r="AH153" s="146">
        <v>1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">
      <c r="A154" s="153"/>
      <c r="B154" s="154"/>
      <c r="C154" s="189" t="s">
        <v>186</v>
      </c>
      <c r="D154" s="157"/>
      <c r="E154" s="158"/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116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3" x14ac:dyDescent="0.2">
      <c r="A155" s="153"/>
      <c r="B155" s="154"/>
      <c r="C155" s="189" t="s">
        <v>187</v>
      </c>
      <c r="D155" s="157"/>
      <c r="E155" s="158">
        <v>73.400000000000006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116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90" t="s">
        <v>129</v>
      </c>
      <c r="D156" s="159"/>
      <c r="E156" s="160">
        <v>73.400000000000006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116</v>
      </c>
      <c r="AH156" s="146">
        <v>1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">
      <c r="A157" s="153"/>
      <c r="B157" s="154"/>
      <c r="C157" s="189" t="s">
        <v>188</v>
      </c>
      <c r="D157" s="157"/>
      <c r="E157" s="158"/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116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">
      <c r="A158" s="153"/>
      <c r="B158" s="154"/>
      <c r="C158" s="189" t="s">
        <v>189</v>
      </c>
      <c r="D158" s="157"/>
      <c r="E158" s="158">
        <v>36.799999999999997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116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">
      <c r="A159" s="153"/>
      <c r="B159" s="154"/>
      <c r="C159" s="190" t="s">
        <v>129</v>
      </c>
      <c r="D159" s="159"/>
      <c r="E159" s="160">
        <v>36.799999999999997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116</v>
      </c>
      <c r="AH159" s="146">
        <v>1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89" t="s">
        <v>190</v>
      </c>
      <c r="D160" s="157"/>
      <c r="E160" s="158"/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116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89" t="s">
        <v>191</v>
      </c>
      <c r="D161" s="157"/>
      <c r="E161" s="158"/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116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89" t="s">
        <v>192</v>
      </c>
      <c r="D162" s="157"/>
      <c r="E162" s="158">
        <v>0.98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116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">
      <c r="A163" s="153"/>
      <c r="B163" s="154"/>
      <c r="C163" s="189" t="s">
        <v>193</v>
      </c>
      <c r="D163" s="157"/>
      <c r="E163" s="158">
        <v>0.78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116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">
      <c r="A164" s="153"/>
      <c r="B164" s="154"/>
      <c r="C164" s="189" t="s">
        <v>194</v>
      </c>
      <c r="D164" s="157"/>
      <c r="E164" s="158"/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116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">
      <c r="A165" s="153"/>
      <c r="B165" s="154"/>
      <c r="C165" s="189" t="s">
        <v>195</v>
      </c>
      <c r="D165" s="157"/>
      <c r="E165" s="158">
        <v>42.08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116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3" x14ac:dyDescent="0.2">
      <c r="A166" s="153"/>
      <c r="B166" s="154"/>
      <c r="C166" s="189" t="s">
        <v>417</v>
      </c>
      <c r="D166" s="157"/>
      <c r="E166" s="158">
        <v>35.159999999999997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116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3" x14ac:dyDescent="0.2">
      <c r="A167" s="153"/>
      <c r="B167" s="154"/>
      <c r="C167" s="190" t="s">
        <v>129</v>
      </c>
      <c r="D167" s="159"/>
      <c r="E167" s="160">
        <v>79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116</v>
      </c>
      <c r="AH167" s="146">
        <v>1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ht="33.75" outlineLevel="1" x14ac:dyDescent="0.2">
      <c r="A168" s="172">
        <v>14</v>
      </c>
      <c r="B168" s="173" t="s">
        <v>197</v>
      </c>
      <c r="C168" s="188" t="s">
        <v>198</v>
      </c>
      <c r="D168" s="174" t="s">
        <v>110</v>
      </c>
      <c r="E168" s="175">
        <v>160.55520000000001</v>
      </c>
      <c r="F168" s="176"/>
      <c r="G168" s="177">
        <f>ROUND(E168*F168,2)</f>
        <v>0</v>
      </c>
      <c r="H168" s="176"/>
      <c r="I168" s="177">
        <f>ROUND(E168*H168,2)</f>
        <v>0</v>
      </c>
      <c r="J168" s="176"/>
      <c r="K168" s="177">
        <f>ROUND(E168*J168,2)</f>
        <v>0</v>
      </c>
      <c r="L168" s="177">
        <v>12</v>
      </c>
      <c r="M168" s="177">
        <f>G168*(1+L168/100)</f>
        <v>0</v>
      </c>
      <c r="N168" s="175">
        <v>4.3800000000000002E-3</v>
      </c>
      <c r="O168" s="175">
        <f>ROUND(E168*N168,2)</f>
        <v>0.7</v>
      </c>
      <c r="P168" s="175">
        <v>0</v>
      </c>
      <c r="Q168" s="175">
        <f>ROUND(E168*P168,2)</f>
        <v>0</v>
      </c>
      <c r="R168" s="177"/>
      <c r="S168" s="177" t="s">
        <v>111</v>
      </c>
      <c r="T168" s="178" t="s">
        <v>111</v>
      </c>
      <c r="U168" s="156">
        <v>0.36199999999999999</v>
      </c>
      <c r="V168" s="156">
        <f>ROUND(E168*U168,2)</f>
        <v>58.12</v>
      </c>
      <c r="W168" s="156"/>
      <c r="X168" s="156" t="s">
        <v>112</v>
      </c>
      <c r="Y168" s="156" t="s">
        <v>113</v>
      </c>
      <c r="Z168" s="146"/>
      <c r="AA168" s="146"/>
      <c r="AB168" s="146"/>
      <c r="AC168" s="146"/>
      <c r="AD168" s="146"/>
      <c r="AE168" s="146"/>
      <c r="AF168" s="146"/>
      <c r="AG168" s="146" t="s">
        <v>114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">
      <c r="A169" s="153"/>
      <c r="B169" s="154"/>
      <c r="C169" s="189" t="s">
        <v>146</v>
      </c>
      <c r="D169" s="157"/>
      <c r="E169" s="158"/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116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">
      <c r="A170" s="153"/>
      <c r="B170" s="154"/>
      <c r="C170" s="189" t="s">
        <v>147</v>
      </c>
      <c r="D170" s="157"/>
      <c r="E170" s="158">
        <v>62.699199999999998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116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">
      <c r="A171" s="153"/>
      <c r="B171" s="154"/>
      <c r="C171" s="190" t="s">
        <v>129</v>
      </c>
      <c r="D171" s="159"/>
      <c r="E171" s="160">
        <v>62.699199999999998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116</v>
      </c>
      <c r="AH171" s="146">
        <v>1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">
      <c r="A172" s="153"/>
      <c r="B172" s="154"/>
      <c r="C172" s="189" t="s">
        <v>148</v>
      </c>
      <c r="D172" s="157"/>
      <c r="E172" s="158"/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116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">
      <c r="A173" s="153"/>
      <c r="B173" s="154"/>
      <c r="C173" s="189" t="s">
        <v>149</v>
      </c>
      <c r="D173" s="157"/>
      <c r="E173" s="158">
        <v>164.95359999999999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116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">
      <c r="A174" s="153"/>
      <c r="B174" s="154"/>
      <c r="C174" s="189" t="s">
        <v>150</v>
      </c>
      <c r="D174" s="157"/>
      <c r="E174" s="158">
        <v>-33.2288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116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89" t="s">
        <v>151</v>
      </c>
      <c r="D175" s="157"/>
      <c r="E175" s="158">
        <v>-59.404800000000002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116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190" t="s">
        <v>129</v>
      </c>
      <c r="D176" s="159"/>
      <c r="E176" s="160">
        <v>72.319999999999993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116</v>
      </c>
      <c r="AH176" s="146">
        <v>1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">
      <c r="A177" s="153"/>
      <c r="B177" s="154"/>
      <c r="C177" s="189" t="s">
        <v>127</v>
      </c>
      <c r="D177" s="157"/>
      <c r="E177" s="158"/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116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">
      <c r="A178" s="153"/>
      <c r="B178" s="154"/>
      <c r="C178" s="189" t="s">
        <v>128</v>
      </c>
      <c r="D178" s="157"/>
      <c r="E178" s="158">
        <v>25.536000000000001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116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90" t="s">
        <v>129</v>
      </c>
      <c r="D179" s="159"/>
      <c r="E179" s="160">
        <v>25.536000000000001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116</v>
      </c>
      <c r="AH179" s="146">
        <v>1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">
      <c r="A180" s="172">
        <v>15</v>
      </c>
      <c r="B180" s="173" t="s">
        <v>199</v>
      </c>
      <c r="C180" s="188" t="s">
        <v>200</v>
      </c>
      <c r="D180" s="174" t="s">
        <v>110</v>
      </c>
      <c r="E180" s="175">
        <v>160.55520000000001</v>
      </c>
      <c r="F180" s="176"/>
      <c r="G180" s="177">
        <f>ROUND(E180*F180,2)</f>
        <v>0</v>
      </c>
      <c r="H180" s="176"/>
      <c r="I180" s="177">
        <f>ROUND(E180*H180,2)</f>
        <v>0</v>
      </c>
      <c r="J180" s="176"/>
      <c r="K180" s="177">
        <f>ROUND(E180*J180,2)</f>
        <v>0</v>
      </c>
      <c r="L180" s="177">
        <v>12</v>
      </c>
      <c r="M180" s="177">
        <f>G180*(1+L180/100)</f>
        <v>0</v>
      </c>
      <c r="N180" s="175">
        <v>2.0000000000000002E-5</v>
      </c>
      <c r="O180" s="175">
        <f>ROUND(E180*N180,2)</f>
        <v>0</v>
      </c>
      <c r="P180" s="175">
        <v>0</v>
      </c>
      <c r="Q180" s="175">
        <f>ROUND(E180*P180,2)</f>
        <v>0</v>
      </c>
      <c r="R180" s="177"/>
      <c r="S180" s="177" t="s">
        <v>111</v>
      </c>
      <c r="T180" s="178" t="s">
        <v>111</v>
      </c>
      <c r="U180" s="156">
        <v>0.11</v>
      </c>
      <c r="V180" s="156">
        <f>ROUND(E180*U180,2)</f>
        <v>17.66</v>
      </c>
      <c r="W180" s="156"/>
      <c r="X180" s="156" t="s">
        <v>112</v>
      </c>
      <c r="Y180" s="156" t="s">
        <v>113</v>
      </c>
      <c r="Z180" s="146"/>
      <c r="AA180" s="146"/>
      <c r="AB180" s="146"/>
      <c r="AC180" s="146"/>
      <c r="AD180" s="146"/>
      <c r="AE180" s="146"/>
      <c r="AF180" s="146"/>
      <c r="AG180" s="146" t="s">
        <v>114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">
      <c r="A181" s="153"/>
      <c r="B181" s="154"/>
      <c r="C181" s="189" t="s">
        <v>122</v>
      </c>
      <c r="D181" s="157"/>
      <c r="E181" s="158"/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116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">
      <c r="A182" s="153"/>
      <c r="B182" s="154"/>
      <c r="C182" s="189" t="s">
        <v>125</v>
      </c>
      <c r="D182" s="157"/>
      <c r="E182" s="158">
        <v>62.699199999999998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116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3" x14ac:dyDescent="0.2">
      <c r="A183" s="153"/>
      <c r="B183" s="154"/>
      <c r="C183" s="189" t="s">
        <v>126</v>
      </c>
      <c r="D183" s="157"/>
      <c r="E183" s="158">
        <v>72.319999999999993</v>
      </c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116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3" x14ac:dyDescent="0.2">
      <c r="A184" s="153"/>
      <c r="B184" s="154"/>
      <c r="C184" s="189" t="s">
        <v>127</v>
      </c>
      <c r="D184" s="157"/>
      <c r="E184" s="158"/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116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">
      <c r="A185" s="153"/>
      <c r="B185" s="154"/>
      <c r="C185" s="189" t="s">
        <v>128</v>
      </c>
      <c r="D185" s="157"/>
      <c r="E185" s="158">
        <v>25.536000000000001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116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">
      <c r="A186" s="172">
        <v>16</v>
      </c>
      <c r="B186" s="173" t="s">
        <v>201</v>
      </c>
      <c r="C186" s="188" t="s">
        <v>202</v>
      </c>
      <c r="D186" s="174" t="s">
        <v>110</v>
      </c>
      <c r="E186" s="175">
        <v>192.72659999999999</v>
      </c>
      <c r="F186" s="176"/>
      <c r="G186" s="177">
        <f>ROUND(E186*F186,2)</f>
        <v>0</v>
      </c>
      <c r="H186" s="176"/>
      <c r="I186" s="177">
        <f>ROUND(E186*H186,2)</f>
        <v>0</v>
      </c>
      <c r="J186" s="176"/>
      <c r="K186" s="177">
        <f>ROUND(E186*J186,2)</f>
        <v>0</v>
      </c>
      <c r="L186" s="177">
        <v>12</v>
      </c>
      <c r="M186" s="177">
        <f>G186*(1+L186/100)</f>
        <v>0</v>
      </c>
      <c r="N186" s="175">
        <v>3.2000000000000003E-4</v>
      </c>
      <c r="O186" s="175">
        <f>ROUND(E186*N186,2)</f>
        <v>0.06</v>
      </c>
      <c r="P186" s="175">
        <v>0</v>
      </c>
      <c r="Q186" s="175">
        <f>ROUND(E186*P186,2)</f>
        <v>0</v>
      </c>
      <c r="R186" s="177"/>
      <c r="S186" s="177" t="s">
        <v>111</v>
      </c>
      <c r="T186" s="178" t="s">
        <v>111</v>
      </c>
      <c r="U186" s="156">
        <v>0.16</v>
      </c>
      <c r="V186" s="156">
        <f>ROUND(E186*U186,2)</f>
        <v>30.84</v>
      </c>
      <c r="W186" s="156"/>
      <c r="X186" s="156" t="s">
        <v>112</v>
      </c>
      <c r="Y186" s="156" t="s">
        <v>113</v>
      </c>
      <c r="Z186" s="146"/>
      <c r="AA186" s="146"/>
      <c r="AB186" s="146"/>
      <c r="AC186" s="146"/>
      <c r="AD186" s="146"/>
      <c r="AE186" s="146"/>
      <c r="AF186" s="146"/>
      <c r="AG186" s="146" t="s">
        <v>114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">
      <c r="A187" s="153"/>
      <c r="B187" s="154"/>
      <c r="C187" s="189" t="s">
        <v>122</v>
      </c>
      <c r="D187" s="157"/>
      <c r="E187" s="158"/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116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">
      <c r="A188" s="153"/>
      <c r="B188" s="154"/>
      <c r="C188" s="189" t="s">
        <v>412</v>
      </c>
      <c r="D188" s="157"/>
      <c r="E188" s="158">
        <v>89.085800000000006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116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">
      <c r="A189" s="153"/>
      <c r="B189" s="154"/>
      <c r="C189" s="189" t="s">
        <v>124</v>
      </c>
      <c r="D189" s="157"/>
      <c r="E189" s="158">
        <v>17.616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116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189" t="s">
        <v>130</v>
      </c>
      <c r="D190" s="157"/>
      <c r="E190" s="158"/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116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">
      <c r="A191" s="153"/>
      <c r="B191" s="154"/>
      <c r="C191" s="189" t="s">
        <v>131</v>
      </c>
      <c r="D191" s="157"/>
      <c r="E191" s="158">
        <v>86.024799999999999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116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ht="22.5" outlineLevel="1" x14ac:dyDescent="0.2">
      <c r="A192" s="172">
        <v>17</v>
      </c>
      <c r="B192" s="173" t="s">
        <v>203</v>
      </c>
      <c r="C192" s="188" t="s">
        <v>204</v>
      </c>
      <c r="D192" s="174" t="s">
        <v>178</v>
      </c>
      <c r="E192" s="175">
        <v>40.479999999999997</v>
      </c>
      <c r="F192" s="176"/>
      <c r="G192" s="177">
        <f>ROUND(E192*F192,2)</f>
        <v>0</v>
      </c>
      <c r="H192" s="176"/>
      <c r="I192" s="177">
        <f>ROUND(E192*H192,2)</f>
        <v>0</v>
      </c>
      <c r="J192" s="176"/>
      <c r="K192" s="177">
        <f>ROUND(E192*J192,2)</f>
        <v>0</v>
      </c>
      <c r="L192" s="177">
        <v>12</v>
      </c>
      <c r="M192" s="177">
        <f>G192*(1+L192/100)</f>
        <v>0</v>
      </c>
      <c r="N192" s="175">
        <v>1E-4</v>
      </c>
      <c r="O192" s="175">
        <f>ROUND(E192*N192,2)</f>
        <v>0</v>
      </c>
      <c r="P192" s="175">
        <v>0</v>
      </c>
      <c r="Q192" s="175">
        <f>ROUND(E192*P192,2)</f>
        <v>0</v>
      </c>
      <c r="R192" s="177" t="s">
        <v>205</v>
      </c>
      <c r="S192" s="177" t="s">
        <v>111</v>
      </c>
      <c r="T192" s="178" t="s">
        <v>111</v>
      </c>
      <c r="U192" s="156">
        <v>0</v>
      </c>
      <c r="V192" s="156">
        <f>ROUND(E192*U192,2)</f>
        <v>0</v>
      </c>
      <c r="W192" s="156"/>
      <c r="X192" s="156" t="s">
        <v>206</v>
      </c>
      <c r="Y192" s="156" t="s">
        <v>113</v>
      </c>
      <c r="Z192" s="146"/>
      <c r="AA192" s="146"/>
      <c r="AB192" s="146"/>
      <c r="AC192" s="146"/>
      <c r="AD192" s="146"/>
      <c r="AE192" s="146"/>
      <c r="AF192" s="146"/>
      <c r="AG192" s="146" t="s">
        <v>207</v>
      </c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2" x14ac:dyDescent="0.2">
      <c r="A193" s="153"/>
      <c r="B193" s="154"/>
      <c r="C193" s="189" t="s">
        <v>208</v>
      </c>
      <c r="D193" s="157"/>
      <c r="E193" s="158">
        <v>40.479999999999997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116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1" x14ac:dyDescent="0.2">
      <c r="A194" s="172">
        <v>18</v>
      </c>
      <c r="B194" s="173" t="s">
        <v>209</v>
      </c>
      <c r="C194" s="188" t="s">
        <v>210</v>
      </c>
      <c r="D194" s="174" t="s">
        <v>178</v>
      </c>
      <c r="E194" s="175">
        <v>140.44800000000001</v>
      </c>
      <c r="F194" s="176"/>
      <c r="G194" s="177">
        <f>ROUND(E194*F194,2)</f>
        <v>0</v>
      </c>
      <c r="H194" s="176"/>
      <c r="I194" s="177">
        <f>ROUND(E194*H194,2)</f>
        <v>0</v>
      </c>
      <c r="J194" s="176"/>
      <c r="K194" s="177">
        <f>ROUND(E194*J194,2)</f>
        <v>0</v>
      </c>
      <c r="L194" s="177">
        <v>12</v>
      </c>
      <c r="M194" s="177">
        <f>G194*(1+L194/100)</f>
        <v>0</v>
      </c>
      <c r="N194" s="175">
        <v>2.0000000000000001E-4</v>
      </c>
      <c r="O194" s="175">
        <f>ROUND(E194*N194,2)</f>
        <v>0.03</v>
      </c>
      <c r="P194" s="175">
        <v>0</v>
      </c>
      <c r="Q194" s="175">
        <f>ROUND(E194*P194,2)</f>
        <v>0</v>
      </c>
      <c r="R194" s="177" t="s">
        <v>205</v>
      </c>
      <c r="S194" s="177" t="s">
        <v>111</v>
      </c>
      <c r="T194" s="178" t="s">
        <v>111</v>
      </c>
      <c r="U194" s="156">
        <v>0</v>
      </c>
      <c r="V194" s="156">
        <f>ROUND(E194*U194,2)</f>
        <v>0</v>
      </c>
      <c r="W194" s="156"/>
      <c r="X194" s="156" t="s">
        <v>206</v>
      </c>
      <c r="Y194" s="156" t="s">
        <v>113</v>
      </c>
      <c r="Z194" s="146"/>
      <c r="AA194" s="146"/>
      <c r="AB194" s="146"/>
      <c r="AC194" s="146"/>
      <c r="AD194" s="146"/>
      <c r="AE194" s="146"/>
      <c r="AF194" s="146"/>
      <c r="AG194" s="146" t="s">
        <v>207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">
      <c r="A195" s="153"/>
      <c r="B195" s="154"/>
      <c r="C195" s="189" t="s">
        <v>211</v>
      </c>
      <c r="D195" s="157"/>
      <c r="E195" s="158">
        <v>140.44800000000001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116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1" x14ac:dyDescent="0.2">
      <c r="A196" s="172">
        <v>19</v>
      </c>
      <c r="B196" s="173" t="s">
        <v>212</v>
      </c>
      <c r="C196" s="188" t="s">
        <v>213</v>
      </c>
      <c r="D196" s="174" t="s">
        <v>178</v>
      </c>
      <c r="E196" s="175">
        <v>80.739999999999995</v>
      </c>
      <c r="F196" s="176"/>
      <c r="G196" s="177">
        <f>ROUND(E196*F196,2)</f>
        <v>0</v>
      </c>
      <c r="H196" s="176"/>
      <c r="I196" s="177">
        <f>ROUND(E196*H196,2)</f>
        <v>0</v>
      </c>
      <c r="J196" s="176"/>
      <c r="K196" s="177">
        <f>ROUND(E196*J196,2)</f>
        <v>0</v>
      </c>
      <c r="L196" s="177">
        <v>12</v>
      </c>
      <c r="M196" s="177">
        <f>G196*(1+L196/100)</f>
        <v>0</v>
      </c>
      <c r="N196" s="175">
        <v>1.3999999999999999E-4</v>
      </c>
      <c r="O196" s="175">
        <f>ROUND(E196*N196,2)</f>
        <v>0.01</v>
      </c>
      <c r="P196" s="175">
        <v>0</v>
      </c>
      <c r="Q196" s="175">
        <f>ROUND(E196*P196,2)</f>
        <v>0</v>
      </c>
      <c r="R196" s="177" t="s">
        <v>205</v>
      </c>
      <c r="S196" s="177" t="s">
        <v>111</v>
      </c>
      <c r="T196" s="178" t="s">
        <v>111</v>
      </c>
      <c r="U196" s="156">
        <v>0</v>
      </c>
      <c r="V196" s="156">
        <f>ROUND(E196*U196,2)</f>
        <v>0</v>
      </c>
      <c r="W196" s="156"/>
      <c r="X196" s="156" t="s">
        <v>206</v>
      </c>
      <c r="Y196" s="156" t="s">
        <v>113</v>
      </c>
      <c r="Z196" s="146"/>
      <c r="AA196" s="146"/>
      <c r="AB196" s="146"/>
      <c r="AC196" s="146"/>
      <c r="AD196" s="146"/>
      <c r="AE196" s="146"/>
      <c r="AF196" s="146"/>
      <c r="AG196" s="146" t="s">
        <v>207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2" x14ac:dyDescent="0.2">
      <c r="A197" s="153"/>
      <c r="B197" s="154"/>
      <c r="C197" s="189" t="s">
        <v>214</v>
      </c>
      <c r="D197" s="157"/>
      <c r="E197" s="158">
        <v>80.739999999999995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116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ht="22.5" outlineLevel="1" x14ac:dyDescent="0.2">
      <c r="A198" s="172">
        <v>20</v>
      </c>
      <c r="B198" s="173" t="s">
        <v>215</v>
      </c>
      <c r="C198" s="188" t="s">
        <v>216</v>
      </c>
      <c r="D198" s="174" t="s">
        <v>178</v>
      </c>
      <c r="E198" s="175">
        <v>86.9</v>
      </c>
      <c r="F198" s="176"/>
      <c r="G198" s="177">
        <f>ROUND(E198*F198,2)</f>
        <v>0</v>
      </c>
      <c r="H198" s="176"/>
      <c r="I198" s="177">
        <f>ROUND(E198*H198,2)</f>
        <v>0</v>
      </c>
      <c r="J198" s="176"/>
      <c r="K198" s="177">
        <f>ROUND(E198*J198,2)</f>
        <v>0</v>
      </c>
      <c r="L198" s="177">
        <v>12</v>
      </c>
      <c r="M198" s="177">
        <f>G198*(1+L198/100)</f>
        <v>0</v>
      </c>
      <c r="N198" s="175">
        <v>2.0000000000000001E-4</v>
      </c>
      <c r="O198" s="175">
        <f>ROUND(E198*N198,2)</f>
        <v>0.02</v>
      </c>
      <c r="P198" s="175">
        <v>0</v>
      </c>
      <c r="Q198" s="175">
        <f>ROUND(E198*P198,2)</f>
        <v>0</v>
      </c>
      <c r="R198" s="177" t="s">
        <v>205</v>
      </c>
      <c r="S198" s="177" t="s">
        <v>111</v>
      </c>
      <c r="T198" s="178" t="s">
        <v>111</v>
      </c>
      <c r="U198" s="156">
        <v>0</v>
      </c>
      <c r="V198" s="156">
        <f>ROUND(E198*U198,2)</f>
        <v>0</v>
      </c>
      <c r="W198" s="156"/>
      <c r="X198" s="156" t="s">
        <v>206</v>
      </c>
      <c r="Y198" s="156" t="s">
        <v>113</v>
      </c>
      <c r="Z198" s="146"/>
      <c r="AA198" s="146"/>
      <c r="AB198" s="146"/>
      <c r="AC198" s="146"/>
      <c r="AD198" s="146"/>
      <c r="AE198" s="146"/>
      <c r="AF198" s="146"/>
      <c r="AG198" s="146" t="s">
        <v>207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2" x14ac:dyDescent="0.2">
      <c r="A199" s="153"/>
      <c r="B199" s="154"/>
      <c r="C199" s="189" t="s">
        <v>418</v>
      </c>
      <c r="D199" s="157"/>
      <c r="E199" s="158">
        <v>86.9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116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ht="22.5" outlineLevel="1" x14ac:dyDescent="0.2">
      <c r="A200" s="172">
        <v>21</v>
      </c>
      <c r="B200" s="173" t="s">
        <v>218</v>
      </c>
      <c r="C200" s="188" t="s">
        <v>219</v>
      </c>
      <c r="D200" s="174" t="s">
        <v>178</v>
      </c>
      <c r="E200" s="175">
        <v>212.52</v>
      </c>
      <c r="F200" s="176"/>
      <c r="G200" s="177">
        <f>ROUND(E200*F200,2)</f>
        <v>0</v>
      </c>
      <c r="H200" s="176"/>
      <c r="I200" s="177">
        <f>ROUND(E200*H200,2)</f>
        <v>0</v>
      </c>
      <c r="J200" s="176"/>
      <c r="K200" s="177">
        <f>ROUND(E200*J200,2)</f>
        <v>0</v>
      </c>
      <c r="L200" s="177">
        <v>12</v>
      </c>
      <c r="M200" s="177">
        <f>G200*(1+L200/100)</f>
        <v>0</v>
      </c>
      <c r="N200" s="175">
        <v>1E-4</v>
      </c>
      <c r="O200" s="175">
        <f>ROUND(E200*N200,2)</f>
        <v>0.02</v>
      </c>
      <c r="P200" s="175">
        <v>0</v>
      </c>
      <c r="Q200" s="175">
        <f>ROUND(E200*P200,2)</f>
        <v>0</v>
      </c>
      <c r="R200" s="177" t="s">
        <v>205</v>
      </c>
      <c r="S200" s="177" t="s">
        <v>111</v>
      </c>
      <c r="T200" s="178" t="s">
        <v>111</v>
      </c>
      <c r="U200" s="156">
        <v>0</v>
      </c>
      <c r="V200" s="156">
        <f>ROUND(E200*U200,2)</f>
        <v>0</v>
      </c>
      <c r="W200" s="156"/>
      <c r="X200" s="156" t="s">
        <v>206</v>
      </c>
      <c r="Y200" s="156" t="s">
        <v>113</v>
      </c>
      <c r="Z200" s="146"/>
      <c r="AA200" s="146"/>
      <c r="AB200" s="146"/>
      <c r="AC200" s="146"/>
      <c r="AD200" s="146"/>
      <c r="AE200" s="146"/>
      <c r="AF200" s="146"/>
      <c r="AG200" s="146" t="s">
        <v>207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2" x14ac:dyDescent="0.2">
      <c r="A201" s="153"/>
      <c r="B201" s="154"/>
      <c r="C201" s="189" t="s">
        <v>419</v>
      </c>
      <c r="D201" s="157"/>
      <c r="E201" s="158">
        <v>212.52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116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x14ac:dyDescent="0.2">
      <c r="A202" s="165" t="s">
        <v>106</v>
      </c>
      <c r="B202" s="166" t="s">
        <v>55</v>
      </c>
      <c r="C202" s="187" t="s">
        <v>56</v>
      </c>
      <c r="D202" s="167"/>
      <c r="E202" s="168"/>
      <c r="F202" s="169"/>
      <c r="G202" s="169">
        <f>SUMIF(AG203:AG215,"&lt;&gt;NOR",G203:G215)</f>
        <v>0</v>
      </c>
      <c r="H202" s="169"/>
      <c r="I202" s="169">
        <f>SUM(I203:I215)</f>
        <v>0</v>
      </c>
      <c r="J202" s="169"/>
      <c r="K202" s="169">
        <f>SUM(K203:K215)</f>
        <v>0</v>
      </c>
      <c r="L202" s="169"/>
      <c r="M202" s="169">
        <f>SUM(M203:M215)</f>
        <v>0</v>
      </c>
      <c r="N202" s="168"/>
      <c r="O202" s="168">
        <f>SUM(O203:O215)</f>
        <v>10.07</v>
      </c>
      <c r="P202" s="168"/>
      <c r="Q202" s="168">
        <f>SUM(Q203:Q215)</f>
        <v>0</v>
      </c>
      <c r="R202" s="169"/>
      <c r="S202" s="169"/>
      <c r="T202" s="170"/>
      <c r="U202" s="164"/>
      <c r="V202" s="164">
        <f>SUM(V203:V215)</f>
        <v>94.68</v>
      </c>
      <c r="W202" s="164"/>
      <c r="X202" s="164"/>
      <c r="Y202" s="164"/>
      <c r="AG202" t="s">
        <v>107</v>
      </c>
    </row>
    <row r="203" spans="1:60" ht="22.5" outlineLevel="1" x14ac:dyDescent="0.2">
      <c r="A203" s="172">
        <v>22</v>
      </c>
      <c r="B203" s="173" t="s">
        <v>221</v>
      </c>
      <c r="C203" s="188" t="s">
        <v>222</v>
      </c>
      <c r="D203" s="174" t="s">
        <v>110</v>
      </c>
      <c r="E203" s="175">
        <v>81.900800000000004</v>
      </c>
      <c r="F203" s="176"/>
      <c r="G203" s="177">
        <f>ROUND(E203*F203,2)</f>
        <v>0</v>
      </c>
      <c r="H203" s="176"/>
      <c r="I203" s="177">
        <f>ROUND(E203*H203,2)</f>
        <v>0</v>
      </c>
      <c r="J203" s="176"/>
      <c r="K203" s="177">
        <f>ROUND(E203*J203,2)</f>
        <v>0</v>
      </c>
      <c r="L203" s="177">
        <v>12</v>
      </c>
      <c r="M203" s="177">
        <f>G203*(1+L203/100)</f>
        <v>0</v>
      </c>
      <c r="N203" s="175">
        <v>4.0980000000000003E-2</v>
      </c>
      <c r="O203" s="175">
        <f>ROUND(E203*N203,2)</f>
        <v>3.36</v>
      </c>
      <c r="P203" s="175">
        <v>0</v>
      </c>
      <c r="Q203" s="175">
        <f>ROUND(E203*P203,2)</f>
        <v>0</v>
      </c>
      <c r="R203" s="177"/>
      <c r="S203" s="177" t="s">
        <v>111</v>
      </c>
      <c r="T203" s="178" t="s">
        <v>111</v>
      </c>
      <c r="U203" s="156">
        <v>0.44700000000000001</v>
      </c>
      <c r="V203" s="156">
        <f>ROUND(E203*U203,2)</f>
        <v>36.61</v>
      </c>
      <c r="W203" s="156"/>
      <c r="X203" s="156" t="s">
        <v>112</v>
      </c>
      <c r="Y203" s="156" t="s">
        <v>113</v>
      </c>
      <c r="Z203" s="146"/>
      <c r="AA203" s="146"/>
      <c r="AB203" s="146"/>
      <c r="AC203" s="146"/>
      <c r="AD203" s="146"/>
      <c r="AE203" s="146"/>
      <c r="AF203" s="146"/>
      <c r="AG203" s="146" t="s">
        <v>114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2" x14ac:dyDescent="0.2">
      <c r="A204" s="153"/>
      <c r="B204" s="154"/>
      <c r="C204" s="251" t="s">
        <v>223</v>
      </c>
      <c r="D204" s="252"/>
      <c r="E204" s="252"/>
      <c r="F204" s="252"/>
      <c r="G204" s="252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162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2" x14ac:dyDescent="0.2">
      <c r="A205" s="153"/>
      <c r="B205" s="154"/>
      <c r="C205" s="189" t="s">
        <v>224</v>
      </c>
      <c r="D205" s="157"/>
      <c r="E205" s="158"/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116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">
      <c r="A206" s="153"/>
      <c r="B206" s="154"/>
      <c r="C206" s="189" t="s">
        <v>225</v>
      </c>
      <c r="D206" s="157"/>
      <c r="E206" s="158">
        <v>81.900800000000004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116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ht="22.5" outlineLevel="1" x14ac:dyDescent="0.2">
      <c r="A207" s="172">
        <v>23</v>
      </c>
      <c r="B207" s="173" t="s">
        <v>226</v>
      </c>
      <c r="C207" s="188" t="s">
        <v>227</v>
      </c>
      <c r="D207" s="174" t="s">
        <v>110</v>
      </c>
      <c r="E207" s="175">
        <v>81.900800000000004</v>
      </c>
      <c r="F207" s="176"/>
      <c r="G207" s="177">
        <f>ROUND(E207*F207,2)</f>
        <v>0</v>
      </c>
      <c r="H207" s="176"/>
      <c r="I207" s="177">
        <f>ROUND(E207*H207,2)</f>
        <v>0</v>
      </c>
      <c r="J207" s="176"/>
      <c r="K207" s="177">
        <f>ROUND(E207*J207,2)</f>
        <v>0</v>
      </c>
      <c r="L207" s="177">
        <v>12</v>
      </c>
      <c r="M207" s="177">
        <f>G207*(1+L207/100)</f>
        <v>0</v>
      </c>
      <c r="N207" s="175">
        <v>8.1930000000000003E-2</v>
      </c>
      <c r="O207" s="175">
        <f>ROUND(E207*N207,2)</f>
        <v>6.71</v>
      </c>
      <c r="P207" s="175">
        <v>0</v>
      </c>
      <c r="Q207" s="175">
        <f>ROUND(E207*P207,2)</f>
        <v>0</v>
      </c>
      <c r="R207" s="177"/>
      <c r="S207" s="177" t="s">
        <v>111</v>
      </c>
      <c r="T207" s="178" t="s">
        <v>111</v>
      </c>
      <c r="U207" s="156">
        <v>0.51900000000000002</v>
      </c>
      <c r="V207" s="156">
        <f>ROUND(E207*U207,2)</f>
        <v>42.51</v>
      </c>
      <c r="W207" s="156"/>
      <c r="X207" s="156" t="s">
        <v>112</v>
      </c>
      <c r="Y207" s="156" t="s">
        <v>113</v>
      </c>
      <c r="Z207" s="146"/>
      <c r="AA207" s="146"/>
      <c r="AB207" s="146"/>
      <c r="AC207" s="146"/>
      <c r="AD207" s="146"/>
      <c r="AE207" s="146"/>
      <c r="AF207" s="146"/>
      <c r="AG207" s="146" t="s">
        <v>114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2" x14ac:dyDescent="0.2">
      <c r="A208" s="153"/>
      <c r="B208" s="154"/>
      <c r="C208" s="251" t="s">
        <v>223</v>
      </c>
      <c r="D208" s="252"/>
      <c r="E208" s="252"/>
      <c r="F208" s="252"/>
      <c r="G208" s="252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162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2" x14ac:dyDescent="0.2">
      <c r="A209" s="153"/>
      <c r="B209" s="154"/>
      <c r="C209" s="189" t="s">
        <v>228</v>
      </c>
      <c r="D209" s="157"/>
      <c r="E209" s="158"/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116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">
      <c r="A210" s="153"/>
      <c r="B210" s="154"/>
      <c r="C210" s="189" t="s">
        <v>225</v>
      </c>
      <c r="D210" s="157"/>
      <c r="E210" s="158">
        <v>81.900800000000004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116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">
      <c r="A211" s="172">
        <v>24</v>
      </c>
      <c r="B211" s="173" t="s">
        <v>229</v>
      </c>
      <c r="C211" s="188" t="s">
        <v>230</v>
      </c>
      <c r="D211" s="174" t="s">
        <v>110</v>
      </c>
      <c r="E211" s="175">
        <v>163.80160000000001</v>
      </c>
      <c r="F211" s="176"/>
      <c r="G211" s="177">
        <f>ROUND(E211*F211,2)</f>
        <v>0</v>
      </c>
      <c r="H211" s="176"/>
      <c r="I211" s="177">
        <f>ROUND(E211*H211,2)</f>
        <v>0</v>
      </c>
      <c r="J211" s="176"/>
      <c r="K211" s="177">
        <f>ROUND(E211*J211,2)</f>
        <v>0</v>
      </c>
      <c r="L211" s="177">
        <v>12</v>
      </c>
      <c r="M211" s="177">
        <f>G211*(1+L211/100)</f>
        <v>0</v>
      </c>
      <c r="N211" s="175">
        <v>3.0000000000000001E-5</v>
      </c>
      <c r="O211" s="175">
        <f>ROUND(E211*N211,2)</f>
        <v>0</v>
      </c>
      <c r="P211" s="175">
        <v>0</v>
      </c>
      <c r="Q211" s="175">
        <f>ROUND(E211*P211,2)</f>
        <v>0</v>
      </c>
      <c r="R211" s="177"/>
      <c r="S211" s="177" t="s">
        <v>111</v>
      </c>
      <c r="T211" s="178" t="s">
        <v>111</v>
      </c>
      <c r="U211" s="156">
        <v>9.5000000000000001E-2</v>
      </c>
      <c r="V211" s="156">
        <f>ROUND(E211*U211,2)</f>
        <v>15.56</v>
      </c>
      <c r="W211" s="156"/>
      <c r="X211" s="156" t="s">
        <v>112</v>
      </c>
      <c r="Y211" s="156" t="s">
        <v>113</v>
      </c>
      <c r="Z211" s="146"/>
      <c r="AA211" s="146"/>
      <c r="AB211" s="146"/>
      <c r="AC211" s="146"/>
      <c r="AD211" s="146"/>
      <c r="AE211" s="146"/>
      <c r="AF211" s="146"/>
      <c r="AG211" s="146" t="s">
        <v>114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2" x14ac:dyDescent="0.2">
      <c r="A212" s="153"/>
      <c r="B212" s="154"/>
      <c r="C212" s="189" t="s">
        <v>231</v>
      </c>
      <c r="D212" s="157"/>
      <c r="E212" s="158"/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116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">
      <c r="A213" s="153"/>
      <c r="B213" s="154"/>
      <c r="C213" s="189" t="s">
        <v>225</v>
      </c>
      <c r="D213" s="157"/>
      <c r="E213" s="158">
        <v>81.900800000000004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116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189" t="s">
        <v>232</v>
      </c>
      <c r="D214" s="157"/>
      <c r="E214" s="158"/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116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">
      <c r="A215" s="153"/>
      <c r="B215" s="154"/>
      <c r="C215" s="189" t="s">
        <v>225</v>
      </c>
      <c r="D215" s="157"/>
      <c r="E215" s="158">
        <v>81.900800000000004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116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x14ac:dyDescent="0.2">
      <c r="A216" s="165" t="s">
        <v>106</v>
      </c>
      <c r="B216" s="166" t="s">
        <v>57</v>
      </c>
      <c r="C216" s="187" t="s">
        <v>58</v>
      </c>
      <c r="D216" s="167"/>
      <c r="E216" s="168"/>
      <c r="F216" s="169"/>
      <c r="G216" s="169">
        <f>SUMIF(AG217:AG228,"&lt;&gt;NOR",G217:G228)</f>
        <v>0</v>
      </c>
      <c r="H216" s="169"/>
      <c r="I216" s="169">
        <f>SUM(I217:I228)</f>
        <v>0</v>
      </c>
      <c r="J216" s="169"/>
      <c r="K216" s="169">
        <f>SUM(K217:K228)</f>
        <v>0</v>
      </c>
      <c r="L216" s="169"/>
      <c r="M216" s="169">
        <f>SUM(M217:M228)</f>
        <v>0</v>
      </c>
      <c r="N216" s="168"/>
      <c r="O216" s="168">
        <f>SUM(O217:O228)</f>
        <v>5.38</v>
      </c>
      <c r="P216" s="168"/>
      <c r="Q216" s="168">
        <f>SUM(Q217:Q228)</f>
        <v>0</v>
      </c>
      <c r="R216" s="169"/>
      <c r="S216" s="169"/>
      <c r="T216" s="170"/>
      <c r="U216" s="164"/>
      <c r="V216" s="164">
        <f>SUM(V217:V228)</f>
        <v>65.610000000000014</v>
      </c>
      <c r="W216" s="164"/>
      <c r="X216" s="164"/>
      <c r="Y216" s="164"/>
      <c r="AG216" t="s">
        <v>107</v>
      </c>
    </row>
    <row r="217" spans="1:60" ht="22.5" outlineLevel="1" x14ac:dyDescent="0.2">
      <c r="A217" s="172">
        <v>25</v>
      </c>
      <c r="B217" s="173" t="s">
        <v>233</v>
      </c>
      <c r="C217" s="188" t="s">
        <v>234</v>
      </c>
      <c r="D217" s="174" t="s">
        <v>110</v>
      </c>
      <c r="E217" s="175">
        <v>288</v>
      </c>
      <c r="F217" s="176"/>
      <c r="G217" s="177">
        <f>ROUND(E217*F217,2)</f>
        <v>0</v>
      </c>
      <c r="H217" s="176"/>
      <c r="I217" s="177">
        <f>ROUND(E217*H217,2)</f>
        <v>0</v>
      </c>
      <c r="J217" s="176"/>
      <c r="K217" s="177">
        <f>ROUND(E217*J217,2)</f>
        <v>0</v>
      </c>
      <c r="L217" s="177">
        <v>12</v>
      </c>
      <c r="M217" s="177">
        <f>G217*(1+L217/100)</f>
        <v>0</v>
      </c>
      <c r="N217" s="175">
        <v>1.8380000000000001E-2</v>
      </c>
      <c r="O217" s="175">
        <f>ROUND(E217*N217,2)</f>
        <v>5.29</v>
      </c>
      <c r="P217" s="175">
        <v>0</v>
      </c>
      <c r="Q217" s="175">
        <f>ROUND(E217*P217,2)</f>
        <v>0</v>
      </c>
      <c r="R217" s="177"/>
      <c r="S217" s="177" t="s">
        <v>111</v>
      </c>
      <c r="T217" s="178" t="s">
        <v>111</v>
      </c>
      <c r="U217" s="156">
        <v>0.09</v>
      </c>
      <c r="V217" s="156">
        <f>ROUND(E217*U217,2)</f>
        <v>25.92</v>
      </c>
      <c r="W217" s="156"/>
      <c r="X217" s="156" t="s">
        <v>112</v>
      </c>
      <c r="Y217" s="156" t="s">
        <v>113</v>
      </c>
      <c r="Z217" s="146"/>
      <c r="AA217" s="146"/>
      <c r="AB217" s="146"/>
      <c r="AC217" s="146"/>
      <c r="AD217" s="146"/>
      <c r="AE217" s="146"/>
      <c r="AF217" s="146"/>
      <c r="AG217" s="146" t="s">
        <v>114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">
      <c r="A218" s="153"/>
      <c r="B218" s="154"/>
      <c r="C218" s="251" t="s">
        <v>235</v>
      </c>
      <c r="D218" s="252"/>
      <c r="E218" s="252"/>
      <c r="F218" s="252"/>
      <c r="G218" s="252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162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2" x14ac:dyDescent="0.2">
      <c r="A219" s="153"/>
      <c r="B219" s="154"/>
      <c r="C219" s="189" t="s">
        <v>236</v>
      </c>
      <c r="D219" s="157"/>
      <c r="E219" s="158">
        <v>288</v>
      </c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116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1" x14ac:dyDescent="0.2">
      <c r="A220" s="172">
        <v>26</v>
      </c>
      <c r="B220" s="173" t="s">
        <v>237</v>
      </c>
      <c r="C220" s="188" t="s">
        <v>238</v>
      </c>
      <c r="D220" s="174" t="s">
        <v>110</v>
      </c>
      <c r="E220" s="175">
        <v>17280</v>
      </c>
      <c r="F220" s="176"/>
      <c r="G220" s="177">
        <f>ROUND(E220*F220,2)</f>
        <v>0</v>
      </c>
      <c r="H220" s="176"/>
      <c r="I220" s="177">
        <f>ROUND(E220*H220,2)</f>
        <v>0</v>
      </c>
      <c r="J220" s="176"/>
      <c r="K220" s="177">
        <f>ROUND(E220*J220,2)</f>
        <v>0</v>
      </c>
      <c r="L220" s="177">
        <v>12</v>
      </c>
      <c r="M220" s="177">
        <f>G220*(1+L220/100)</f>
        <v>0</v>
      </c>
      <c r="N220" s="175">
        <v>0</v>
      </c>
      <c r="O220" s="175">
        <f>ROUND(E220*N220,2)</f>
        <v>0</v>
      </c>
      <c r="P220" s="175">
        <v>0</v>
      </c>
      <c r="Q220" s="175">
        <f>ROUND(E220*P220,2)</f>
        <v>0</v>
      </c>
      <c r="R220" s="177"/>
      <c r="S220" s="177" t="s">
        <v>111</v>
      </c>
      <c r="T220" s="178" t="s">
        <v>111</v>
      </c>
      <c r="U220" s="156">
        <v>0</v>
      </c>
      <c r="V220" s="156">
        <f>ROUND(E220*U220,2)</f>
        <v>0</v>
      </c>
      <c r="W220" s="156"/>
      <c r="X220" s="156" t="s">
        <v>112</v>
      </c>
      <c r="Y220" s="156" t="s">
        <v>113</v>
      </c>
      <c r="Z220" s="146"/>
      <c r="AA220" s="146"/>
      <c r="AB220" s="146"/>
      <c r="AC220" s="146"/>
      <c r="AD220" s="146"/>
      <c r="AE220" s="146"/>
      <c r="AF220" s="146"/>
      <c r="AG220" s="146" t="s">
        <v>114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2" x14ac:dyDescent="0.2">
      <c r="A221" s="153"/>
      <c r="B221" s="154"/>
      <c r="C221" s="189" t="s">
        <v>239</v>
      </c>
      <c r="D221" s="157"/>
      <c r="E221" s="158">
        <v>17280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116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ht="22.5" outlineLevel="1" x14ac:dyDescent="0.2">
      <c r="A222" s="180">
        <v>27</v>
      </c>
      <c r="B222" s="181" t="s">
        <v>240</v>
      </c>
      <c r="C222" s="191" t="s">
        <v>241</v>
      </c>
      <c r="D222" s="182" t="s">
        <v>110</v>
      </c>
      <c r="E222" s="183">
        <v>288</v>
      </c>
      <c r="F222" s="184"/>
      <c r="G222" s="185">
        <f>ROUND(E222*F222,2)</f>
        <v>0</v>
      </c>
      <c r="H222" s="184"/>
      <c r="I222" s="185">
        <f>ROUND(E222*H222,2)</f>
        <v>0</v>
      </c>
      <c r="J222" s="184"/>
      <c r="K222" s="185">
        <f>ROUND(E222*J222,2)</f>
        <v>0</v>
      </c>
      <c r="L222" s="185">
        <v>12</v>
      </c>
      <c r="M222" s="185">
        <f>G222*(1+L222/100)</f>
        <v>0</v>
      </c>
      <c r="N222" s="183">
        <v>0</v>
      </c>
      <c r="O222" s="183">
        <f>ROUND(E222*N222,2)</f>
        <v>0</v>
      </c>
      <c r="P222" s="183">
        <v>0</v>
      </c>
      <c r="Q222" s="183">
        <f>ROUND(E222*P222,2)</f>
        <v>0</v>
      </c>
      <c r="R222" s="185"/>
      <c r="S222" s="185" t="s">
        <v>111</v>
      </c>
      <c r="T222" s="186" t="s">
        <v>111</v>
      </c>
      <c r="U222" s="156">
        <v>0.06</v>
      </c>
      <c r="V222" s="156">
        <f>ROUND(E222*U222,2)</f>
        <v>17.28</v>
      </c>
      <c r="W222" s="156"/>
      <c r="X222" s="156" t="s">
        <v>112</v>
      </c>
      <c r="Y222" s="156" t="s">
        <v>113</v>
      </c>
      <c r="Z222" s="146"/>
      <c r="AA222" s="146"/>
      <c r="AB222" s="146"/>
      <c r="AC222" s="146"/>
      <c r="AD222" s="146"/>
      <c r="AE222" s="146"/>
      <c r="AF222" s="146"/>
      <c r="AG222" s="146" t="s">
        <v>114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ht="22.5" outlineLevel="1" x14ac:dyDescent="0.2">
      <c r="A223" s="172">
        <v>28</v>
      </c>
      <c r="B223" s="173" t="s">
        <v>242</v>
      </c>
      <c r="C223" s="188" t="s">
        <v>243</v>
      </c>
      <c r="D223" s="174" t="s">
        <v>110</v>
      </c>
      <c r="E223" s="175">
        <v>48</v>
      </c>
      <c r="F223" s="176"/>
      <c r="G223" s="177">
        <f>ROUND(E223*F223,2)</f>
        <v>0</v>
      </c>
      <c r="H223" s="176"/>
      <c r="I223" s="177">
        <f>ROUND(E223*H223,2)</f>
        <v>0</v>
      </c>
      <c r="J223" s="176"/>
      <c r="K223" s="177">
        <f>ROUND(E223*J223,2)</f>
        <v>0</v>
      </c>
      <c r="L223" s="177">
        <v>12</v>
      </c>
      <c r="M223" s="177">
        <f>G223*(1+L223/100)</f>
        <v>0</v>
      </c>
      <c r="N223" s="175">
        <v>1.2099999999999999E-3</v>
      </c>
      <c r="O223" s="175">
        <f>ROUND(E223*N223,2)</f>
        <v>0.06</v>
      </c>
      <c r="P223" s="175">
        <v>0</v>
      </c>
      <c r="Q223" s="175">
        <f>ROUND(E223*P223,2)</f>
        <v>0</v>
      </c>
      <c r="R223" s="177"/>
      <c r="S223" s="177" t="s">
        <v>111</v>
      </c>
      <c r="T223" s="178" t="s">
        <v>111</v>
      </c>
      <c r="U223" s="156">
        <v>0.17699999999999999</v>
      </c>
      <c r="V223" s="156">
        <f>ROUND(E223*U223,2)</f>
        <v>8.5</v>
      </c>
      <c r="W223" s="156"/>
      <c r="X223" s="156" t="s">
        <v>112</v>
      </c>
      <c r="Y223" s="156" t="s">
        <v>113</v>
      </c>
      <c r="Z223" s="146"/>
      <c r="AA223" s="146"/>
      <c r="AB223" s="146"/>
      <c r="AC223" s="146"/>
      <c r="AD223" s="146"/>
      <c r="AE223" s="146"/>
      <c r="AF223" s="146"/>
      <c r="AG223" s="146" t="s">
        <v>114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2" x14ac:dyDescent="0.2">
      <c r="A224" s="153"/>
      <c r="B224" s="154"/>
      <c r="C224" s="189" t="s">
        <v>244</v>
      </c>
      <c r="D224" s="157"/>
      <c r="E224" s="158">
        <v>48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116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1" x14ac:dyDescent="0.2">
      <c r="A225" s="180">
        <v>29</v>
      </c>
      <c r="B225" s="181" t="s">
        <v>245</v>
      </c>
      <c r="C225" s="191" t="s">
        <v>246</v>
      </c>
      <c r="D225" s="182" t="s">
        <v>110</v>
      </c>
      <c r="E225" s="183">
        <v>288</v>
      </c>
      <c r="F225" s="184"/>
      <c r="G225" s="185">
        <f>ROUND(E225*F225,2)</f>
        <v>0</v>
      </c>
      <c r="H225" s="184"/>
      <c r="I225" s="185">
        <f>ROUND(E225*H225,2)</f>
        <v>0</v>
      </c>
      <c r="J225" s="184"/>
      <c r="K225" s="185">
        <f>ROUND(E225*J225,2)</f>
        <v>0</v>
      </c>
      <c r="L225" s="185">
        <v>12</v>
      </c>
      <c r="M225" s="185">
        <f>G225*(1+L225/100)</f>
        <v>0</v>
      </c>
      <c r="N225" s="183">
        <v>0</v>
      </c>
      <c r="O225" s="183">
        <f>ROUND(E225*N225,2)</f>
        <v>0</v>
      </c>
      <c r="P225" s="183">
        <v>0</v>
      </c>
      <c r="Q225" s="183">
        <f>ROUND(E225*P225,2)</f>
        <v>0</v>
      </c>
      <c r="R225" s="185"/>
      <c r="S225" s="185" t="s">
        <v>111</v>
      </c>
      <c r="T225" s="186" t="s">
        <v>111</v>
      </c>
      <c r="U225" s="156">
        <v>3.0300000000000001E-2</v>
      </c>
      <c r="V225" s="156">
        <f>ROUND(E225*U225,2)</f>
        <v>8.73</v>
      </c>
      <c r="W225" s="156"/>
      <c r="X225" s="156" t="s">
        <v>112</v>
      </c>
      <c r="Y225" s="156" t="s">
        <v>113</v>
      </c>
      <c r="Z225" s="146"/>
      <c r="AA225" s="146"/>
      <c r="AB225" s="146"/>
      <c r="AC225" s="146"/>
      <c r="AD225" s="146"/>
      <c r="AE225" s="146"/>
      <c r="AF225" s="146"/>
      <c r="AG225" s="146" t="s">
        <v>114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1" x14ac:dyDescent="0.2">
      <c r="A226" s="172">
        <v>30</v>
      </c>
      <c r="B226" s="173" t="s">
        <v>247</v>
      </c>
      <c r="C226" s="188" t="s">
        <v>248</v>
      </c>
      <c r="D226" s="174" t="s">
        <v>110</v>
      </c>
      <c r="E226" s="175">
        <v>576</v>
      </c>
      <c r="F226" s="176"/>
      <c r="G226" s="177">
        <f>ROUND(E226*F226,2)</f>
        <v>0</v>
      </c>
      <c r="H226" s="176"/>
      <c r="I226" s="177">
        <f>ROUND(E226*H226,2)</f>
        <v>0</v>
      </c>
      <c r="J226" s="176"/>
      <c r="K226" s="177">
        <f>ROUND(E226*J226,2)</f>
        <v>0</v>
      </c>
      <c r="L226" s="177">
        <v>12</v>
      </c>
      <c r="M226" s="177">
        <f>G226*(1+L226/100)</f>
        <v>0</v>
      </c>
      <c r="N226" s="175">
        <v>5.0000000000000002E-5</v>
      </c>
      <c r="O226" s="175">
        <f>ROUND(E226*N226,2)</f>
        <v>0.03</v>
      </c>
      <c r="P226" s="175">
        <v>0</v>
      </c>
      <c r="Q226" s="175">
        <f>ROUND(E226*P226,2)</f>
        <v>0</v>
      </c>
      <c r="R226" s="177"/>
      <c r="S226" s="177" t="s">
        <v>111</v>
      </c>
      <c r="T226" s="178" t="s">
        <v>111</v>
      </c>
      <c r="U226" s="156">
        <v>0</v>
      </c>
      <c r="V226" s="156">
        <f>ROUND(E226*U226,2)</f>
        <v>0</v>
      </c>
      <c r="W226" s="156"/>
      <c r="X226" s="156" t="s">
        <v>112</v>
      </c>
      <c r="Y226" s="156" t="s">
        <v>113</v>
      </c>
      <c r="Z226" s="146"/>
      <c r="AA226" s="146"/>
      <c r="AB226" s="146"/>
      <c r="AC226" s="146"/>
      <c r="AD226" s="146"/>
      <c r="AE226" s="146"/>
      <c r="AF226" s="146"/>
      <c r="AG226" s="146" t="s">
        <v>114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2" x14ac:dyDescent="0.2">
      <c r="A227" s="153"/>
      <c r="B227" s="154"/>
      <c r="C227" s="189" t="s">
        <v>249</v>
      </c>
      <c r="D227" s="157"/>
      <c r="E227" s="158">
        <v>576</v>
      </c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116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1" x14ac:dyDescent="0.2">
      <c r="A228" s="180">
        <v>31</v>
      </c>
      <c r="B228" s="181" t="s">
        <v>250</v>
      </c>
      <c r="C228" s="191" t="s">
        <v>251</v>
      </c>
      <c r="D228" s="182" t="s">
        <v>110</v>
      </c>
      <c r="E228" s="183">
        <v>288</v>
      </c>
      <c r="F228" s="184"/>
      <c r="G228" s="185">
        <f>ROUND(E228*F228,2)</f>
        <v>0</v>
      </c>
      <c r="H228" s="184"/>
      <c r="I228" s="185">
        <f>ROUND(E228*H228,2)</f>
        <v>0</v>
      </c>
      <c r="J228" s="184"/>
      <c r="K228" s="185">
        <f>ROUND(E228*J228,2)</f>
        <v>0</v>
      </c>
      <c r="L228" s="185">
        <v>12</v>
      </c>
      <c r="M228" s="185">
        <f>G228*(1+L228/100)</f>
        <v>0</v>
      </c>
      <c r="N228" s="183">
        <v>0</v>
      </c>
      <c r="O228" s="183">
        <f>ROUND(E228*N228,2)</f>
        <v>0</v>
      </c>
      <c r="P228" s="183">
        <v>0</v>
      </c>
      <c r="Q228" s="183">
        <f>ROUND(E228*P228,2)</f>
        <v>0</v>
      </c>
      <c r="R228" s="185"/>
      <c r="S228" s="185" t="s">
        <v>111</v>
      </c>
      <c r="T228" s="186" t="s">
        <v>111</v>
      </c>
      <c r="U228" s="156">
        <v>1.7999999999999999E-2</v>
      </c>
      <c r="V228" s="156">
        <f>ROUND(E228*U228,2)</f>
        <v>5.18</v>
      </c>
      <c r="W228" s="156"/>
      <c r="X228" s="156" t="s">
        <v>112</v>
      </c>
      <c r="Y228" s="156" t="s">
        <v>113</v>
      </c>
      <c r="Z228" s="146"/>
      <c r="AA228" s="146"/>
      <c r="AB228" s="146"/>
      <c r="AC228" s="146"/>
      <c r="AD228" s="146"/>
      <c r="AE228" s="146"/>
      <c r="AF228" s="146"/>
      <c r="AG228" s="146" t="s">
        <v>114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ht="25.5" x14ac:dyDescent="0.2">
      <c r="A229" s="165" t="s">
        <v>106</v>
      </c>
      <c r="B229" s="166" t="s">
        <v>59</v>
      </c>
      <c r="C229" s="187" t="s">
        <v>60</v>
      </c>
      <c r="D229" s="167"/>
      <c r="E229" s="168"/>
      <c r="F229" s="169"/>
      <c r="G229" s="169">
        <f>SUMIF(AG230:AG236,"&lt;&gt;NOR",G230:G236)</f>
        <v>0</v>
      </c>
      <c r="H229" s="169"/>
      <c r="I229" s="169">
        <f>SUM(I230:I236)</f>
        <v>0</v>
      </c>
      <c r="J229" s="169"/>
      <c r="K229" s="169">
        <f>SUM(K230:K236)</f>
        <v>0</v>
      </c>
      <c r="L229" s="169"/>
      <c r="M229" s="169">
        <f>SUM(M230:M236)</f>
        <v>0</v>
      </c>
      <c r="N229" s="168"/>
      <c r="O229" s="168">
        <f>SUM(O230:O236)</f>
        <v>0</v>
      </c>
      <c r="P229" s="168"/>
      <c r="Q229" s="168">
        <f>SUM(Q230:Q236)</f>
        <v>0</v>
      </c>
      <c r="R229" s="169"/>
      <c r="S229" s="169"/>
      <c r="T229" s="170"/>
      <c r="U229" s="164"/>
      <c r="V229" s="164">
        <f>SUM(V230:V236)</f>
        <v>11.75</v>
      </c>
      <c r="W229" s="164"/>
      <c r="X229" s="164"/>
      <c r="Y229" s="164"/>
      <c r="AG229" t="s">
        <v>107</v>
      </c>
    </row>
    <row r="230" spans="1:60" outlineLevel="1" x14ac:dyDescent="0.2">
      <c r="A230" s="172">
        <v>32</v>
      </c>
      <c r="B230" s="173" t="s">
        <v>252</v>
      </c>
      <c r="C230" s="188" t="s">
        <v>253</v>
      </c>
      <c r="D230" s="174" t="s">
        <v>110</v>
      </c>
      <c r="E230" s="175">
        <v>90.355199999999996</v>
      </c>
      <c r="F230" s="176"/>
      <c r="G230" s="177">
        <f>ROUND(E230*F230,2)</f>
        <v>0</v>
      </c>
      <c r="H230" s="176"/>
      <c r="I230" s="177">
        <f>ROUND(E230*H230,2)</f>
        <v>0</v>
      </c>
      <c r="J230" s="176"/>
      <c r="K230" s="177">
        <f>ROUND(E230*J230,2)</f>
        <v>0</v>
      </c>
      <c r="L230" s="177">
        <v>12</v>
      </c>
      <c r="M230" s="177">
        <f>G230*(1+L230/100)</f>
        <v>0</v>
      </c>
      <c r="N230" s="175">
        <v>1.0000000000000001E-5</v>
      </c>
      <c r="O230" s="175">
        <f>ROUND(E230*N230,2)</f>
        <v>0</v>
      </c>
      <c r="P230" s="175">
        <v>0</v>
      </c>
      <c r="Q230" s="175">
        <f>ROUND(E230*P230,2)</f>
        <v>0</v>
      </c>
      <c r="R230" s="177"/>
      <c r="S230" s="177" t="s">
        <v>111</v>
      </c>
      <c r="T230" s="178" t="s">
        <v>111</v>
      </c>
      <c r="U230" s="156">
        <v>0.13</v>
      </c>
      <c r="V230" s="156">
        <f>ROUND(E230*U230,2)</f>
        <v>11.75</v>
      </c>
      <c r="W230" s="156"/>
      <c r="X230" s="156" t="s">
        <v>112</v>
      </c>
      <c r="Y230" s="156" t="s">
        <v>113</v>
      </c>
      <c r="Z230" s="146"/>
      <c r="AA230" s="146"/>
      <c r="AB230" s="146"/>
      <c r="AC230" s="146"/>
      <c r="AD230" s="146"/>
      <c r="AE230" s="146"/>
      <c r="AF230" s="146"/>
      <c r="AG230" s="146" t="s">
        <v>114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2" x14ac:dyDescent="0.2">
      <c r="A231" s="153"/>
      <c r="B231" s="154"/>
      <c r="C231" s="189" t="s">
        <v>158</v>
      </c>
      <c r="D231" s="157"/>
      <c r="E231" s="158">
        <v>32.947200000000002</v>
      </c>
      <c r="F231" s="156"/>
      <c r="G231" s="156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116</v>
      </c>
      <c r="AH231" s="146">
        <v>0</v>
      </c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3" x14ac:dyDescent="0.2">
      <c r="A232" s="153"/>
      <c r="B232" s="154"/>
      <c r="C232" s="189" t="s">
        <v>159</v>
      </c>
      <c r="D232" s="157"/>
      <c r="E232" s="158">
        <v>57.408000000000001</v>
      </c>
      <c r="F232" s="156"/>
      <c r="G232" s="156"/>
      <c r="H232" s="156"/>
      <c r="I232" s="156"/>
      <c r="J232" s="156"/>
      <c r="K232" s="156"/>
      <c r="L232" s="156"/>
      <c r="M232" s="156"/>
      <c r="N232" s="155"/>
      <c r="O232" s="155"/>
      <c r="P232" s="155"/>
      <c r="Q232" s="155"/>
      <c r="R232" s="156"/>
      <c r="S232" s="156"/>
      <c r="T232" s="156"/>
      <c r="U232" s="156"/>
      <c r="V232" s="156"/>
      <c r="W232" s="156"/>
      <c r="X232" s="156"/>
      <c r="Y232" s="156"/>
      <c r="Z232" s="146"/>
      <c r="AA232" s="146"/>
      <c r="AB232" s="146"/>
      <c r="AC232" s="146"/>
      <c r="AD232" s="146"/>
      <c r="AE232" s="146"/>
      <c r="AF232" s="146"/>
      <c r="AG232" s="146" t="s">
        <v>116</v>
      </c>
      <c r="AH232" s="146">
        <v>0</v>
      </c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1" x14ac:dyDescent="0.2">
      <c r="A233" s="180">
        <v>33</v>
      </c>
      <c r="B233" s="181" t="s">
        <v>254</v>
      </c>
      <c r="C233" s="191" t="s">
        <v>255</v>
      </c>
      <c r="D233" s="182" t="s">
        <v>256</v>
      </c>
      <c r="E233" s="183">
        <v>16</v>
      </c>
      <c r="F233" s="184"/>
      <c r="G233" s="185">
        <f>ROUND(E233*F233,2)</f>
        <v>0</v>
      </c>
      <c r="H233" s="184"/>
      <c r="I233" s="185">
        <f>ROUND(E233*H233,2)</f>
        <v>0</v>
      </c>
      <c r="J233" s="184"/>
      <c r="K233" s="185">
        <f>ROUND(E233*J233,2)</f>
        <v>0</v>
      </c>
      <c r="L233" s="185">
        <v>12</v>
      </c>
      <c r="M233" s="185">
        <f>G233*(1+L233/100)</f>
        <v>0</v>
      </c>
      <c r="N233" s="183">
        <v>0</v>
      </c>
      <c r="O233" s="183">
        <f>ROUND(E233*N233,2)</f>
        <v>0</v>
      </c>
      <c r="P233" s="183">
        <v>0</v>
      </c>
      <c r="Q233" s="183">
        <f>ROUND(E233*P233,2)</f>
        <v>0</v>
      </c>
      <c r="R233" s="185"/>
      <c r="S233" s="185" t="s">
        <v>257</v>
      </c>
      <c r="T233" s="186" t="s">
        <v>258</v>
      </c>
      <c r="U233" s="156">
        <v>0</v>
      </c>
      <c r="V233" s="156">
        <f>ROUND(E233*U233,2)</f>
        <v>0</v>
      </c>
      <c r="W233" s="156"/>
      <c r="X233" s="156" t="s">
        <v>112</v>
      </c>
      <c r="Y233" s="156" t="s">
        <v>113</v>
      </c>
      <c r="Z233" s="146"/>
      <c r="AA233" s="146"/>
      <c r="AB233" s="146"/>
      <c r="AC233" s="146"/>
      <c r="AD233" s="146"/>
      <c r="AE233" s="146"/>
      <c r="AF233" s="146"/>
      <c r="AG233" s="146" t="s">
        <v>114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">
      <c r="A234" s="180">
        <v>34</v>
      </c>
      <c r="B234" s="181" t="s">
        <v>259</v>
      </c>
      <c r="C234" s="191" t="s">
        <v>420</v>
      </c>
      <c r="D234" s="182" t="s">
        <v>256</v>
      </c>
      <c r="E234" s="183">
        <v>1</v>
      </c>
      <c r="F234" s="184"/>
      <c r="G234" s="185">
        <f>ROUND(E234*F234,2)</f>
        <v>0</v>
      </c>
      <c r="H234" s="184"/>
      <c r="I234" s="185">
        <f>ROUND(E234*H234,2)</f>
        <v>0</v>
      </c>
      <c r="J234" s="184"/>
      <c r="K234" s="185">
        <f>ROUND(E234*J234,2)</f>
        <v>0</v>
      </c>
      <c r="L234" s="185">
        <v>12</v>
      </c>
      <c r="M234" s="185">
        <f>G234*(1+L234/100)</f>
        <v>0</v>
      </c>
      <c r="N234" s="183">
        <v>0</v>
      </c>
      <c r="O234" s="183">
        <f>ROUND(E234*N234,2)</f>
        <v>0</v>
      </c>
      <c r="P234" s="183">
        <v>0</v>
      </c>
      <c r="Q234" s="183">
        <f>ROUND(E234*P234,2)</f>
        <v>0</v>
      </c>
      <c r="R234" s="185"/>
      <c r="S234" s="185" t="s">
        <v>257</v>
      </c>
      <c r="T234" s="186" t="s">
        <v>258</v>
      </c>
      <c r="U234" s="156">
        <v>0</v>
      </c>
      <c r="V234" s="156">
        <f>ROUND(E234*U234,2)</f>
        <v>0</v>
      </c>
      <c r="W234" s="156"/>
      <c r="X234" s="156" t="s">
        <v>112</v>
      </c>
      <c r="Y234" s="156" t="s">
        <v>113</v>
      </c>
      <c r="Z234" s="146"/>
      <c r="AA234" s="146"/>
      <c r="AB234" s="146"/>
      <c r="AC234" s="146"/>
      <c r="AD234" s="146"/>
      <c r="AE234" s="146"/>
      <c r="AF234" s="146"/>
      <c r="AG234" s="146" t="s">
        <v>114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">
      <c r="A235" s="172">
        <v>35</v>
      </c>
      <c r="B235" s="173" t="s">
        <v>261</v>
      </c>
      <c r="C235" s="188" t="s">
        <v>262</v>
      </c>
      <c r="D235" s="174" t="s">
        <v>263</v>
      </c>
      <c r="E235" s="175">
        <v>48</v>
      </c>
      <c r="F235" s="176"/>
      <c r="G235" s="177">
        <f>ROUND(E235*F235,2)</f>
        <v>0</v>
      </c>
      <c r="H235" s="176"/>
      <c r="I235" s="177">
        <f>ROUND(E235*H235,2)</f>
        <v>0</v>
      </c>
      <c r="J235" s="176"/>
      <c r="K235" s="177">
        <f>ROUND(E235*J235,2)</f>
        <v>0</v>
      </c>
      <c r="L235" s="177">
        <v>12</v>
      </c>
      <c r="M235" s="177">
        <f>G235*(1+L235/100)</f>
        <v>0</v>
      </c>
      <c r="N235" s="175">
        <v>0</v>
      </c>
      <c r="O235" s="175">
        <f>ROUND(E235*N235,2)</f>
        <v>0</v>
      </c>
      <c r="P235" s="175">
        <v>0</v>
      </c>
      <c r="Q235" s="175">
        <f>ROUND(E235*P235,2)</f>
        <v>0</v>
      </c>
      <c r="R235" s="177"/>
      <c r="S235" s="177" t="s">
        <v>257</v>
      </c>
      <c r="T235" s="178" t="s">
        <v>258</v>
      </c>
      <c r="U235" s="156">
        <v>0</v>
      </c>
      <c r="V235" s="156">
        <f>ROUND(E235*U235,2)</f>
        <v>0</v>
      </c>
      <c r="W235" s="156"/>
      <c r="X235" s="156" t="s">
        <v>112</v>
      </c>
      <c r="Y235" s="156" t="s">
        <v>113</v>
      </c>
      <c r="Z235" s="146"/>
      <c r="AA235" s="146"/>
      <c r="AB235" s="146"/>
      <c r="AC235" s="146"/>
      <c r="AD235" s="146"/>
      <c r="AE235" s="146"/>
      <c r="AF235" s="146"/>
      <c r="AG235" s="146" t="s">
        <v>114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2" x14ac:dyDescent="0.2">
      <c r="A236" s="153"/>
      <c r="B236" s="154"/>
      <c r="C236" s="251" t="s">
        <v>264</v>
      </c>
      <c r="D236" s="252"/>
      <c r="E236" s="252"/>
      <c r="F236" s="252"/>
      <c r="G236" s="252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162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x14ac:dyDescent="0.2">
      <c r="A237" s="165" t="s">
        <v>106</v>
      </c>
      <c r="B237" s="166" t="s">
        <v>61</v>
      </c>
      <c r="C237" s="187" t="s">
        <v>62</v>
      </c>
      <c r="D237" s="167"/>
      <c r="E237" s="168"/>
      <c r="F237" s="169"/>
      <c r="G237" s="169">
        <f>SUMIF(AG238:AG270,"&lt;&gt;NOR",G238:G270)</f>
        <v>0</v>
      </c>
      <c r="H237" s="169"/>
      <c r="I237" s="169">
        <f>SUM(I238:I270)</f>
        <v>0</v>
      </c>
      <c r="J237" s="169"/>
      <c r="K237" s="169">
        <f>SUM(K238:K270)</f>
        <v>0</v>
      </c>
      <c r="L237" s="169"/>
      <c r="M237" s="169">
        <f>SUM(M238:M270)</f>
        <v>0</v>
      </c>
      <c r="N237" s="168"/>
      <c r="O237" s="168">
        <f>SUM(O238:O270)</f>
        <v>0</v>
      </c>
      <c r="P237" s="168"/>
      <c r="Q237" s="168">
        <f>SUM(Q238:Q270)</f>
        <v>14.899999999999999</v>
      </c>
      <c r="R237" s="169"/>
      <c r="S237" s="169"/>
      <c r="T237" s="170"/>
      <c r="U237" s="164"/>
      <c r="V237" s="164">
        <f>SUM(V238:V270)</f>
        <v>170.82999999999998</v>
      </c>
      <c r="W237" s="164"/>
      <c r="X237" s="164"/>
      <c r="Y237" s="164"/>
      <c r="AG237" t="s">
        <v>107</v>
      </c>
    </row>
    <row r="238" spans="1:60" outlineLevel="1" x14ac:dyDescent="0.2">
      <c r="A238" s="172">
        <v>36</v>
      </c>
      <c r="B238" s="173" t="s">
        <v>265</v>
      </c>
      <c r="C238" s="188" t="s">
        <v>266</v>
      </c>
      <c r="D238" s="174" t="s">
        <v>267</v>
      </c>
      <c r="E238" s="175">
        <v>4.2022399999999998</v>
      </c>
      <c r="F238" s="176"/>
      <c r="G238" s="177">
        <f>ROUND(E238*F238,2)</f>
        <v>0</v>
      </c>
      <c r="H238" s="176"/>
      <c r="I238" s="177">
        <f>ROUND(E238*H238,2)</f>
        <v>0</v>
      </c>
      <c r="J238" s="176"/>
      <c r="K238" s="177">
        <f>ROUND(E238*J238,2)</f>
        <v>0</v>
      </c>
      <c r="L238" s="177">
        <v>12</v>
      </c>
      <c r="M238" s="177">
        <f>G238*(1+L238/100)</f>
        <v>0</v>
      </c>
      <c r="N238" s="175">
        <v>0</v>
      </c>
      <c r="O238" s="175">
        <f>ROUND(E238*N238,2)</f>
        <v>0</v>
      </c>
      <c r="P238" s="175">
        <v>2.2000000000000002</v>
      </c>
      <c r="Q238" s="175">
        <f>ROUND(E238*P238,2)</f>
        <v>9.24</v>
      </c>
      <c r="R238" s="177"/>
      <c r="S238" s="177" t="s">
        <v>111</v>
      </c>
      <c r="T238" s="178" t="s">
        <v>111</v>
      </c>
      <c r="U238" s="156">
        <v>10.88</v>
      </c>
      <c r="V238" s="156">
        <f>ROUND(E238*U238,2)</f>
        <v>45.72</v>
      </c>
      <c r="W238" s="156"/>
      <c r="X238" s="156" t="s">
        <v>112</v>
      </c>
      <c r="Y238" s="156" t="s">
        <v>113</v>
      </c>
      <c r="Z238" s="146"/>
      <c r="AA238" s="146"/>
      <c r="AB238" s="146"/>
      <c r="AC238" s="146"/>
      <c r="AD238" s="146"/>
      <c r="AE238" s="146"/>
      <c r="AF238" s="146"/>
      <c r="AG238" s="146" t="s">
        <v>114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2" x14ac:dyDescent="0.2">
      <c r="A239" s="153"/>
      <c r="B239" s="154"/>
      <c r="C239" s="189" t="s">
        <v>268</v>
      </c>
      <c r="D239" s="157"/>
      <c r="E239" s="158"/>
      <c r="F239" s="156"/>
      <c r="G239" s="156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116</v>
      </c>
      <c r="AH239" s="146">
        <v>0</v>
      </c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3" x14ac:dyDescent="0.2">
      <c r="A240" s="153"/>
      <c r="B240" s="154"/>
      <c r="C240" s="189" t="s">
        <v>269</v>
      </c>
      <c r="D240" s="157"/>
      <c r="E240" s="158">
        <v>4.2022399999999998</v>
      </c>
      <c r="F240" s="156"/>
      <c r="G240" s="156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116</v>
      </c>
      <c r="AH240" s="146">
        <v>0</v>
      </c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1" x14ac:dyDescent="0.2">
      <c r="A241" s="172">
        <v>37</v>
      </c>
      <c r="B241" s="173" t="s">
        <v>270</v>
      </c>
      <c r="C241" s="188" t="s">
        <v>271</v>
      </c>
      <c r="D241" s="174" t="s">
        <v>110</v>
      </c>
      <c r="E241" s="175">
        <v>84.044799999999995</v>
      </c>
      <c r="F241" s="176"/>
      <c r="G241" s="177">
        <f>ROUND(E241*F241,2)</f>
        <v>0</v>
      </c>
      <c r="H241" s="176"/>
      <c r="I241" s="177">
        <f>ROUND(E241*H241,2)</f>
        <v>0</v>
      </c>
      <c r="J241" s="176"/>
      <c r="K241" s="177">
        <f>ROUND(E241*J241,2)</f>
        <v>0</v>
      </c>
      <c r="L241" s="177">
        <v>12</v>
      </c>
      <c r="M241" s="177">
        <f>G241*(1+L241/100)</f>
        <v>0</v>
      </c>
      <c r="N241" s="175">
        <v>0</v>
      </c>
      <c r="O241" s="175">
        <f>ROUND(E241*N241,2)</f>
        <v>0</v>
      </c>
      <c r="P241" s="175">
        <v>1.26E-2</v>
      </c>
      <c r="Q241" s="175">
        <f>ROUND(E241*P241,2)</f>
        <v>1.06</v>
      </c>
      <c r="R241" s="177"/>
      <c r="S241" s="177" t="s">
        <v>111</v>
      </c>
      <c r="T241" s="178" t="s">
        <v>111</v>
      </c>
      <c r="U241" s="156">
        <v>0.33</v>
      </c>
      <c r="V241" s="156">
        <f>ROUND(E241*U241,2)</f>
        <v>27.73</v>
      </c>
      <c r="W241" s="156"/>
      <c r="X241" s="156" t="s">
        <v>112</v>
      </c>
      <c r="Y241" s="156" t="s">
        <v>113</v>
      </c>
      <c r="Z241" s="146"/>
      <c r="AA241" s="146"/>
      <c r="AB241" s="146"/>
      <c r="AC241" s="146"/>
      <c r="AD241" s="146"/>
      <c r="AE241" s="146"/>
      <c r="AF241" s="146"/>
      <c r="AG241" s="146" t="s">
        <v>114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2" x14ac:dyDescent="0.2">
      <c r="A242" s="153"/>
      <c r="B242" s="154"/>
      <c r="C242" s="189" t="s">
        <v>272</v>
      </c>
      <c r="D242" s="157"/>
      <c r="E242" s="158"/>
      <c r="F242" s="156"/>
      <c r="G242" s="156"/>
      <c r="H242" s="156"/>
      <c r="I242" s="156"/>
      <c r="J242" s="156"/>
      <c r="K242" s="156"/>
      <c r="L242" s="156"/>
      <c r="M242" s="156"/>
      <c r="N242" s="155"/>
      <c r="O242" s="155"/>
      <c r="P242" s="155"/>
      <c r="Q242" s="155"/>
      <c r="R242" s="156"/>
      <c r="S242" s="156"/>
      <c r="T242" s="156"/>
      <c r="U242" s="156"/>
      <c r="V242" s="156"/>
      <c r="W242" s="156"/>
      <c r="X242" s="156"/>
      <c r="Y242" s="156"/>
      <c r="Z242" s="146"/>
      <c r="AA242" s="146"/>
      <c r="AB242" s="146"/>
      <c r="AC242" s="146"/>
      <c r="AD242" s="146"/>
      <c r="AE242" s="146"/>
      <c r="AF242" s="146"/>
      <c r="AG242" s="146" t="s">
        <v>116</v>
      </c>
      <c r="AH242" s="146">
        <v>0</v>
      </c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3" x14ac:dyDescent="0.2">
      <c r="A243" s="153"/>
      <c r="B243" s="154"/>
      <c r="C243" s="189" t="s">
        <v>273</v>
      </c>
      <c r="D243" s="157"/>
      <c r="E243" s="158">
        <v>84.044799999999995</v>
      </c>
      <c r="F243" s="156"/>
      <c r="G243" s="15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116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1" x14ac:dyDescent="0.2">
      <c r="A244" s="172">
        <v>38</v>
      </c>
      <c r="B244" s="173" t="s">
        <v>274</v>
      </c>
      <c r="C244" s="188" t="s">
        <v>275</v>
      </c>
      <c r="D244" s="174" t="s">
        <v>110</v>
      </c>
      <c r="E244" s="175">
        <v>84.044799999999995</v>
      </c>
      <c r="F244" s="176"/>
      <c r="G244" s="177">
        <f>ROUND(E244*F244,2)</f>
        <v>0</v>
      </c>
      <c r="H244" s="176"/>
      <c r="I244" s="177">
        <f>ROUND(E244*H244,2)</f>
        <v>0</v>
      </c>
      <c r="J244" s="176"/>
      <c r="K244" s="177">
        <f>ROUND(E244*J244,2)</f>
        <v>0</v>
      </c>
      <c r="L244" s="177">
        <v>12</v>
      </c>
      <c r="M244" s="177">
        <f>G244*(1+L244/100)</f>
        <v>0</v>
      </c>
      <c r="N244" s="175">
        <v>0</v>
      </c>
      <c r="O244" s="175">
        <f>ROUND(E244*N244,2)</f>
        <v>0</v>
      </c>
      <c r="P244" s="175">
        <v>0.02</v>
      </c>
      <c r="Q244" s="175">
        <f>ROUND(E244*P244,2)</f>
        <v>1.68</v>
      </c>
      <c r="R244" s="177"/>
      <c r="S244" s="177" t="s">
        <v>111</v>
      </c>
      <c r="T244" s="178" t="s">
        <v>111</v>
      </c>
      <c r="U244" s="156">
        <v>0.14699999999999999</v>
      </c>
      <c r="V244" s="156">
        <f>ROUND(E244*U244,2)</f>
        <v>12.35</v>
      </c>
      <c r="W244" s="156"/>
      <c r="X244" s="156" t="s">
        <v>112</v>
      </c>
      <c r="Y244" s="156" t="s">
        <v>113</v>
      </c>
      <c r="Z244" s="146"/>
      <c r="AA244" s="146"/>
      <c r="AB244" s="146"/>
      <c r="AC244" s="146"/>
      <c r="AD244" s="146"/>
      <c r="AE244" s="146"/>
      <c r="AF244" s="146"/>
      <c r="AG244" s="146" t="s">
        <v>114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2" x14ac:dyDescent="0.2">
      <c r="A245" s="153"/>
      <c r="B245" s="154"/>
      <c r="C245" s="189" t="s">
        <v>273</v>
      </c>
      <c r="D245" s="157"/>
      <c r="E245" s="158">
        <v>84.044799999999995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116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1" x14ac:dyDescent="0.2">
      <c r="A246" s="172">
        <v>39</v>
      </c>
      <c r="B246" s="173" t="s">
        <v>276</v>
      </c>
      <c r="C246" s="188" t="s">
        <v>277</v>
      </c>
      <c r="D246" s="174" t="s">
        <v>178</v>
      </c>
      <c r="E246" s="175">
        <v>108</v>
      </c>
      <c r="F246" s="176"/>
      <c r="G246" s="177">
        <f>ROUND(E246*F246,2)</f>
        <v>0</v>
      </c>
      <c r="H246" s="176"/>
      <c r="I246" s="177">
        <f>ROUND(E246*H246,2)</f>
        <v>0</v>
      </c>
      <c r="J246" s="176"/>
      <c r="K246" s="177">
        <f>ROUND(E246*J246,2)</f>
        <v>0</v>
      </c>
      <c r="L246" s="177">
        <v>12</v>
      </c>
      <c r="M246" s="177">
        <f>G246*(1+L246/100)</f>
        <v>0</v>
      </c>
      <c r="N246" s="175">
        <v>0</v>
      </c>
      <c r="O246" s="175">
        <f>ROUND(E246*N246,2)</f>
        <v>0</v>
      </c>
      <c r="P246" s="175">
        <v>4.0000000000000002E-4</v>
      </c>
      <c r="Q246" s="175">
        <f>ROUND(E246*P246,2)</f>
        <v>0.04</v>
      </c>
      <c r="R246" s="177"/>
      <c r="S246" s="177" t="s">
        <v>111</v>
      </c>
      <c r="T246" s="178" t="s">
        <v>111</v>
      </c>
      <c r="U246" s="156">
        <v>7.0000000000000007E-2</v>
      </c>
      <c r="V246" s="156">
        <f>ROUND(E246*U246,2)</f>
        <v>7.56</v>
      </c>
      <c r="W246" s="156"/>
      <c r="X246" s="156" t="s">
        <v>112</v>
      </c>
      <c r="Y246" s="156" t="s">
        <v>113</v>
      </c>
      <c r="Z246" s="146"/>
      <c r="AA246" s="146"/>
      <c r="AB246" s="146"/>
      <c r="AC246" s="146"/>
      <c r="AD246" s="146"/>
      <c r="AE246" s="146"/>
      <c r="AF246" s="146"/>
      <c r="AG246" s="146" t="s">
        <v>114</v>
      </c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2" x14ac:dyDescent="0.2">
      <c r="A247" s="153"/>
      <c r="B247" s="154"/>
      <c r="C247" s="189" t="s">
        <v>278</v>
      </c>
      <c r="D247" s="157"/>
      <c r="E247" s="158">
        <v>108</v>
      </c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116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1" x14ac:dyDescent="0.2">
      <c r="A248" s="172">
        <v>40</v>
      </c>
      <c r="B248" s="173" t="s">
        <v>279</v>
      </c>
      <c r="C248" s="188" t="s">
        <v>280</v>
      </c>
      <c r="D248" s="174" t="s">
        <v>256</v>
      </c>
      <c r="E248" s="175">
        <v>32</v>
      </c>
      <c r="F248" s="176"/>
      <c r="G248" s="177">
        <f>ROUND(E248*F248,2)</f>
        <v>0</v>
      </c>
      <c r="H248" s="176"/>
      <c r="I248" s="177">
        <f>ROUND(E248*H248,2)</f>
        <v>0</v>
      </c>
      <c r="J248" s="176"/>
      <c r="K248" s="177">
        <f>ROUND(E248*J248,2)</f>
        <v>0</v>
      </c>
      <c r="L248" s="177">
        <v>12</v>
      </c>
      <c r="M248" s="177">
        <f>G248*(1+L248/100)</f>
        <v>0</v>
      </c>
      <c r="N248" s="175">
        <v>0</v>
      </c>
      <c r="O248" s="175">
        <f>ROUND(E248*N248,2)</f>
        <v>0</v>
      </c>
      <c r="P248" s="175">
        <v>1.7000000000000001E-2</v>
      </c>
      <c r="Q248" s="175">
        <f>ROUND(E248*P248,2)</f>
        <v>0.54</v>
      </c>
      <c r="R248" s="177"/>
      <c r="S248" s="177" t="s">
        <v>111</v>
      </c>
      <c r="T248" s="178" t="s">
        <v>111</v>
      </c>
      <c r="U248" s="156">
        <v>0.183</v>
      </c>
      <c r="V248" s="156">
        <f>ROUND(E248*U248,2)</f>
        <v>5.86</v>
      </c>
      <c r="W248" s="156"/>
      <c r="X248" s="156" t="s">
        <v>112</v>
      </c>
      <c r="Y248" s="156" t="s">
        <v>113</v>
      </c>
      <c r="Z248" s="146"/>
      <c r="AA248" s="146"/>
      <c r="AB248" s="146"/>
      <c r="AC248" s="146"/>
      <c r="AD248" s="146"/>
      <c r="AE248" s="146"/>
      <c r="AF248" s="146"/>
      <c r="AG248" s="146" t="s">
        <v>114</v>
      </c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2" x14ac:dyDescent="0.2">
      <c r="A249" s="153"/>
      <c r="B249" s="154"/>
      <c r="C249" s="189" t="s">
        <v>281</v>
      </c>
      <c r="D249" s="157"/>
      <c r="E249" s="158">
        <v>32</v>
      </c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116</v>
      </c>
      <c r="AH249" s="146">
        <v>0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ht="22.5" outlineLevel="1" x14ac:dyDescent="0.2">
      <c r="A250" s="172">
        <v>41</v>
      </c>
      <c r="B250" s="173" t="s">
        <v>282</v>
      </c>
      <c r="C250" s="188" t="s">
        <v>283</v>
      </c>
      <c r="D250" s="174" t="s">
        <v>110</v>
      </c>
      <c r="E250" s="175">
        <v>311.36759999999998</v>
      </c>
      <c r="F250" s="176"/>
      <c r="G250" s="177">
        <f>ROUND(E250*F250,2)</f>
        <v>0</v>
      </c>
      <c r="H250" s="176"/>
      <c r="I250" s="177">
        <f>ROUND(E250*H250,2)</f>
        <v>0</v>
      </c>
      <c r="J250" s="176"/>
      <c r="K250" s="177">
        <f>ROUND(E250*J250,2)</f>
        <v>0</v>
      </c>
      <c r="L250" s="177">
        <v>12</v>
      </c>
      <c r="M250" s="177">
        <f>G250*(1+L250/100)</f>
        <v>0</v>
      </c>
      <c r="N250" s="175">
        <v>0</v>
      </c>
      <c r="O250" s="175">
        <f>ROUND(E250*N250,2)</f>
        <v>0</v>
      </c>
      <c r="P250" s="175">
        <v>7.4999999999999997E-3</v>
      </c>
      <c r="Q250" s="175">
        <f>ROUND(E250*P250,2)</f>
        <v>2.34</v>
      </c>
      <c r="R250" s="177"/>
      <c r="S250" s="177" t="s">
        <v>111</v>
      </c>
      <c r="T250" s="178" t="s">
        <v>111</v>
      </c>
      <c r="U250" s="156">
        <v>0.23</v>
      </c>
      <c r="V250" s="156">
        <f>ROUND(E250*U250,2)</f>
        <v>71.61</v>
      </c>
      <c r="W250" s="156"/>
      <c r="X250" s="156" t="s">
        <v>112</v>
      </c>
      <c r="Y250" s="156" t="s">
        <v>113</v>
      </c>
      <c r="Z250" s="146"/>
      <c r="AA250" s="146"/>
      <c r="AB250" s="146"/>
      <c r="AC250" s="146"/>
      <c r="AD250" s="146"/>
      <c r="AE250" s="146"/>
      <c r="AF250" s="146"/>
      <c r="AG250" s="146" t="s">
        <v>114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2" x14ac:dyDescent="0.2">
      <c r="A251" s="153"/>
      <c r="B251" s="154"/>
      <c r="C251" s="189" t="s">
        <v>284</v>
      </c>
      <c r="D251" s="157"/>
      <c r="E251" s="158"/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116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outlineLevel="3" x14ac:dyDescent="0.2">
      <c r="A252" s="153"/>
      <c r="B252" s="154"/>
      <c r="C252" s="189" t="s">
        <v>130</v>
      </c>
      <c r="D252" s="157"/>
      <c r="E252" s="158"/>
      <c r="F252" s="156"/>
      <c r="G252" s="156"/>
      <c r="H252" s="156"/>
      <c r="I252" s="156"/>
      <c r="J252" s="156"/>
      <c r="K252" s="156"/>
      <c r="L252" s="156"/>
      <c r="M252" s="156"/>
      <c r="N252" s="155"/>
      <c r="O252" s="155"/>
      <c r="P252" s="155"/>
      <c r="Q252" s="155"/>
      <c r="R252" s="156"/>
      <c r="S252" s="156"/>
      <c r="T252" s="156"/>
      <c r="U252" s="156"/>
      <c r="V252" s="156"/>
      <c r="W252" s="156"/>
      <c r="X252" s="156"/>
      <c r="Y252" s="156"/>
      <c r="Z252" s="146"/>
      <c r="AA252" s="146"/>
      <c r="AB252" s="146"/>
      <c r="AC252" s="146"/>
      <c r="AD252" s="146"/>
      <c r="AE252" s="146"/>
      <c r="AF252" s="146"/>
      <c r="AG252" s="146" t="s">
        <v>116</v>
      </c>
      <c r="AH252" s="146">
        <v>0</v>
      </c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3" x14ac:dyDescent="0.2">
      <c r="A253" s="153"/>
      <c r="B253" s="154"/>
      <c r="C253" s="189" t="s">
        <v>273</v>
      </c>
      <c r="D253" s="157"/>
      <c r="E253" s="158">
        <v>84.044799999999995</v>
      </c>
      <c r="F253" s="156"/>
      <c r="G253" s="156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116</v>
      </c>
      <c r="AH253" s="146">
        <v>0</v>
      </c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3" x14ac:dyDescent="0.2">
      <c r="A254" s="153"/>
      <c r="B254" s="154"/>
      <c r="C254" s="189" t="s">
        <v>285</v>
      </c>
      <c r="D254" s="157"/>
      <c r="E254" s="158">
        <v>9.4079999999999995</v>
      </c>
      <c r="F254" s="156"/>
      <c r="G254" s="156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116</v>
      </c>
      <c r="AH254" s="146">
        <v>0</v>
      </c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3" x14ac:dyDescent="0.2">
      <c r="A255" s="153"/>
      <c r="B255" s="154"/>
      <c r="C255" s="189" t="s">
        <v>122</v>
      </c>
      <c r="D255" s="157"/>
      <c r="E255" s="158"/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116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">
      <c r="A256" s="153"/>
      <c r="B256" s="154"/>
      <c r="C256" s="189" t="s">
        <v>134</v>
      </c>
      <c r="D256" s="157"/>
      <c r="E256" s="158"/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116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">
      <c r="A257" s="153"/>
      <c r="B257" s="154"/>
      <c r="C257" s="189" t="s">
        <v>286</v>
      </c>
      <c r="D257" s="157"/>
      <c r="E257" s="158">
        <v>17.147600000000001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116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3" x14ac:dyDescent="0.2">
      <c r="A258" s="153"/>
      <c r="B258" s="154"/>
      <c r="C258" s="189" t="s">
        <v>137</v>
      </c>
      <c r="D258" s="157"/>
      <c r="E258" s="158"/>
      <c r="F258" s="156"/>
      <c r="G258" s="15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116</v>
      </c>
      <c r="AH258" s="146">
        <v>0</v>
      </c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3" x14ac:dyDescent="0.2">
      <c r="A259" s="153"/>
      <c r="B259" s="154"/>
      <c r="C259" s="189" t="s">
        <v>421</v>
      </c>
      <c r="D259" s="157"/>
      <c r="E259" s="158">
        <v>46.6036</v>
      </c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116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89" t="s">
        <v>141</v>
      </c>
      <c r="D260" s="157"/>
      <c r="E260" s="158"/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116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89" t="s">
        <v>286</v>
      </c>
      <c r="D261" s="157"/>
      <c r="E261" s="158">
        <v>17.147600000000001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116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3" x14ac:dyDescent="0.2">
      <c r="A262" s="153"/>
      <c r="B262" s="154"/>
      <c r="C262" s="190" t="s">
        <v>129</v>
      </c>
      <c r="D262" s="159"/>
      <c r="E262" s="160">
        <v>174.35159999999999</v>
      </c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116</v>
      </c>
      <c r="AH262" s="146">
        <v>1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">
      <c r="A263" s="153"/>
      <c r="B263" s="154"/>
      <c r="C263" s="189" t="s">
        <v>289</v>
      </c>
      <c r="D263" s="157"/>
      <c r="E263" s="158"/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116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3" x14ac:dyDescent="0.2">
      <c r="A264" s="153"/>
      <c r="B264" s="154"/>
      <c r="C264" s="189" t="s">
        <v>147</v>
      </c>
      <c r="D264" s="157"/>
      <c r="E264" s="158">
        <v>62.699199999999998</v>
      </c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116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">
      <c r="A265" s="153"/>
      <c r="B265" s="154"/>
      <c r="C265" s="190" t="s">
        <v>129</v>
      </c>
      <c r="D265" s="159"/>
      <c r="E265" s="160">
        <v>62.699199999999998</v>
      </c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116</v>
      </c>
      <c r="AH265" s="146">
        <v>1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3" x14ac:dyDescent="0.2">
      <c r="A266" s="153"/>
      <c r="B266" s="154"/>
      <c r="C266" s="189" t="s">
        <v>290</v>
      </c>
      <c r="D266" s="157"/>
      <c r="E266" s="158"/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116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3" x14ac:dyDescent="0.2">
      <c r="A267" s="153"/>
      <c r="B267" s="154"/>
      <c r="C267" s="189" t="s">
        <v>149</v>
      </c>
      <c r="D267" s="157"/>
      <c r="E267" s="158">
        <v>164.95359999999999</v>
      </c>
      <c r="F267" s="156"/>
      <c r="G267" s="156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116</v>
      </c>
      <c r="AH267" s="146">
        <v>0</v>
      </c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3" x14ac:dyDescent="0.2">
      <c r="A268" s="153"/>
      <c r="B268" s="154"/>
      <c r="C268" s="189" t="s">
        <v>150</v>
      </c>
      <c r="D268" s="157"/>
      <c r="E268" s="158">
        <v>-33.2288</v>
      </c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116</v>
      </c>
      <c r="AH268" s="146">
        <v>0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3" x14ac:dyDescent="0.2">
      <c r="A269" s="153"/>
      <c r="B269" s="154"/>
      <c r="C269" s="189" t="s">
        <v>291</v>
      </c>
      <c r="D269" s="157"/>
      <c r="E269" s="158">
        <v>-57.408000000000001</v>
      </c>
      <c r="F269" s="156"/>
      <c r="G269" s="156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116</v>
      </c>
      <c r="AH269" s="146">
        <v>0</v>
      </c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3" x14ac:dyDescent="0.2">
      <c r="A270" s="153"/>
      <c r="B270" s="154"/>
      <c r="C270" s="190" t="s">
        <v>129</v>
      </c>
      <c r="D270" s="159"/>
      <c r="E270" s="160">
        <v>74.316800000000001</v>
      </c>
      <c r="F270" s="156"/>
      <c r="G270" s="156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116</v>
      </c>
      <c r="AH270" s="146">
        <v>1</v>
      </c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x14ac:dyDescent="0.2">
      <c r="A271" s="165" t="s">
        <v>106</v>
      </c>
      <c r="B271" s="166" t="s">
        <v>63</v>
      </c>
      <c r="C271" s="187" t="s">
        <v>64</v>
      </c>
      <c r="D271" s="167"/>
      <c r="E271" s="168"/>
      <c r="F271" s="169"/>
      <c r="G271" s="169">
        <f>SUMIF(AG272:AG272,"&lt;&gt;NOR",G272:G272)</f>
        <v>0</v>
      </c>
      <c r="H271" s="169"/>
      <c r="I271" s="169">
        <f>SUM(I272:I272)</f>
        <v>0</v>
      </c>
      <c r="J271" s="169"/>
      <c r="K271" s="169">
        <f>SUM(K272:K272)</f>
        <v>0</v>
      </c>
      <c r="L271" s="169"/>
      <c r="M271" s="169">
        <f>SUM(M272:M272)</f>
        <v>0</v>
      </c>
      <c r="N271" s="168"/>
      <c r="O271" s="168">
        <f>SUM(O272:O272)</f>
        <v>0</v>
      </c>
      <c r="P271" s="168"/>
      <c r="Q271" s="168">
        <f>SUM(Q272:Q272)</f>
        <v>0</v>
      </c>
      <c r="R271" s="169"/>
      <c r="S271" s="169"/>
      <c r="T271" s="170"/>
      <c r="U271" s="164"/>
      <c r="V271" s="164">
        <f>SUM(V272:V272)</f>
        <v>69.48</v>
      </c>
      <c r="W271" s="164"/>
      <c r="X271" s="164"/>
      <c r="Y271" s="164"/>
      <c r="AG271" t="s">
        <v>107</v>
      </c>
    </row>
    <row r="272" spans="1:60" ht="22.5" outlineLevel="1" x14ac:dyDescent="0.2">
      <c r="A272" s="180">
        <v>42</v>
      </c>
      <c r="B272" s="181" t="s">
        <v>292</v>
      </c>
      <c r="C272" s="191" t="s">
        <v>293</v>
      </c>
      <c r="D272" s="182" t="s">
        <v>294</v>
      </c>
      <c r="E272" s="183">
        <v>22.058250000000001</v>
      </c>
      <c r="F272" s="184"/>
      <c r="G272" s="185">
        <f>ROUND(E272*F272,2)</f>
        <v>0</v>
      </c>
      <c r="H272" s="184"/>
      <c r="I272" s="185">
        <f>ROUND(E272*H272,2)</f>
        <v>0</v>
      </c>
      <c r="J272" s="184"/>
      <c r="K272" s="185">
        <f>ROUND(E272*J272,2)</f>
        <v>0</v>
      </c>
      <c r="L272" s="185">
        <v>12</v>
      </c>
      <c r="M272" s="185">
        <f>G272*(1+L272/100)</f>
        <v>0</v>
      </c>
      <c r="N272" s="183">
        <v>0</v>
      </c>
      <c r="O272" s="183">
        <f>ROUND(E272*N272,2)</f>
        <v>0</v>
      </c>
      <c r="P272" s="183">
        <v>0</v>
      </c>
      <c r="Q272" s="183">
        <f>ROUND(E272*P272,2)</f>
        <v>0</v>
      </c>
      <c r="R272" s="185"/>
      <c r="S272" s="185" t="s">
        <v>111</v>
      </c>
      <c r="T272" s="186" t="s">
        <v>111</v>
      </c>
      <c r="U272" s="156">
        <v>3.15</v>
      </c>
      <c r="V272" s="156">
        <f>ROUND(E272*U272,2)</f>
        <v>69.48</v>
      </c>
      <c r="W272" s="156"/>
      <c r="X272" s="156" t="s">
        <v>295</v>
      </c>
      <c r="Y272" s="156" t="s">
        <v>113</v>
      </c>
      <c r="Z272" s="146"/>
      <c r="AA272" s="146"/>
      <c r="AB272" s="146"/>
      <c r="AC272" s="146"/>
      <c r="AD272" s="146"/>
      <c r="AE272" s="146"/>
      <c r="AF272" s="146"/>
      <c r="AG272" s="146" t="s">
        <v>296</v>
      </c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x14ac:dyDescent="0.2">
      <c r="A273" s="165" t="s">
        <v>106</v>
      </c>
      <c r="B273" s="166" t="s">
        <v>65</v>
      </c>
      <c r="C273" s="187" t="s">
        <v>66</v>
      </c>
      <c r="D273" s="167"/>
      <c r="E273" s="168"/>
      <c r="F273" s="169"/>
      <c r="G273" s="169">
        <f>SUMIF(AG274:AG275,"&lt;&gt;NOR",G274:G275)</f>
        <v>0</v>
      </c>
      <c r="H273" s="169"/>
      <c r="I273" s="169">
        <f>SUM(I274:I275)</f>
        <v>0</v>
      </c>
      <c r="J273" s="169"/>
      <c r="K273" s="169">
        <f>SUM(K274:K275)</f>
        <v>0</v>
      </c>
      <c r="L273" s="169"/>
      <c r="M273" s="169">
        <f>SUM(M274:M275)</f>
        <v>0</v>
      </c>
      <c r="N273" s="168"/>
      <c r="O273" s="168">
        <f>SUM(O274:O275)</f>
        <v>0</v>
      </c>
      <c r="P273" s="168"/>
      <c r="Q273" s="168">
        <f>SUM(Q274:Q275)</f>
        <v>0.41</v>
      </c>
      <c r="R273" s="169"/>
      <c r="S273" s="169"/>
      <c r="T273" s="170"/>
      <c r="U273" s="164"/>
      <c r="V273" s="164">
        <f>SUM(V274:V275)</f>
        <v>3.45</v>
      </c>
      <c r="W273" s="164"/>
      <c r="X273" s="164"/>
      <c r="Y273" s="164"/>
      <c r="AG273" t="s">
        <v>107</v>
      </c>
    </row>
    <row r="274" spans="1:60" ht="22.5" outlineLevel="1" x14ac:dyDescent="0.2">
      <c r="A274" s="172">
        <v>43</v>
      </c>
      <c r="B274" s="173" t="s">
        <v>297</v>
      </c>
      <c r="C274" s="188" t="s">
        <v>298</v>
      </c>
      <c r="D274" s="174" t="s">
        <v>110</v>
      </c>
      <c r="E274" s="175">
        <v>84.044799999999995</v>
      </c>
      <c r="F274" s="176"/>
      <c r="G274" s="177">
        <f>ROUND(E274*F274,2)</f>
        <v>0</v>
      </c>
      <c r="H274" s="176"/>
      <c r="I274" s="177">
        <f>ROUND(E274*H274,2)</f>
        <v>0</v>
      </c>
      <c r="J274" s="176"/>
      <c r="K274" s="177">
        <f>ROUND(E274*J274,2)</f>
        <v>0</v>
      </c>
      <c r="L274" s="177">
        <v>12</v>
      </c>
      <c r="M274" s="177">
        <f>G274*(1+L274/100)</f>
        <v>0</v>
      </c>
      <c r="N274" s="175">
        <v>0</v>
      </c>
      <c r="O274" s="175">
        <f>ROUND(E274*N274,2)</f>
        <v>0</v>
      </c>
      <c r="P274" s="175">
        <v>4.8700000000000002E-3</v>
      </c>
      <c r="Q274" s="175">
        <f>ROUND(E274*P274,2)</f>
        <v>0.41</v>
      </c>
      <c r="R274" s="177"/>
      <c r="S274" s="177" t="s">
        <v>111</v>
      </c>
      <c r="T274" s="178" t="s">
        <v>111</v>
      </c>
      <c r="U274" s="156">
        <v>4.1000000000000002E-2</v>
      </c>
      <c r="V274" s="156">
        <f>ROUND(E274*U274,2)</f>
        <v>3.45</v>
      </c>
      <c r="W274" s="156"/>
      <c r="X274" s="156" t="s">
        <v>112</v>
      </c>
      <c r="Y274" s="156" t="s">
        <v>113</v>
      </c>
      <c r="Z274" s="146"/>
      <c r="AA274" s="146"/>
      <c r="AB274" s="146"/>
      <c r="AC274" s="146"/>
      <c r="AD274" s="146"/>
      <c r="AE274" s="146"/>
      <c r="AF274" s="146"/>
      <c r="AG274" s="146" t="s">
        <v>114</v>
      </c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2" x14ac:dyDescent="0.2">
      <c r="A275" s="153"/>
      <c r="B275" s="154"/>
      <c r="C275" s="189" t="s">
        <v>273</v>
      </c>
      <c r="D275" s="157"/>
      <c r="E275" s="158">
        <v>84.044799999999995</v>
      </c>
      <c r="F275" s="156"/>
      <c r="G275" s="156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116</v>
      </c>
      <c r="AH275" s="146">
        <v>0</v>
      </c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x14ac:dyDescent="0.2">
      <c r="A276" s="165" t="s">
        <v>106</v>
      </c>
      <c r="B276" s="166" t="s">
        <v>67</v>
      </c>
      <c r="C276" s="187" t="s">
        <v>68</v>
      </c>
      <c r="D276" s="167"/>
      <c r="E276" s="168"/>
      <c r="F276" s="169"/>
      <c r="G276" s="169">
        <f>SUMIF(AG277:AG301,"&lt;&gt;NOR",G277:G301)</f>
        <v>0</v>
      </c>
      <c r="H276" s="169"/>
      <c r="I276" s="169">
        <f>SUM(I277:I301)</f>
        <v>0</v>
      </c>
      <c r="J276" s="169"/>
      <c r="K276" s="169">
        <f>SUM(K277:K301)</f>
        <v>0</v>
      </c>
      <c r="L276" s="169"/>
      <c r="M276" s="169">
        <f>SUM(M277:M301)</f>
        <v>0</v>
      </c>
      <c r="N276" s="168"/>
      <c r="O276" s="168">
        <f>SUM(O277:O301)</f>
        <v>0.72</v>
      </c>
      <c r="P276" s="168"/>
      <c r="Q276" s="168">
        <f>SUM(Q277:Q301)</f>
        <v>0</v>
      </c>
      <c r="R276" s="169"/>
      <c r="S276" s="169"/>
      <c r="T276" s="170"/>
      <c r="U276" s="164"/>
      <c r="V276" s="164">
        <f>SUM(V277:V301)</f>
        <v>162.85</v>
      </c>
      <c r="W276" s="164"/>
      <c r="X276" s="164"/>
      <c r="Y276" s="164"/>
      <c r="AG276" t="s">
        <v>107</v>
      </c>
    </row>
    <row r="277" spans="1:60" ht="22.5" outlineLevel="1" x14ac:dyDescent="0.2">
      <c r="A277" s="172">
        <v>44</v>
      </c>
      <c r="B277" s="173" t="s">
        <v>299</v>
      </c>
      <c r="C277" s="188" t="s">
        <v>300</v>
      </c>
      <c r="D277" s="174" t="s">
        <v>110</v>
      </c>
      <c r="E277" s="175">
        <v>113.82080000000001</v>
      </c>
      <c r="F277" s="176"/>
      <c r="G277" s="177">
        <f>ROUND(E277*F277,2)</f>
        <v>0</v>
      </c>
      <c r="H277" s="176"/>
      <c r="I277" s="177">
        <f>ROUND(E277*H277,2)</f>
        <v>0</v>
      </c>
      <c r="J277" s="176"/>
      <c r="K277" s="177">
        <f>ROUND(E277*J277,2)</f>
        <v>0</v>
      </c>
      <c r="L277" s="177">
        <v>12</v>
      </c>
      <c r="M277" s="177">
        <f>G277*(1+L277/100)</f>
        <v>0</v>
      </c>
      <c r="N277" s="175">
        <v>0</v>
      </c>
      <c r="O277" s="175">
        <f>ROUND(E277*N277,2)</f>
        <v>0</v>
      </c>
      <c r="P277" s="175">
        <v>0</v>
      </c>
      <c r="Q277" s="175">
        <f>ROUND(E277*P277,2)</f>
        <v>0</v>
      </c>
      <c r="R277" s="177"/>
      <c r="S277" s="177" t="s">
        <v>111</v>
      </c>
      <c r="T277" s="178" t="s">
        <v>111</v>
      </c>
      <c r="U277" s="156">
        <v>0.91459999999999997</v>
      </c>
      <c r="V277" s="156">
        <f>ROUND(E277*U277,2)</f>
        <v>104.1</v>
      </c>
      <c r="W277" s="156"/>
      <c r="X277" s="156" t="s">
        <v>112</v>
      </c>
      <c r="Y277" s="156" t="s">
        <v>113</v>
      </c>
      <c r="Z277" s="146"/>
      <c r="AA277" s="146"/>
      <c r="AB277" s="146"/>
      <c r="AC277" s="146"/>
      <c r="AD277" s="146"/>
      <c r="AE277" s="146"/>
      <c r="AF277" s="146"/>
      <c r="AG277" s="146" t="s">
        <v>114</v>
      </c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2" x14ac:dyDescent="0.2">
      <c r="A278" s="153"/>
      <c r="B278" s="154"/>
      <c r="C278" s="251" t="s">
        <v>301</v>
      </c>
      <c r="D278" s="252"/>
      <c r="E278" s="252"/>
      <c r="F278" s="252"/>
      <c r="G278" s="252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162</v>
      </c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outlineLevel="2" x14ac:dyDescent="0.2">
      <c r="A279" s="153"/>
      <c r="B279" s="154"/>
      <c r="C279" s="189" t="s">
        <v>302</v>
      </c>
      <c r="D279" s="157"/>
      <c r="E279" s="158"/>
      <c r="F279" s="156"/>
      <c r="G279" s="156"/>
      <c r="H279" s="156"/>
      <c r="I279" s="156"/>
      <c r="J279" s="156"/>
      <c r="K279" s="156"/>
      <c r="L279" s="156"/>
      <c r="M279" s="156"/>
      <c r="N279" s="155"/>
      <c r="O279" s="155"/>
      <c r="P279" s="155"/>
      <c r="Q279" s="155"/>
      <c r="R279" s="156"/>
      <c r="S279" s="156"/>
      <c r="T279" s="156"/>
      <c r="U279" s="156"/>
      <c r="V279" s="156"/>
      <c r="W279" s="156"/>
      <c r="X279" s="156"/>
      <c r="Y279" s="156"/>
      <c r="Z279" s="146"/>
      <c r="AA279" s="146"/>
      <c r="AB279" s="146"/>
      <c r="AC279" s="146"/>
      <c r="AD279" s="146"/>
      <c r="AE279" s="146"/>
      <c r="AF279" s="146"/>
      <c r="AG279" s="146" t="s">
        <v>116</v>
      </c>
      <c r="AH279" s="146">
        <v>0</v>
      </c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outlineLevel="3" x14ac:dyDescent="0.2">
      <c r="A280" s="153"/>
      <c r="B280" s="154"/>
      <c r="C280" s="189" t="s">
        <v>225</v>
      </c>
      <c r="D280" s="157"/>
      <c r="E280" s="158">
        <v>81.900800000000004</v>
      </c>
      <c r="F280" s="156"/>
      <c r="G280" s="156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116</v>
      </c>
      <c r="AH280" s="146">
        <v>0</v>
      </c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</row>
    <row r="281" spans="1:60" outlineLevel="3" x14ac:dyDescent="0.2">
      <c r="A281" s="153"/>
      <c r="B281" s="154"/>
      <c r="C281" s="189" t="s">
        <v>303</v>
      </c>
      <c r="D281" s="157"/>
      <c r="E281" s="158"/>
      <c r="F281" s="156"/>
      <c r="G281" s="156"/>
      <c r="H281" s="156"/>
      <c r="I281" s="156"/>
      <c r="J281" s="156"/>
      <c r="K281" s="156"/>
      <c r="L281" s="156"/>
      <c r="M281" s="156"/>
      <c r="N281" s="155"/>
      <c r="O281" s="155"/>
      <c r="P281" s="155"/>
      <c r="Q281" s="155"/>
      <c r="R281" s="156"/>
      <c r="S281" s="156"/>
      <c r="T281" s="156"/>
      <c r="U281" s="156"/>
      <c r="V281" s="156"/>
      <c r="W281" s="156"/>
      <c r="X281" s="156"/>
      <c r="Y281" s="156"/>
      <c r="Z281" s="146"/>
      <c r="AA281" s="146"/>
      <c r="AB281" s="146"/>
      <c r="AC281" s="146"/>
      <c r="AD281" s="146"/>
      <c r="AE281" s="146"/>
      <c r="AF281" s="146"/>
      <c r="AG281" s="146" t="s">
        <v>116</v>
      </c>
      <c r="AH281" s="146">
        <v>0</v>
      </c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3" x14ac:dyDescent="0.2">
      <c r="A282" s="153"/>
      <c r="B282" s="154"/>
      <c r="C282" s="189" t="s">
        <v>304</v>
      </c>
      <c r="D282" s="157"/>
      <c r="E282" s="158">
        <v>31.92</v>
      </c>
      <c r="F282" s="156"/>
      <c r="G282" s="156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116</v>
      </c>
      <c r="AH282" s="146">
        <v>0</v>
      </c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ht="22.5" outlineLevel="1" x14ac:dyDescent="0.2">
      <c r="A283" s="172">
        <v>45</v>
      </c>
      <c r="B283" s="173" t="s">
        <v>305</v>
      </c>
      <c r="C283" s="188" t="s">
        <v>306</v>
      </c>
      <c r="D283" s="174" t="s">
        <v>178</v>
      </c>
      <c r="E283" s="175">
        <v>60.8</v>
      </c>
      <c r="F283" s="176"/>
      <c r="G283" s="177">
        <f>ROUND(E283*F283,2)</f>
        <v>0</v>
      </c>
      <c r="H283" s="176"/>
      <c r="I283" s="177">
        <f>ROUND(E283*H283,2)</f>
        <v>0</v>
      </c>
      <c r="J283" s="176"/>
      <c r="K283" s="177">
        <f>ROUND(E283*J283,2)</f>
        <v>0</v>
      </c>
      <c r="L283" s="177">
        <v>12</v>
      </c>
      <c r="M283" s="177">
        <f>G283*(1+L283/100)</f>
        <v>0</v>
      </c>
      <c r="N283" s="175">
        <v>1.5200000000000001E-3</v>
      </c>
      <c r="O283" s="175">
        <f>ROUND(E283*N283,2)</f>
        <v>0.09</v>
      </c>
      <c r="P283" s="175">
        <v>0</v>
      </c>
      <c r="Q283" s="175">
        <f>ROUND(E283*P283,2)</f>
        <v>0</v>
      </c>
      <c r="R283" s="177"/>
      <c r="S283" s="177" t="s">
        <v>111</v>
      </c>
      <c r="T283" s="178" t="s">
        <v>111</v>
      </c>
      <c r="U283" s="156">
        <v>0.252</v>
      </c>
      <c r="V283" s="156">
        <f>ROUND(E283*U283,2)</f>
        <v>15.32</v>
      </c>
      <c r="W283" s="156"/>
      <c r="X283" s="156" t="s">
        <v>112</v>
      </c>
      <c r="Y283" s="156" t="s">
        <v>113</v>
      </c>
      <c r="Z283" s="146"/>
      <c r="AA283" s="146"/>
      <c r="AB283" s="146"/>
      <c r="AC283" s="146"/>
      <c r="AD283" s="146"/>
      <c r="AE283" s="146"/>
      <c r="AF283" s="146"/>
      <c r="AG283" s="146" t="s">
        <v>114</v>
      </c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2" x14ac:dyDescent="0.2">
      <c r="A284" s="153"/>
      <c r="B284" s="154"/>
      <c r="C284" s="251" t="s">
        <v>307</v>
      </c>
      <c r="D284" s="252"/>
      <c r="E284" s="252"/>
      <c r="F284" s="252"/>
      <c r="G284" s="252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162</v>
      </c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2" x14ac:dyDescent="0.2">
      <c r="A285" s="153"/>
      <c r="B285" s="154"/>
      <c r="C285" s="189" t="s">
        <v>308</v>
      </c>
      <c r="D285" s="157"/>
      <c r="E285" s="158">
        <v>60.8</v>
      </c>
      <c r="F285" s="156"/>
      <c r="G285" s="156"/>
      <c r="H285" s="156"/>
      <c r="I285" s="156"/>
      <c r="J285" s="156"/>
      <c r="K285" s="156"/>
      <c r="L285" s="156"/>
      <c r="M285" s="156"/>
      <c r="N285" s="155"/>
      <c r="O285" s="155"/>
      <c r="P285" s="155"/>
      <c r="Q285" s="155"/>
      <c r="R285" s="156"/>
      <c r="S285" s="156"/>
      <c r="T285" s="156"/>
      <c r="U285" s="156"/>
      <c r="V285" s="156"/>
      <c r="W285" s="156"/>
      <c r="X285" s="156"/>
      <c r="Y285" s="156"/>
      <c r="Z285" s="146"/>
      <c r="AA285" s="146"/>
      <c r="AB285" s="146"/>
      <c r="AC285" s="146"/>
      <c r="AD285" s="146"/>
      <c r="AE285" s="146"/>
      <c r="AF285" s="146"/>
      <c r="AG285" s="146" t="s">
        <v>116</v>
      </c>
      <c r="AH285" s="146">
        <v>0</v>
      </c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ht="22.5" outlineLevel="1" x14ac:dyDescent="0.2">
      <c r="A286" s="172">
        <v>46</v>
      </c>
      <c r="B286" s="173" t="s">
        <v>309</v>
      </c>
      <c r="C286" s="188" t="s">
        <v>310</v>
      </c>
      <c r="D286" s="174" t="s">
        <v>178</v>
      </c>
      <c r="E286" s="175">
        <v>16</v>
      </c>
      <c r="F286" s="176"/>
      <c r="G286" s="177">
        <f>ROUND(E286*F286,2)</f>
        <v>0</v>
      </c>
      <c r="H286" s="176"/>
      <c r="I286" s="177">
        <f>ROUND(E286*H286,2)</f>
        <v>0</v>
      </c>
      <c r="J286" s="176"/>
      <c r="K286" s="177">
        <f>ROUND(E286*J286,2)</f>
        <v>0</v>
      </c>
      <c r="L286" s="177">
        <v>12</v>
      </c>
      <c r="M286" s="177">
        <f>G286*(1+L286/100)</f>
        <v>0</v>
      </c>
      <c r="N286" s="175">
        <v>1.3799999999999999E-3</v>
      </c>
      <c r="O286" s="175">
        <f>ROUND(E286*N286,2)</f>
        <v>0.02</v>
      </c>
      <c r="P286" s="175">
        <v>0</v>
      </c>
      <c r="Q286" s="175">
        <f>ROUND(E286*P286,2)</f>
        <v>0</v>
      </c>
      <c r="R286" s="177"/>
      <c r="S286" s="177" t="s">
        <v>111</v>
      </c>
      <c r="T286" s="178" t="s">
        <v>258</v>
      </c>
      <c r="U286" s="156">
        <v>0.22</v>
      </c>
      <c r="V286" s="156">
        <f>ROUND(E286*U286,2)</f>
        <v>3.52</v>
      </c>
      <c r="W286" s="156"/>
      <c r="X286" s="156" t="s">
        <v>112</v>
      </c>
      <c r="Y286" s="156" t="s">
        <v>113</v>
      </c>
      <c r="Z286" s="146"/>
      <c r="AA286" s="146"/>
      <c r="AB286" s="146"/>
      <c r="AC286" s="146"/>
      <c r="AD286" s="146"/>
      <c r="AE286" s="146"/>
      <c r="AF286" s="146"/>
      <c r="AG286" s="146" t="s">
        <v>114</v>
      </c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2" x14ac:dyDescent="0.2">
      <c r="A287" s="153"/>
      <c r="B287" s="154"/>
      <c r="C287" s="251" t="s">
        <v>311</v>
      </c>
      <c r="D287" s="252"/>
      <c r="E287" s="252"/>
      <c r="F287" s="252"/>
      <c r="G287" s="252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162</v>
      </c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outlineLevel="2" x14ac:dyDescent="0.2">
      <c r="A288" s="153"/>
      <c r="B288" s="154"/>
      <c r="C288" s="189" t="s">
        <v>312</v>
      </c>
      <c r="D288" s="157"/>
      <c r="E288" s="158">
        <v>16</v>
      </c>
      <c r="F288" s="156"/>
      <c r="G288" s="156"/>
      <c r="H288" s="156"/>
      <c r="I288" s="156"/>
      <c r="J288" s="156"/>
      <c r="K288" s="156"/>
      <c r="L288" s="156"/>
      <c r="M288" s="156"/>
      <c r="N288" s="155"/>
      <c r="O288" s="155"/>
      <c r="P288" s="155"/>
      <c r="Q288" s="155"/>
      <c r="R288" s="156"/>
      <c r="S288" s="156"/>
      <c r="T288" s="156"/>
      <c r="U288" s="156"/>
      <c r="V288" s="156"/>
      <c r="W288" s="156"/>
      <c r="X288" s="156"/>
      <c r="Y288" s="156"/>
      <c r="Z288" s="146"/>
      <c r="AA288" s="146"/>
      <c r="AB288" s="146"/>
      <c r="AC288" s="146"/>
      <c r="AD288" s="146"/>
      <c r="AE288" s="146"/>
      <c r="AF288" s="146"/>
      <c r="AG288" s="146" t="s">
        <v>116</v>
      </c>
      <c r="AH288" s="146">
        <v>0</v>
      </c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ht="33.75" outlineLevel="1" x14ac:dyDescent="0.2">
      <c r="A289" s="172">
        <v>47</v>
      </c>
      <c r="B289" s="173" t="s">
        <v>313</v>
      </c>
      <c r="C289" s="188" t="s">
        <v>314</v>
      </c>
      <c r="D289" s="174" t="s">
        <v>178</v>
      </c>
      <c r="E289" s="175">
        <v>96</v>
      </c>
      <c r="F289" s="176"/>
      <c r="G289" s="177">
        <f>ROUND(E289*F289,2)</f>
        <v>0</v>
      </c>
      <c r="H289" s="176"/>
      <c r="I289" s="177">
        <f>ROUND(E289*H289,2)</f>
        <v>0</v>
      </c>
      <c r="J289" s="176"/>
      <c r="K289" s="177">
        <f>ROUND(E289*J289,2)</f>
        <v>0</v>
      </c>
      <c r="L289" s="177">
        <v>12</v>
      </c>
      <c r="M289" s="177">
        <f>G289*(1+L289/100)</f>
        <v>0</v>
      </c>
      <c r="N289" s="175">
        <v>2.4599999999999999E-3</v>
      </c>
      <c r="O289" s="175">
        <f>ROUND(E289*N289,2)</f>
        <v>0.24</v>
      </c>
      <c r="P289" s="175">
        <v>0</v>
      </c>
      <c r="Q289" s="175">
        <f>ROUND(E289*P289,2)</f>
        <v>0</v>
      </c>
      <c r="R289" s="177"/>
      <c r="S289" s="177" t="s">
        <v>111</v>
      </c>
      <c r="T289" s="178" t="s">
        <v>258</v>
      </c>
      <c r="U289" s="156">
        <v>0.29625000000000001</v>
      </c>
      <c r="V289" s="156">
        <f>ROUND(E289*U289,2)</f>
        <v>28.44</v>
      </c>
      <c r="W289" s="156"/>
      <c r="X289" s="156" t="s">
        <v>112</v>
      </c>
      <c r="Y289" s="156" t="s">
        <v>113</v>
      </c>
      <c r="Z289" s="146"/>
      <c r="AA289" s="146"/>
      <c r="AB289" s="146"/>
      <c r="AC289" s="146"/>
      <c r="AD289" s="146"/>
      <c r="AE289" s="146"/>
      <c r="AF289" s="146"/>
      <c r="AG289" s="146" t="s">
        <v>114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outlineLevel="2" x14ac:dyDescent="0.2">
      <c r="A290" s="153"/>
      <c r="B290" s="154"/>
      <c r="C290" s="251" t="s">
        <v>315</v>
      </c>
      <c r="D290" s="252"/>
      <c r="E290" s="252"/>
      <c r="F290" s="252"/>
      <c r="G290" s="252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162</v>
      </c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2" x14ac:dyDescent="0.2">
      <c r="A291" s="153"/>
      <c r="B291" s="154"/>
      <c r="C291" s="189" t="s">
        <v>316</v>
      </c>
      <c r="D291" s="157"/>
      <c r="E291" s="158">
        <v>96</v>
      </c>
      <c r="F291" s="156"/>
      <c r="G291" s="156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116</v>
      </c>
      <c r="AH291" s="146">
        <v>0</v>
      </c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1" x14ac:dyDescent="0.2">
      <c r="A292" s="172">
        <v>48</v>
      </c>
      <c r="B292" s="173" t="s">
        <v>317</v>
      </c>
      <c r="C292" s="188" t="s">
        <v>318</v>
      </c>
      <c r="D292" s="174" t="s">
        <v>110</v>
      </c>
      <c r="E292" s="175">
        <v>103.1808</v>
      </c>
      <c r="F292" s="176"/>
      <c r="G292" s="177">
        <f>ROUND(E292*F292,2)</f>
        <v>0</v>
      </c>
      <c r="H292" s="176"/>
      <c r="I292" s="177">
        <f>ROUND(E292*H292,2)</f>
        <v>0</v>
      </c>
      <c r="J292" s="176"/>
      <c r="K292" s="177">
        <f>ROUND(E292*J292,2)</f>
        <v>0</v>
      </c>
      <c r="L292" s="177">
        <v>12</v>
      </c>
      <c r="M292" s="177">
        <f>G292*(1+L292/100)</f>
        <v>0</v>
      </c>
      <c r="N292" s="175">
        <v>0</v>
      </c>
      <c r="O292" s="175">
        <f>ROUND(E292*N292,2)</f>
        <v>0</v>
      </c>
      <c r="P292" s="175">
        <v>0</v>
      </c>
      <c r="Q292" s="175">
        <f>ROUND(E292*P292,2)</f>
        <v>0</v>
      </c>
      <c r="R292" s="177"/>
      <c r="S292" s="177" t="s">
        <v>111</v>
      </c>
      <c r="T292" s="178" t="s">
        <v>111</v>
      </c>
      <c r="U292" s="156">
        <v>0.1</v>
      </c>
      <c r="V292" s="156">
        <f>ROUND(E292*U292,2)</f>
        <v>10.32</v>
      </c>
      <c r="W292" s="156"/>
      <c r="X292" s="156" t="s">
        <v>112</v>
      </c>
      <c r="Y292" s="156" t="s">
        <v>113</v>
      </c>
      <c r="Z292" s="146"/>
      <c r="AA292" s="146"/>
      <c r="AB292" s="146"/>
      <c r="AC292" s="146"/>
      <c r="AD292" s="146"/>
      <c r="AE292" s="146"/>
      <c r="AF292" s="146"/>
      <c r="AG292" s="146" t="s">
        <v>114</v>
      </c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2" x14ac:dyDescent="0.2">
      <c r="A293" s="153"/>
      <c r="B293" s="154"/>
      <c r="C293" s="189" t="s">
        <v>302</v>
      </c>
      <c r="D293" s="157"/>
      <c r="E293" s="158"/>
      <c r="F293" s="156"/>
      <c r="G293" s="156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116</v>
      </c>
      <c r="AH293" s="146">
        <v>0</v>
      </c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3" x14ac:dyDescent="0.2">
      <c r="A294" s="153"/>
      <c r="B294" s="154"/>
      <c r="C294" s="189" t="s">
        <v>225</v>
      </c>
      <c r="D294" s="157"/>
      <c r="E294" s="158">
        <v>81.900800000000004</v>
      </c>
      <c r="F294" s="156"/>
      <c r="G294" s="156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116</v>
      </c>
      <c r="AH294" s="146">
        <v>0</v>
      </c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3" x14ac:dyDescent="0.2">
      <c r="A295" s="153"/>
      <c r="B295" s="154"/>
      <c r="C295" s="189" t="s">
        <v>303</v>
      </c>
      <c r="D295" s="157"/>
      <c r="E295" s="158"/>
      <c r="F295" s="156"/>
      <c r="G295" s="156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116</v>
      </c>
      <c r="AH295" s="146">
        <v>0</v>
      </c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3" x14ac:dyDescent="0.2">
      <c r="A296" s="153"/>
      <c r="B296" s="154"/>
      <c r="C296" s="189" t="s">
        <v>319</v>
      </c>
      <c r="D296" s="157"/>
      <c r="E296" s="158">
        <v>21.28</v>
      </c>
      <c r="F296" s="156"/>
      <c r="G296" s="156"/>
      <c r="H296" s="156"/>
      <c r="I296" s="156"/>
      <c r="J296" s="156"/>
      <c r="K296" s="156"/>
      <c r="L296" s="156"/>
      <c r="M296" s="156"/>
      <c r="N296" s="155"/>
      <c r="O296" s="155"/>
      <c r="P296" s="155"/>
      <c r="Q296" s="155"/>
      <c r="R296" s="156"/>
      <c r="S296" s="156"/>
      <c r="T296" s="156"/>
      <c r="U296" s="156"/>
      <c r="V296" s="156"/>
      <c r="W296" s="156"/>
      <c r="X296" s="156"/>
      <c r="Y296" s="156"/>
      <c r="Z296" s="146"/>
      <c r="AA296" s="146"/>
      <c r="AB296" s="146"/>
      <c r="AC296" s="146"/>
      <c r="AD296" s="146"/>
      <c r="AE296" s="146"/>
      <c r="AF296" s="146"/>
      <c r="AG296" s="146" t="s">
        <v>116</v>
      </c>
      <c r="AH296" s="146">
        <v>0</v>
      </c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ht="22.5" outlineLevel="1" x14ac:dyDescent="0.2">
      <c r="A297" s="172">
        <v>49</v>
      </c>
      <c r="B297" s="173" t="s">
        <v>320</v>
      </c>
      <c r="C297" s="188" t="s">
        <v>321</v>
      </c>
      <c r="D297" s="174" t="s">
        <v>110</v>
      </c>
      <c r="E297" s="175">
        <v>130.89392000000001</v>
      </c>
      <c r="F297" s="176"/>
      <c r="G297" s="177">
        <f>ROUND(E297*F297,2)</f>
        <v>0</v>
      </c>
      <c r="H297" s="176"/>
      <c r="I297" s="177">
        <f>ROUND(E297*H297,2)</f>
        <v>0</v>
      </c>
      <c r="J297" s="176"/>
      <c r="K297" s="177">
        <f>ROUND(E297*J297,2)</f>
        <v>0</v>
      </c>
      <c r="L297" s="177">
        <v>12</v>
      </c>
      <c r="M297" s="177">
        <f>G297*(1+L297/100)</f>
        <v>0</v>
      </c>
      <c r="N297" s="175">
        <v>2.5000000000000001E-3</v>
      </c>
      <c r="O297" s="175">
        <f>ROUND(E297*N297,2)</f>
        <v>0.33</v>
      </c>
      <c r="P297" s="175">
        <v>0</v>
      </c>
      <c r="Q297" s="175">
        <f>ROUND(E297*P297,2)</f>
        <v>0</v>
      </c>
      <c r="R297" s="177" t="s">
        <v>205</v>
      </c>
      <c r="S297" s="177" t="s">
        <v>111</v>
      </c>
      <c r="T297" s="178" t="s">
        <v>111</v>
      </c>
      <c r="U297" s="156">
        <v>0</v>
      </c>
      <c r="V297" s="156">
        <f>ROUND(E297*U297,2)</f>
        <v>0</v>
      </c>
      <c r="W297" s="156"/>
      <c r="X297" s="156" t="s">
        <v>206</v>
      </c>
      <c r="Y297" s="156" t="s">
        <v>113</v>
      </c>
      <c r="Z297" s="146"/>
      <c r="AA297" s="146"/>
      <c r="AB297" s="146"/>
      <c r="AC297" s="146"/>
      <c r="AD297" s="146"/>
      <c r="AE297" s="146"/>
      <c r="AF297" s="146"/>
      <c r="AG297" s="146" t="s">
        <v>207</v>
      </c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2" x14ac:dyDescent="0.2">
      <c r="A298" s="153"/>
      <c r="B298" s="154"/>
      <c r="C298" s="189" t="s">
        <v>322</v>
      </c>
      <c r="D298" s="157"/>
      <c r="E298" s="158">
        <v>130.89392000000001</v>
      </c>
      <c r="F298" s="156"/>
      <c r="G298" s="156"/>
      <c r="H298" s="156"/>
      <c r="I298" s="156"/>
      <c r="J298" s="156"/>
      <c r="K298" s="156"/>
      <c r="L298" s="156"/>
      <c r="M298" s="156"/>
      <c r="N298" s="155"/>
      <c r="O298" s="155"/>
      <c r="P298" s="155"/>
      <c r="Q298" s="155"/>
      <c r="R298" s="156"/>
      <c r="S298" s="156"/>
      <c r="T298" s="156"/>
      <c r="U298" s="156"/>
      <c r="V298" s="156"/>
      <c r="W298" s="156"/>
      <c r="X298" s="156"/>
      <c r="Y298" s="156"/>
      <c r="Z298" s="146"/>
      <c r="AA298" s="146"/>
      <c r="AB298" s="146"/>
      <c r="AC298" s="146"/>
      <c r="AD298" s="146"/>
      <c r="AE298" s="146"/>
      <c r="AF298" s="146"/>
      <c r="AG298" s="146" t="s">
        <v>116</v>
      </c>
      <c r="AH298" s="146">
        <v>0</v>
      </c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1" x14ac:dyDescent="0.2">
      <c r="A299" s="172">
        <v>50</v>
      </c>
      <c r="B299" s="173" t="s">
        <v>323</v>
      </c>
      <c r="C299" s="188" t="s">
        <v>324</v>
      </c>
      <c r="D299" s="174" t="s">
        <v>110</v>
      </c>
      <c r="E299" s="175">
        <v>118.65792</v>
      </c>
      <c r="F299" s="176"/>
      <c r="G299" s="177">
        <f>ROUND(E299*F299,2)</f>
        <v>0</v>
      </c>
      <c r="H299" s="176"/>
      <c r="I299" s="177">
        <f>ROUND(E299*H299,2)</f>
        <v>0</v>
      </c>
      <c r="J299" s="176"/>
      <c r="K299" s="177">
        <f>ROUND(E299*J299,2)</f>
        <v>0</v>
      </c>
      <c r="L299" s="177">
        <v>12</v>
      </c>
      <c r="M299" s="177">
        <f>G299*(1+L299/100)</f>
        <v>0</v>
      </c>
      <c r="N299" s="175">
        <v>2.9999999999999997E-4</v>
      </c>
      <c r="O299" s="175">
        <f>ROUND(E299*N299,2)</f>
        <v>0.04</v>
      </c>
      <c r="P299" s="175">
        <v>0</v>
      </c>
      <c r="Q299" s="175">
        <f>ROUND(E299*P299,2)</f>
        <v>0</v>
      </c>
      <c r="R299" s="177" t="s">
        <v>205</v>
      </c>
      <c r="S299" s="177" t="s">
        <v>111</v>
      </c>
      <c r="T299" s="178" t="s">
        <v>111</v>
      </c>
      <c r="U299" s="156">
        <v>0</v>
      </c>
      <c r="V299" s="156">
        <f>ROUND(E299*U299,2)</f>
        <v>0</v>
      </c>
      <c r="W299" s="156"/>
      <c r="X299" s="156" t="s">
        <v>206</v>
      </c>
      <c r="Y299" s="156" t="s">
        <v>113</v>
      </c>
      <c r="Z299" s="146"/>
      <c r="AA299" s="146"/>
      <c r="AB299" s="146"/>
      <c r="AC299" s="146"/>
      <c r="AD299" s="146"/>
      <c r="AE299" s="146"/>
      <c r="AF299" s="146"/>
      <c r="AG299" s="146" t="s">
        <v>207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2" x14ac:dyDescent="0.2">
      <c r="A300" s="153"/>
      <c r="B300" s="154"/>
      <c r="C300" s="189" t="s">
        <v>325</v>
      </c>
      <c r="D300" s="157"/>
      <c r="E300" s="158">
        <v>118.65792</v>
      </c>
      <c r="F300" s="156"/>
      <c r="G300" s="156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116</v>
      </c>
      <c r="AH300" s="146">
        <v>0</v>
      </c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ht="22.5" outlineLevel="1" x14ac:dyDescent="0.2">
      <c r="A301" s="180">
        <v>51</v>
      </c>
      <c r="B301" s="181" t="s">
        <v>326</v>
      </c>
      <c r="C301" s="191" t="s">
        <v>327</v>
      </c>
      <c r="D301" s="182" t="s">
        <v>294</v>
      </c>
      <c r="E301" s="183">
        <v>0.71348999999999996</v>
      </c>
      <c r="F301" s="184"/>
      <c r="G301" s="185">
        <f>ROUND(E301*F301,2)</f>
        <v>0</v>
      </c>
      <c r="H301" s="184"/>
      <c r="I301" s="185">
        <f>ROUND(E301*H301,2)</f>
        <v>0</v>
      </c>
      <c r="J301" s="184"/>
      <c r="K301" s="185">
        <f>ROUND(E301*J301,2)</f>
        <v>0</v>
      </c>
      <c r="L301" s="185">
        <v>12</v>
      </c>
      <c r="M301" s="185">
        <f>G301*(1+L301/100)</f>
        <v>0</v>
      </c>
      <c r="N301" s="183">
        <v>0</v>
      </c>
      <c r="O301" s="183">
        <f>ROUND(E301*N301,2)</f>
        <v>0</v>
      </c>
      <c r="P301" s="183">
        <v>0</v>
      </c>
      <c r="Q301" s="183">
        <f>ROUND(E301*P301,2)</f>
        <v>0</v>
      </c>
      <c r="R301" s="185"/>
      <c r="S301" s="185" t="s">
        <v>111</v>
      </c>
      <c r="T301" s="186" t="s">
        <v>111</v>
      </c>
      <c r="U301" s="156">
        <v>1.609</v>
      </c>
      <c r="V301" s="156">
        <f>ROUND(E301*U301,2)</f>
        <v>1.1499999999999999</v>
      </c>
      <c r="W301" s="156"/>
      <c r="X301" s="156" t="s">
        <v>295</v>
      </c>
      <c r="Y301" s="156" t="s">
        <v>113</v>
      </c>
      <c r="Z301" s="146"/>
      <c r="AA301" s="146"/>
      <c r="AB301" s="146"/>
      <c r="AC301" s="146"/>
      <c r="AD301" s="146"/>
      <c r="AE301" s="146"/>
      <c r="AF301" s="146"/>
      <c r="AG301" s="146" t="s">
        <v>296</v>
      </c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x14ac:dyDescent="0.2">
      <c r="A302" s="165" t="s">
        <v>106</v>
      </c>
      <c r="B302" s="166" t="s">
        <v>69</v>
      </c>
      <c r="C302" s="187" t="s">
        <v>70</v>
      </c>
      <c r="D302" s="167"/>
      <c r="E302" s="168"/>
      <c r="F302" s="169"/>
      <c r="G302" s="169">
        <f>SUMIF(AG303:AG311,"&lt;&gt;NOR",G303:G311)</f>
        <v>0</v>
      </c>
      <c r="H302" s="169"/>
      <c r="I302" s="169">
        <f>SUM(I303:I311)</f>
        <v>0</v>
      </c>
      <c r="J302" s="169"/>
      <c r="K302" s="169">
        <f>SUM(K303:K311)</f>
        <v>0</v>
      </c>
      <c r="L302" s="169"/>
      <c r="M302" s="169">
        <f>SUM(M303:M311)</f>
        <v>0</v>
      </c>
      <c r="N302" s="168"/>
      <c r="O302" s="168">
        <f>SUM(O303:O311)</f>
        <v>0.58000000000000007</v>
      </c>
      <c r="P302" s="168"/>
      <c r="Q302" s="168">
        <f>SUM(Q303:Q311)</f>
        <v>0.17</v>
      </c>
      <c r="R302" s="169"/>
      <c r="S302" s="169"/>
      <c r="T302" s="170"/>
      <c r="U302" s="164"/>
      <c r="V302" s="164">
        <f>SUM(V303:V311)</f>
        <v>21.45</v>
      </c>
      <c r="W302" s="164"/>
      <c r="X302" s="164"/>
      <c r="Y302" s="164"/>
      <c r="AG302" t="s">
        <v>107</v>
      </c>
    </row>
    <row r="303" spans="1:60" ht="22.5" outlineLevel="1" x14ac:dyDescent="0.2">
      <c r="A303" s="172">
        <v>52</v>
      </c>
      <c r="B303" s="173" t="s">
        <v>328</v>
      </c>
      <c r="C303" s="188" t="s">
        <v>329</v>
      </c>
      <c r="D303" s="174" t="s">
        <v>110</v>
      </c>
      <c r="E303" s="175">
        <v>84.044799999999995</v>
      </c>
      <c r="F303" s="176"/>
      <c r="G303" s="177">
        <f>ROUND(E303*F303,2)</f>
        <v>0</v>
      </c>
      <c r="H303" s="176"/>
      <c r="I303" s="177">
        <f>ROUND(E303*H303,2)</f>
        <v>0</v>
      </c>
      <c r="J303" s="176"/>
      <c r="K303" s="177">
        <f>ROUND(E303*J303,2)</f>
        <v>0</v>
      </c>
      <c r="L303" s="177">
        <v>12</v>
      </c>
      <c r="M303" s="177">
        <f>G303*(1+L303/100)</f>
        <v>0</v>
      </c>
      <c r="N303" s="175">
        <v>0</v>
      </c>
      <c r="O303" s="175">
        <f>ROUND(E303*N303,2)</f>
        <v>0</v>
      </c>
      <c r="P303" s="175">
        <v>2E-3</v>
      </c>
      <c r="Q303" s="175">
        <f>ROUND(E303*P303,2)</f>
        <v>0.17</v>
      </c>
      <c r="R303" s="177"/>
      <c r="S303" s="177" t="s">
        <v>111</v>
      </c>
      <c r="T303" s="178" t="s">
        <v>111</v>
      </c>
      <c r="U303" s="156">
        <v>3.7999999999999999E-2</v>
      </c>
      <c r="V303" s="156">
        <f>ROUND(E303*U303,2)</f>
        <v>3.19</v>
      </c>
      <c r="W303" s="156"/>
      <c r="X303" s="156" t="s">
        <v>112</v>
      </c>
      <c r="Y303" s="156" t="s">
        <v>113</v>
      </c>
      <c r="Z303" s="146"/>
      <c r="AA303" s="146"/>
      <c r="AB303" s="146"/>
      <c r="AC303" s="146"/>
      <c r="AD303" s="146"/>
      <c r="AE303" s="146"/>
      <c r="AF303" s="146"/>
      <c r="AG303" s="146" t="s">
        <v>114</v>
      </c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2" x14ac:dyDescent="0.2">
      <c r="A304" s="153"/>
      <c r="B304" s="154"/>
      <c r="C304" s="189" t="s">
        <v>330</v>
      </c>
      <c r="D304" s="157"/>
      <c r="E304" s="158"/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116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3" x14ac:dyDescent="0.2">
      <c r="A305" s="153"/>
      <c r="B305" s="154"/>
      <c r="C305" s="189" t="s">
        <v>273</v>
      </c>
      <c r="D305" s="157"/>
      <c r="E305" s="158">
        <v>84.044799999999995</v>
      </c>
      <c r="F305" s="156"/>
      <c r="G305" s="156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116</v>
      </c>
      <c r="AH305" s="146">
        <v>0</v>
      </c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ht="22.5" outlineLevel="1" x14ac:dyDescent="0.2">
      <c r="A306" s="172">
        <v>53</v>
      </c>
      <c r="B306" s="173" t="s">
        <v>331</v>
      </c>
      <c r="C306" s="188" t="s">
        <v>332</v>
      </c>
      <c r="D306" s="174" t="s">
        <v>110</v>
      </c>
      <c r="E306" s="175">
        <v>81.900800000000004</v>
      </c>
      <c r="F306" s="176"/>
      <c r="G306" s="177">
        <f>ROUND(E306*F306,2)</f>
        <v>0</v>
      </c>
      <c r="H306" s="176"/>
      <c r="I306" s="177">
        <f>ROUND(E306*H306,2)</f>
        <v>0</v>
      </c>
      <c r="J306" s="176"/>
      <c r="K306" s="177">
        <f>ROUND(E306*J306,2)</f>
        <v>0</v>
      </c>
      <c r="L306" s="177">
        <v>12</v>
      </c>
      <c r="M306" s="177">
        <f>G306*(1+L306/100)</f>
        <v>0</v>
      </c>
      <c r="N306" s="175">
        <v>3.9399999999999999E-3</v>
      </c>
      <c r="O306" s="175">
        <f>ROUND(E306*N306,2)</f>
        <v>0.32</v>
      </c>
      <c r="P306" s="175">
        <v>0</v>
      </c>
      <c r="Q306" s="175">
        <f>ROUND(E306*P306,2)</f>
        <v>0</v>
      </c>
      <c r="R306" s="177"/>
      <c r="S306" s="177" t="s">
        <v>111</v>
      </c>
      <c r="T306" s="178" t="s">
        <v>111</v>
      </c>
      <c r="U306" s="156">
        <v>0.21</v>
      </c>
      <c r="V306" s="156">
        <f>ROUND(E306*U306,2)</f>
        <v>17.2</v>
      </c>
      <c r="W306" s="156"/>
      <c r="X306" s="156" t="s">
        <v>112</v>
      </c>
      <c r="Y306" s="156" t="s">
        <v>113</v>
      </c>
      <c r="Z306" s="146"/>
      <c r="AA306" s="146"/>
      <c r="AB306" s="146"/>
      <c r="AC306" s="146"/>
      <c r="AD306" s="146"/>
      <c r="AE306" s="146"/>
      <c r="AF306" s="146"/>
      <c r="AG306" s="146" t="s">
        <v>114</v>
      </c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outlineLevel="2" x14ac:dyDescent="0.2">
      <c r="A307" s="153"/>
      <c r="B307" s="154"/>
      <c r="C307" s="189" t="s">
        <v>225</v>
      </c>
      <c r="D307" s="157"/>
      <c r="E307" s="158">
        <v>81.900800000000004</v>
      </c>
      <c r="F307" s="156"/>
      <c r="G307" s="156"/>
      <c r="H307" s="156"/>
      <c r="I307" s="156"/>
      <c r="J307" s="156"/>
      <c r="K307" s="156"/>
      <c r="L307" s="156"/>
      <c r="M307" s="156"/>
      <c r="N307" s="155"/>
      <c r="O307" s="155"/>
      <c r="P307" s="155"/>
      <c r="Q307" s="155"/>
      <c r="R307" s="156"/>
      <c r="S307" s="156"/>
      <c r="T307" s="156"/>
      <c r="U307" s="156"/>
      <c r="V307" s="156"/>
      <c r="W307" s="156"/>
      <c r="X307" s="156"/>
      <c r="Y307" s="156"/>
      <c r="Z307" s="146"/>
      <c r="AA307" s="146"/>
      <c r="AB307" s="146"/>
      <c r="AC307" s="146"/>
      <c r="AD307" s="146"/>
      <c r="AE307" s="146"/>
      <c r="AF307" s="146"/>
      <c r="AG307" s="146" t="s">
        <v>116</v>
      </c>
      <c r="AH307" s="146">
        <v>0</v>
      </c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1" x14ac:dyDescent="0.2">
      <c r="A308" s="172">
        <v>54</v>
      </c>
      <c r="B308" s="173" t="s">
        <v>333</v>
      </c>
      <c r="C308" s="188" t="s">
        <v>334</v>
      </c>
      <c r="D308" s="174" t="s">
        <v>110</v>
      </c>
      <c r="E308" s="175">
        <v>85.995000000000005</v>
      </c>
      <c r="F308" s="176"/>
      <c r="G308" s="177">
        <f>ROUND(E308*F308,2)</f>
        <v>0</v>
      </c>
      <c r="H308" s="176"/>
      <c r="I308" s="177">
        <f>ROUND(E308*H308,2)</f>
        <v>0</v>
      </c>
      <c r="J308" s="176"/>
      <c r="K308" s="177">
        <f>ROUND(E308*J308,2)</f>
        <v>0</v>
      </c>
      <c r="L308" s="177">
        <v>12</v>
      </c>
      <c r="M308" s="177">
        <f>G308*(1+L308/100)</f>
        <v>0</v>
      </c>
      <c r="N308" s="175">
        <v>3.0000000000000001E-3</v>
      </c>
      <c r="O308" s="175">
        <f>ROUND(E308*N308,2)</f>
        <v>0.26</v>
      </c>
      <c r="P308" s="175">
        <v>0</v>
      </c>
      <c r="Q308" s="175">
        <f>ROUND(E308*P308,2)</f>
        <v>0</v>
      </c>
      <c r="R308" s="177" t="s">
        <v>205</v>
      </c>
      <c r="S308" s="177" t="s">
        <v>111</v>
      </c>
      <c r="T308" s="178" t="s">
        <v>111</v>
      </c>
      <c r="U308" s="156">
        <v>0</v>
      </c>
      <c r="V308" s="156">
        <f>ROUND(E308*U308,2)</f>
        <v>0</v>
      </c>
      <c r="W308" s="156"/>
      <c r="X308" s="156" t="s">
        <v>206</v>
      </c>
      <c r="Y308" s="156" t="s">
        <v>113</v>
      </c>
      <c r="Z308" s="146"/>
      <c r="AA308" s="146"/>
      <c r="AB308" s="146"/>
      <c r="AC308" s="146"/>
      <c r="AD308" s="146"/>
      <c r="AE308" s="146"/>
      <c r="AF308" s="146"/>
      <c r="AG308" s="146" t="s">
        <v>207</v>
      </c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outlineLevel="2" x14ac:dyDescent="0.2">
      <c r="A309" s="153"/>
      <c r="B309" s="154"/>
      <c r="C309" s="251" t="s">
        <v>335</v>
      </c>
      <c r="D309" s="252"/>
      <c r="E309" s="252"/>
      <c r="F309" s="252"/>
      <c r="G309" s="252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162</v>
      </c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outlineLevel="2" x14ac:dyDescent="0.2">
      <c r="A310" s="153"/>
      <c r="B310" s="154"/>
      <c r="C310" s="189" t="s">
        <v>336</v>
      </c>
      <c r="D310" s="157"/>
      <c r="E310" s="158">
        <v>85.995000000000005</v>
      </c>
      <c r="F310" s="156"/>
      <c r="G310" s="1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116</v>
      </c>
      <c r="AH310" s="146">
        <v>0</v>
      </c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ht="22.5" outlineLevel="1" x14ac:dyDescent="0.2">
      <c r="A311" s="180">
        <v>55</v>
      </c>
      <c r="B311" s="181" t="s">
        <v>337</v>
      </c>
      <c r="C311" s="191" t="s">
        <v>338</v>
      </c>
      <c r="D311" s="182" t="s">
        <v>294</v>
      </c>
      <c r="E311" s="183">
        <v>0.58067000000000002</v>
      </c>
      <c r="F311" s="184"/>
      <c r="G311" s="185">
        <f>ROUND(E311*F311,2)</f>
        <v>0</v>
      </c>
      <c r="H311" s="184"/>
      <c r="I311" s="185">
        <f>ROUND(E311*H311,2)</f>
        <v>0</v>
      </c>
      <c r="J311" s="184"/>
      <c r="K311" s="185">
        <f>ROUND(E311*J311,2)</f>
        <v>0</v>
      </c>
      <c r="L311" s="185">
        <v>12</v>
      </c>
      <c r="M311" s="185">
        <f>G311*(1+L311/100)</f>
        <v>0</v>
      </c>
      <c r="N311" s="183">
        <v>0</v>
      </c>
      <c r="O311" s="183">
        <f>ROUND(E311*N311,2)</f>
        <v>0</v>
      </c>
      <c r="P311" s="183">
        <v>0</v>
      </c>
      <c r="Q311" s="183">
        <f>ROUND(E311*P311,2)</f>
        <v>0</v>
      </c>
      <c r="R311" s="185"/>
      <c r="S311" s="185" t="s">
        <v>111</v>
      </c>
      <c r="T311" s="186" t="s">
        <v>111</v>
      </c>
      <c r="U311" s="156">
        <v>1.831</v>
      </c>
      <c r="V311" s="156">
        <f>ROUND(E311*U311,2)</f>
        <v>1.06</v>
      </c>
      <c r="W311" s="156"/>
      <c r="X311" s="156" t="s">
        <v>295</v>
      </c>
      <c r="Y311" s="156" t="s">
        <v>113</v>
      </c>
      <c r="Z311" s="146"/>
      <c r="AA311" s="146"/>
      <c r="AB311" s="146"/>
      <c r="AC311" s="146"/>
      <c r="AD311" s="146"/>
      <c r="AE311" s="146"/>
      <c r="AF311" s="146"/>
      <c r="AG311" s="146" t="s">
        <v>296</v>
      </c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x14ac:dyDescent="0.2">
      <c r="A312" s="165" t="s">
        <v>106</v>
      </c>
      <c r="B312" s="166" t="s">
        <v>71</v>
      </c>
      <c r="C312" s="187" t="s">
        <v>72</v>
      </c>
      <c r="D312" s="167"/>
      <c r="E312" s="168"/>
      <c r="F312" s="169"/>
      <c r="G312" s="169">
        <f>SUMIF(AG313:AG320,"&lt;&gt;NOR",G313:G320)</f>
        <v>0</v>
      </c>
      <c r="H312" s="169"/>
      <c r="I312" s="169">
        <f>SUM(I313:I320)</f>
        <v>0</v>
      </c>
      <c r="J312" s="169"/>
      <c r="K312" s="169">
        <f>SUM(K313:K320)</f>
        <v>0</v>
      </c>
      <c r="L312" s="169"/>
      <c r="M312" s="169">
        <f>SUM(M313:M320)</f>
        <v>0</v>
      </c>
      <c r="N312" s="168"/>
      <c r="O312" s="168">
        <f>SUM(O313:O320)</f>
        <v>0.1</v>
      </c>
      <c r="P312" s="168"/>
      <c r="Q312" s="168">
        <f>SUM(Q313:Q320)</f>
        <v>0.28000000000000003</v>
      </c>
      <c r="R312" s="169"/>
      <c r="S312" s="169"/>
      <c r="T312" s="170"/>
      <c r="U312" s="164"/>
      <c r="V312" s="164">
        <f>SUM(V313:V320)</f>
        <v>19.599999999999998</v>
      </c>
      <c r="W312" s="164"/>
      <c r="X312" s="164"/>
      <c r="Y312" s="164"/>
      <c r="AG312" t="s">
        <v>107</v>
      </c>
    </row>
    <row r="313" spans="1:60" ht="22.5" outlineLevel="1" x14ac:dyDescent="0.2">
      <c r="A313" s="172">
        <v>56</v>
      </c>
      <c r="B313" s="173" t="s">
        <v>339</v>
      </c>
      <c r="C313" s="188" t="s">
        <v>340</v>
      </c>
      <c r="D313" s="174" t="s">
        <v>178</v>
      </c>
      <c r="E313" s="175">
        <v>36.799999999999997</v>
      </c>
      <c r="F313" s="176"/>
      <c r="G313" s="177">
        <f>ROUND(E313*F313,2)</f>
        <v>0</v>
      </c>
      <c r="H313" s="176"/>
      <c r="I313" s="177">
        <f>ROUND(E313*H313,2)</f>
        <v>0</v>
      </c>
      <c r="J313" s="176"/>
      <c r="K313" s="177">
        <f>ROUND(E313*J313,2)</f>
        <v>0</v>
      </c>
      <c r="L313" s="177">
        <v>12</v>
      </c>
      <c r="M313" s="177">
        <f>G313*(1+L313/100)</f>
        <v>0</v>
      </c>
      <c r="N313" s="175">
        <v>2.7499999999999998E-3</v>
      </c>
      <c r="O313" s="175">
        <f>ROUND(E313*N313,2)</f>
        <v>0.1</v>
      </c>
      <c r="P313" s="175">
        <v>0</v>
      </c>
      <c r="Q313" s="175">
        <f>ROUND(E313*P313,2)</f>
        <v>0</v>
      </c>
      <c r="R313" s="177"/>
      <c r="S313" s="177" t="s">
        <v>111</v>
      </c>
      <c r="T313" s="178" t="s">
        <v>111</v>
      </c>
      <c r="U313" s="156">
        <v>0.29799999999999999</v>
      </c>
      <c r="V313" s="156">
        <f>ROUND(E313*U313,2)</f>
        <v>10.97</v>
      </c>
      <c r="W313" s="156"/>
      <c r="X313" s="156" t="s">
        <v>112</v>
      </c>
      <c r="Y313" s="156" t="s">
        <v>113</v>
      </c>
      <c r="Z313" s="146"/>
      <c r="AA313" s="146"/>
      <c r="AB313" s="146"/>
      <c r="AC313" s="146"/>
      <c r="AD313" s="146"/>
      <c r="AE313" s="146"/>
      <c r="AF313" s="146"/>
      <c r="AG313" s="146" t="s">
        <v>114</v>
      </c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outlineLevel="2" x14ac:dyDescent="0.2">
      <c r="A314" s="153"/>
      <c r="B314" s="154"/>
      <c r="C314" s="251" t="s">
        <v>341</v>
      </c>
      <c r="D314" s="252"/>
      <c r="E314" s="252"/>
      <c r="F314" s="252"/>
      <c r="G314" s="252"/>
      <c r="H314" s="156"/>
      <c r="I314" s="156"/>
      <c r="J314" s="156"/>
      <c r="K314" s="156"/>
      <c r="L314" s="156"/>
      <c r="M314" s="156"/>
      <c r="N314" s="155"/>
      <c r="O314" s="155"/>
      <c r="P314" s="155"/>
      <c r="Q314" s="155"/>
      <c r="R314" s="156"/>
      <c r="S314" s="156"/>
      <c r="T314" s="156"/>
      <c r="U314" s="156"/>
      <c r="V314" s="156"/>
      <c r="W314" s="156"/>
      <c r="X314" s="156"/>
      <c r="Y314" s="156"/>
      <c r="Z314" s="146"/>
      <c r="AA314" s="146"/>
      <c r="AB314" s="146"/>
      <c r="AC314" s="146"/>
      <c r="AD314" s="146"/>
      <c r="AE314" s="146"/>
      <c r="AF314" s="146"/>
      <c r="AG314" s="146" t="s">
        <v>162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outlineLevel="2" x14ac:dyDescent="0.2">
      <c r="A315" s="153"/>
      <c r="B315" s="154"/>
      <c r="C315" s="189" t="s">
        <v>189</v>
      </c>
      <c r="D315" s="157"/>
      <c r="E315" s="158">
        <v>36.799999999999997</v>
      </c>
      <c r="F315" s="156"/>
      <c r="G315" s="156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116</v>
      </c>
      <c r="AH315" s="146">
        <v>0</v>
      </c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</row>
    <row r="316" spans="1:60" ht="22.5" outlineLevel="1" x14ac:dyDescent="0.2">
      <c r="A316" s="172">
        <v>57</v>
      </c>
      <c r="B316" s="173" t="s">
        <v>342</v>
      </c>
      <c r="C316" s="188" t="s">
        <v>343</v>
      </c>
      <c r="D316" s="174" t="s">
        <v>178</v>
      </c>
      <c r="E316" s="175">
        <v>62.72</v>
      </c>
      <c r="F316" s="176"/>
      <c r="G316" s="177">
        <f>ROUND(E316*F316,2)</f>
        <v>0</v>
      </c>
      <c r="H316" s="176"/>
      <c r="I316" s="177">
        <f>ROUND(E316*H316,2)</f>
        <v>0</v>
      </c>
      <c r="J316" s="176"/>
      <c r="K316" s="177">
        <f>ROUND(E316*J316,2)</f>
        <v>0</v>
      </c>
      <c r="L316" s="177">
        <v>12</v>
      </c>
      <c r="M316" s="177">
        <f>G316*(1+L316/100)</f>
        <v>0</v>
      </c>
      <c r="N316" s="175">
        <v>0</v>
      </c>
      <c r="O316" s="175">
        <f>ROUND(E316*N316,2)</f>
        <v>0</v>
      </c>
      <c r="P316" s="175">
        <v>2.6900000000000001E-3</v>
      </c>
      <c r="Q316" s="175">
        <f>ROUND(E316*P316,2)</f>
        <v>0.17</v>
      </c>
      <c r="R316" s="177"/>
      <c r="S316" s="177" t="s">
        <v>111</v>
      </c>
      <c r="T316" s="178" t="s">
        <v>111</v>
      </c>
      <c r="U316" s="156">
        <v>6.9000000000000006E-2</v>
      </c>
      <c r="V316" s="156">
        <f>ROUND(E316*U316,2)</f>
        <v>4.33</v>
      </c>
      <c r="W316" s="156"/>
      <c r="X316" s="156" t="s">
        <v>112</v>
      </c>
      <c r="Y316" s="156" t="s">
        <v>113</v>
      </c>
      <c r="Z316" s="146"/>
      <c r="AA316" s="146"/>
      <c r="AB316" s="146"/>
      <c r="AC316" s="146"/>
      <c r="AD316" s="146"/>
      <c r="AE316" s="146"/>
      <c r="AF316" s="146"/>
      <c r="AG316" s="146" t="s">
        <v>114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outlineLevel="2" x14ac:dyDescent="0.2">
      <c r="A317" s="153"/>
      <c r="B317" s="154"/>
      <c r="C317" s="189" t="s">
        <v>344</v>
      </c>
      <c r="D317" s="157"/>
      <c r="E317" s="158">
        <v>62.72</v>
      </c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116</v>
      </c>
      <c r="AH317" s="146">
        <v>0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ht="22.5" outlineLevel="1" x14ac:dyDescent="0.2">
      <c r="A318" s="172">
        <v>58</v>
      </c>
      <c r="B318" s="173" t="s">
        <v>345</v>
      </c>
      <c r="C318" s="188" t="s">
        <v>346</v>
      </c>
      <c r="D318" s="174" t="s">
        <v>178</v>
      </c>
      <c r="E318" s="175">
        <v>36.799999999999997</v>
      </c>
      <c r="F318" s="176"/>
      <c r="G318" s="177">
        <f>ROUND(E318*F318,2)</f>
        <v>0</v>
      </c>
      <c r="H318" s="176"/>
      <c r="I318" s="177">
        <f>ROUND(E318*H318,2)</f>
        <v>0</v>
      </c>
      <c r="J318" s="176"/>
      <c r="K318" s="177">
        <f>ROUND(E318*J318,2)</f>
        <v>0</v>
      </c>
      <c r="L318" s="177">
        <v>12</v>
      </c>
      <c r="M318" s="177">
        <f>G318*(1+L318/100)</f>
        <v>0</v>
      </c>
      <c r="N318" s="175">
        <v>0</v>
      </c>
      <c r="O318" s="175">
        <f>ROUND(E318*N318,2)</f>
        <v>0</v>
      </c>
      <c r="P318" s="175">
        <v>2.8700000000000002E-3</v>
      </c>
      <c r="Q318" s="175">
        <f>ROUND(E318*P318,2)</f>
        <v>0.11</v>
      </c>
      <c r="R318" s="177"/>
      <c r="S318" s="177" t="s">
        <v>111</v>
      </c>
      <c r="T318" s="178" t="s">
        <v>111</v>
      </c>
      <c r="U318" s="156">
        <v>0.10349999999999999</v>
      </c>
      <c r="V318" s="156">
        <f>ROUND(E318*U318,2)</f>
        <v>3.81</v>
      </c>
      <c r="W318" s="156"/>
      <c r="X318" s="156" t="s">
        <v>112</v>
      </c>
      <c r="Y318" s="156" t="s">
        <v>113</v>
      </c>
      <c r="Z318" s="146"/>
      <c r="AA318" s="146"/>
      <c r="AB318" s="146"/>
      <c r="AC318" s="146"/>
      <c r="AD318" s="146"/>
      <c r="AE318" s="146"/>
      <c r="AF318" s="146"/>
      <c r="AG318" s="146" t="s">
        <v>114</v>
      </c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2" x14ac:dyDescent="0.2">
      <c r="A319" s="153"/>
      <c r="B319" s="154"/>
      <c r="C319" s="189" t="s">
        <v>189</v>
      </c>
      <c r="D319" s="157"/>
      <c r="E319" s="158">
        <v>36.799999999999997</v>
      </c>
      <c r="F319" s="156"/>
      <c r="G319" s="156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116</v>
      </c>
      <c r="AH319" s="146">
        <v>0</v>
      </c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ht="22.5" outlineLevel="1" x14ac:dyDescent="0.2">
      <c r="A320" s="180">
        <v>59</v>
      </c>
      <c r="B320" s="181" t="s">
        <v>347</v>
      </c>
      <c r="C320" s="191" t="s">
        <v>348</v>
      </c>
      <c r="D320" s="182" t="s">
        <v>294</v>
      </c>
      <c r="E320" s="183">
        <v>0.1012</v>
      </c>
      <c r="F320" s="184"/>
      <c r="G320" s="185">
        <f>ROUND(E320*F320,2)</f>
        <v>0</v>
      </c>
      <c r="H320" s="184"/>
      <c r="I320" s="185">
        <f>ROUND(E320*H320,2)</f>
        <v>0</v>
      </c>
      <c r="J320" s="184"/>
      <c r="K320" s="185">
        <f>ROUND(E320*J320,2)</f>
        <v>0</v>
      </c>
      <c r="L320" s="185">
        <v>12</v>
      </c>
      <c r="M320" s="185">
        <f>G320*(1+L320/100)</f>
        <v>0</v>
      </c>
      <c r="N320" s="183">
        <v>0</v>
      </c>
      <c r="O320" s="183">
        <f>ROUND(E320*N320,2)</f>
        <v>0</v>
      </c>
      <c r="P320" s="183">
        <v>0</v>
      </c>
      <c r="Q320" s="183">
        <f>ROUND(E320*P320,2)</f>
        <v>0</v>
      </c>
      <c r="R320" s="185"/>
      <c r="S320" s="185" t="s">
        <v>111</v>
      </c>
      <c r="T320" s="186" t="s">
        <v>111</v>
      </c>
      <c r="U320" s="156">
        <v>4.82</v>
      </c>
      <c r="V320" s="156">
        <f>ROUND(E320*U320,2)</f>
        <v>0.49</v>
      </c>
      <c r="W320" s="156"/>
      <c r="X320" s="156" t="s">
        <v>295</v>
      </c>
      <c r="Y320" s="156" t="s">
        <v>113</v>
      </c>
      <c r="Z320" s="146"/>
      <c r="AA320" s="146"/>
      <c r="AB320" s="146"/>
      <c r="AC320" s="146"/>
      <c r="AD320" s="146"/>
      <c r="AE320" s="146"/>
      <c r="AF320" s="146"/>
      <c r="AG320" s="146" t="s">
        <v>296</v>
      </c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x14ac:dyDescent="0.2">
      <c r="A321" s="165" t="s">
        <v>106</v>
      </c>
      <c r="B321" s="166" t="s">
        <v>73</v>
      </c>
      <c r="C321" s="187" t="s">
        <v>74</v>
      </c>
      <c r="D321" s="167"/>
      <c r="E321" s="168"/>
      <c r="F321" s="169"/>
      <c r="G321" s="169">
        <f>SUMIF(AG322:AG334,"&lt;&gt;NOR",G322:G334)</f>
        <v>0</v>
      </c>
      <c r="H321" s="169"/>
      <c r="I321" s="169">
        <f>SUM(I322:I334)</f>
        <v>0</v>
      </c>
      <c r="J321" s="169"/>
      <c r="K321" s="169">
        <f>SUM(K322:K334)</f>
        <v>0</v>
      </c>
      <c r="L321" s="169"/>
      <c r="M321" s="169">
        <f>SUM(M322:M334)</f>
        <v>0</v>
      </c>
      <c r="N321" s="168"/>
      <c r="O321" s="168">
        <f>SUM(O322:O334)</f>
        <v>0</v>
      </c>
      <c r="P321" s="168"/>
      <c r="Q321" s="168">
        <f>SUM(Q322:Q334)</f>
        <v>0</v>
      </c>
      <c r="R321" s="169"/>
      <c r="S321" s="169"/>
      <c r="T321" s="170"/>
      <c r="U321" s="164"/>
      <c r="V321" s="164">
        <f>SUM(V322:V334)</f>
        <v>0</v>
      </c>
      <c r="W321" s="164"/>
      <c r="X321" s="164"/>
      <c r="Y321" s="164"/>
      <c r="AG321" t="s">
        <v>107</v>
      </c>
    </row>
    <row r="322" spans="1:60" ht="33.75" outlineLevel="1" x14ac:dyDescent="0.2">
      <c r="A322" s="172">
        <v>60</v>
      </c>
      <c r="B322" s="173" t="s">
        <v>349</v>
      </c>
      <c r="C322" s="188" t="s">
        <v>350</v>
      </c>
      <c r="D322" s="174" t="s">
        <v>256</v>
      </c>
      <c r="E322" s="175">
        <v>32</v>
      </c>
      <c r="F322" s="176"/>
      <c r="G322" s="177">
        <f>ROUND(E322*F322,2)</f>
        <v>0</v>
      </c>
      <c r="H322" s="176"/>
      <c r="I322" s="177">
        <f>ROUND(E322*H322,2)</f>
        <v>0</v>
      </c>
      <c r="J322" s="176"/>
      <c r="K322" s="177">
        <f>ROUND(E322*J322,2)</f>
        <v>0</v>
      </c>
      <c r="L322" s="177">
        <v>12</v>
      </c>
      <c r="M322" s="177">
        <f>G322*(1+L322/100)</f>
        <v>0</v>
      </c>
      <c r="N322" s="175">
        <v>0</v>
      </c>
      <c r="O322" s="175">
        <f>ROUND(E322*N322,2)</f>
        <v>0</v>
      </c>
      <c r="P322" s="175">
        <v>0</v>
      </c>
      <c r="Q322" s="175">
        <f>ROUND(E322*P322,2)</f>
        <v>0</v>
      </c>
      <c r="R322" s="177"/>
      <c r="S322" s="177" t="s">
        <v>257</v>
      </c>
      <c r="T322" s="178" t="s">
        <v>258</v>
      </c>
      <c r="U322" s="156">
        <v>0</v>
      </c>
      <c r="V322" s="156">
        <f>ROUND(E322*U322,2)</f>
        <v>0</v>
      </c>
      <c r="W322" s="156"/>
      <c r="X322" s="156" t="s">
        <v>112</v>
      </c>
      <c r="Y322" s="156" t="s">
        <v>113</v>
      </c>
      <c r="Z322" s="146"/>
      <c r="AA322" s="146"/>
      <c r="AB322" s="146"/>
      <c r="AC322" s="146"/>
      <c r="AD322" s="146"/>
      <c r="AE322" s="146"/>
      <c r="AF322" s="146"/>
      <c r="AG322" s="146" t="s">
        <v>114</v>
      </c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2" x14ac:dyDescent="0.2">
      <c r="A323" s="153"/>
      <c r="B323" s="154"/>
      <c r="C323" s="189" t="s">
        <v>281</v>
      </c>
      <c r="D323" s="157"/>
      <c r="E323" s="158">
        <v>32</v>
      </c>
      <c r="F323" s="156"/>
      <c r="G323" s="156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116</v>
      </c>
      <c r="AH323" s="146">
        <v>0</v>
      </c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1" x14ac:dyDescent="0.2">
      <c r="A324" s="172">
        <v>61</v>
      </c>
      <c r="B324" s="173" t="s">
        <v>351</v>
      </c>
      <c r="C324" s="188" t="s">
        <v>352</v>
      </c>
      <c r="D324" s="174" t="s">
        <v>256</v>
      </c>
      <c r="E324" s="175">
        <v>16</v>
      </c>
      <c r="F324" s="176"/>
      <c r="G324" s="177">
        <f>ROUND(E324*F324,2)</f>
        <v>0</v>
      </c>
      <c r="H324" s="176"/>
      <c r="I324" s="177">
        <f>ROUND(E324*H324,2)</f>
        <v>0</v>
      </c>
      <c r="J324" s="176"/>
      <c r="K324" s="177">
        <f>ROUND(E324*J324,2)</f>
        <v>0</v>
      </c>
      <c r="L324" s="177">
        <v>12</v>
      </c>
      <c r="M324" s="177">
        <f>G324*(1+L324/100)</f>
        <v>0</v>
      </c>
      <c r="N324" s="175">
        <v>0</v>
      </c>
      <c r="O324" s="175">
        <f>ROUND(E324*N324,2)</f>
        <v>0</v>
      </c>
      <c r="P324" s="175">
        <v>0</v>
      </c>
      <c r="Q324" s="175">
        <f>ROUND(E324*P324,2)</f>
        <v>0</v>
      </c>
      <c r="R324" s="177"/>
      <c r="S324" s="177" t="s">
        <v>257</v>
      </c>
      <c r="T324" s="178" t="s">
        <v>258</v>
      </c>
      <c r="U324" s="156">
        <v>0</v>
      </c>
      <c r="V324" s="156">
        <f>ROUND(E324*U324,2)</f>
        <v>0</v>
      </c>
      <c r="W324" s="156"/>
      <c r="X324" s="156" t="s">
        <v>112</v>
      </c>
      <c r="Y324" s="156" t="s">
        <v>113</v>
      </c>
      <c r="Z324" s="146"/>
      <c r="AA324" s="146"/>
      <c r="AB324" s="146"/>
      <c r="AC324" s="146"/>
      <c r="AD324" s="146"/>
      <c r="AE324" s="146"/>
      <c r="AF324" s="146"/>
      <c r="AG324" s="146" t="s">
        <v>114</v>
      </c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2" x14ac:dyDescent="0.2">
      <c r="A325" s="153"/>
      <c r="B325" s="154"/>
      <c r="C325" s="251" t="s">
        <v>353</v>
      </c>
      <c r="D325" s="252"/>
      <c r="E325" s="252"/>
      <c r="F325" s="252"/>
      <c r="G325" s="252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162</v>
      </c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3" x14ac:dyDescent="0.2">
      <c r="A326" s="153"/>
      <c r="B326" s="154"/>
      <c r="C326" s="253" t="s">
        <v>354</v>
      </c>
      <c r="D326" s="254"/>
      <c r="E326" s="254"/>
      <c r="F326" s="254"/>
      <c r="G326" s="254"/>
      <c r="H326" s="156"/>
      <c r="I326" s="156"/>
      <c r="J326" s="156"/>
      <c r="K326" s="156"/>
      <c r="L326" s="156"/>
      <c r="M326" s="156"/>
      <c r="N326" s="155"/>
      <c r="O326" s="155"/>
      <c r="P326" s="155"/>
      <c r="Q326" s="155"/>
      <c r="R326" s="156"/>
      <c r="S326" s="156"/>
      <c r="T326" s="156"/>
      <c r="U326" s="156"/>
      <c r="V326" s="156"/>
      <c r="W326" s="156"/>
      <c r="X326" s="156"/>
      <c r="Y326" s="156"/>
      <c r="Z326" s="146"/>
      <c r="AA326" s="146"/>
      <c r="AB326" s="146"/>
      <c r="AC326" s="146"/>
      <c r="AD326" s="146"/>
      <c r="AE326" s="146"/>
      <c r="AF326" s="146"/>
      <c r="AG326" s="146" t="s">
        <v>162</v>
      </c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outlineLevel="3" x14ac:dyDescent="0.2">
      <c r="A327" s="153"/>
      <c r="B327" s="154"/>
      <c r="C327" s="253" t="s">
        <v>355</v>
      </c>
      <c r="D327" s="254"/>
      <c r="E327" s="254"/>
      <c r="F327" s="254"/>
      <c r="G327" s="254"/>
      <c r="H327" s="156"/>
      <c r="I327" s="156"/>
      <c r="J327" s="156"/>
      <c r="K327" s="156"/>
      <c r="L327" s="156"/>
      <c r="M327" s="156"/>
      <c r="N327" s="155"/>
      <c r="O327" s="155"/>
      <c r="P327" s="155"/>
      <c r="Q327" s="155"/>
      <c r="R327" s="156"/>
      <c r="S327" s="156"/>
      <c r="T327" s="156"/>
      <c r="U327" s="156"/>
      <c r="V327" s="156"/>
      <c r="W327" s="156"/>
      <c r="X327" s="156"/>
      <c r="Y327" s="156"/>
      <c r="Z327" s="146"/>
      <c r="AA327" s="146"/>
      <c r="AB327" s="146"/>
      <c r="AC327" s="146"/>
      <c r="AD327" s="146"/>
      <c r="AE327" s="146"/>
      <c r="AF327" s="146"/>
      <c r="AG327" s="146" t="s">
        <v>162</v>
      </c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3" x14ac:dyDescent="0.2">
      <c r="A328" s="153"/>
      <c r="B328" s="154"/>
      <c r="C328" s="253" t="s">
        <v>356</v>
      </c>
      <c r="D328" s="254"/>
      <c r="E328" s="254"/>
      <c r="F328" s="254"/>
      <c r="G328" s="254"/>
      <c r="H328" s="156"/>
      <c r="I328" s="156"/>
      <c r="J328" s="156"/>
      <c r="K328" s="156"/>
      <c r="L328" s="156"/>
      <c r="M328" s="156"/>
      <c r="N328" s="155"/>
      <c r="O328" s="155"/>
      <c r="P328" s="155"/>
      <c r="Q328" s="155"/>
      <c r="R328" s="156"/>
      <c r="S328" s="156"/>
      <c r="T328" s="156"/>
      <c r="U328" s="156"/>
      <c r="V328" s="156"/>
      <c r="W328" s="156"/>
      <c r="X328" s="156"/>
      <c r="Y328" s="156"/>
      <c r="Z328" s="146"/>
      <c r="AA328" s="146"/>
      <c r="AB328" s="146"/>
      <c r="AC328" s="146"/>
      <c r="AD328" s="146"/>
      <c r="AE328" s="146"/>
      <c r="AF328" s="146"/>
      <c r="AG328" s="146" t="s">
        <v>162</v>
      </c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3" x14ac:dyDescent="0.2">
      <c r="A329" s="153"/>
      <c r="B329" s="154"/>
      <c r="C329" s="253" t="s">
        <v>357</v>
      </c>
      <c r="D329" s="254"/>
      <c r="E329" s="254"/>
      <c r="F329" s="254"/>
      <c r="G329" s="254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162</v>
      </c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3" x14ac:dyDescent="0.2">
      <c r="A330" s="153"/>
      <c r="B330" s="154"/>
      <c r="C330" s="253" t="s">
        <v>358</v>
      </c>
      <c r="D330" s="254"/>
      <c r="E330" s="254"/>
      <c r="F330" s="254"/>
      <c r="G330" s="254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162</v>
      </c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3" x14ac:dyDescent="0.2">
      <c r="A331" s="153"/>
      <c r="B331" s="154"/>
      <c r="C331" s="253" t="s">
        <v>359</v>
      </c>
      <c r="D331" s="254"/>
      <c r="E331" s="254"/>
      <c r="F331" s="254"/>
      <c r="G331" s="254"/>
      <c r="H331" s="156"/>
      <c r="I331" s="156"/>
      <c r="J331" s="156"/>
      <c r="K331" s="156"/>
      <c r="L331" s="156"/>
      <c r="M331" s="156"/>
      <c r="N331" s="155"/>
      <c r="O331" s="155"/>
      <c r="P331" s="155"/>
      <c r="Q331" s="155"/>
      <c r="R331" s="156"/>
      <c r="S331" s="156"/>
      <c r="T331" s="156"/>
      <c r="U331" s="156"/>
      <c r="V331" s="156"/>
      <c r="W331" s="156"/>
      <c r="X331" s="156"/>
      <c r="Y331" s="156"/>
      <c r="Z331" s="146"/>
      <c r="AA331" s="146"/>
      <c r="AB331" s="146"/>
      <c r="AC331" s="146"/>
      <c r="AD331" s="146"/>
      <c r="AE331" s="146"/>
      <c r="AF331" s="146"/>
      <c r="AG331" s="146" t="s">
        <v>162</v>
      </c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3" x14ac:dyDescent="0.2">
      <c r="A332" s="153"/>
      <c r="B332" s="154"/>
      <c r="C332" s="253" t="s">
        <v>360</v>
      </c>
      <c r="D332" s="254"/>
      <c r="E332" s="254"/>
      <c r="F332" s="254"/>
      <c r="G332" s="254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162</v>
      </c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3" x14ac:dyDescent="0.2">
      <c r="A333" s="153"/>
      <c r="B333" s="154"/>
      <c r="C333" s="253" t="s">
        <v>361</v>
      </c>
      <c r="D333" s="254"/>
      <c r="E333" s="254"/>
      <c r="F333" s="254"/>
      <c r="G333" s="254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162</v>
      </c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3" x14ac:dyDescent="0.2">
      <c r="A334" s="153"/>
      <c r="B334" s="154"/>
      <c r="C334" s="253" t="s">
        <v>362</v>
      </c>
      <c r="D334" s="254"/>
      <c r="E334" s="254"/>
      <c r="F334" s="254"/>
      <c r="G334" s="254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162</v>
      </c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x14ac:dyDescent="0.2">
      <c r="A335" s="165" t="s">
        <v>106</v>
      </c>
      <c r="B335" s="166" t="s">
        <v>75</v>
      </c>
      <c r="C335" s="187" t="s">
        <v>76</v>
      </c>
      <c r="D335" s="167"/>
      <c r="E335" s="168"/>
      <c r="F335" s="169"/>
      <c r="G335" s="169">
        <f>SUMIF(AG336:AG354,"&lt;&gt;NOR",G336:G354)</f>
        <v>0</v>
      </c>
      <c r="H335" s="169"/>
      <c r="I335" s="169">
        <f>SUM(I336:I354)</f>
        <v>0</v>
      </c>
      <c r="J335" s="169"/>
      <c r="K335" s="169">
        <f>SUM(K336:K354)</f>
        <v>0</v>
      </c>
      <c r="L335" s="169"/>
      <c r="M335" s="169">
        <f>SUM(M336:M354)</f>
        <v>0</v>
      </c>
      <c r="N335" s="168"/>
      <c r="O335" s="168">
        <f>SUM(O336:O354)</f>
        <v>0</v>
      </c>
      <c r="P335" s="168"/>
      <c r="Q335" s="168">
        <f>SUM(Q336:Q354)</f>
        <v>0</v>
      </c>
      <c r="R335" s="169"/>
      <c r="S335" s="169"/>
      <c r="T335" s="170"/>
      <c r="U335" s="164"/>
      <c r="V335" s="164">
        <f>SUM(V336:V354)</f>
        <v>58.540000000000006</v>
      </c>
      <c r="W335" s="164"/>
      <c r="X335" s="164"/>
      <c r="Y335" s="164"/>
      <c r="AG335" t="s">
        <v>107</v>
      </c>
    </row>
    <row r="336" spans="1:60" outlineLevel="1" x14ac:dyDescent="0.2">
      <c r="A336" s="172">
        <v>62</v>
      </c>
      <c r="B336" s="173" t="s">
        <v>363</v>
      </c>
      <c r="C336" s="188" t="s">
        <v>364</v>
      </c>
      <c r="D336" s="174" t="s">
        <v>294</v>
      </c>
      <c r="E336" s="175">
        <v>0.27433000000000002</v>
      </c>
      <c r="F336" s="176"/>
      <c r="G336" s="177">
        <f>ROUND(E336*F336,2)</f>
        <v>0</v>
      </c>
      <c r="H336" s="176"/>
      <c r="I336" s="177">
        <f>ROUND(E336*H336,2)</f>
        <v>0</v>
      </c>
      <c r="J336" s="176"/>
      <c r="K336" s="177">
        <f>ROUND(E336*J336,2)</f>
        <v>0</v>
      </c>
      <c r="L336" s="177">
        <v>12</v>
      </c>
      <c r="M336" s="177">
        <f>G336*(1+L336/100)</f>
        <v>0</v>
      </c>
      <c r="N336" s="175">
        <v>0</v>
      </c>
      <c r="O336" s="175">
        <f>ROUND(E336*N336,2)</f>
        <v>0</v>
      </c>
      <c r="P336" s="175">
        <v>0</v>
      </c>
      <c r="Q336" s="175">
        <f>ROUND(E336*P336,2)</f>
        <v>0</v>
      </c>
      <c r="R336" s="177"/>
      <c r="S336" s="177" t="s">
        <v>257</v>
      </c>
      <c r="T336" s="178" t="s">
        <v>111</v>
      </c>
      <c r="U336" s="156">
        <v>0</v>
      </c>
      <c r="V336" s="156">
        <f>ROUND(E336*U336,2)</f>
        <v>0</v>
      </c>
      <c r="W336" s="156"/>
      <c r="X336" s="156" t="s">
        <v>206</v>
      </c>
      <c r="Y336" s="156" t="s">
        <v>113</v>
      </c>
      <c r="Z336" s="146"/>
      <c r="AA336" s="146"/>
      <c r="AB336" s="146"/>
      <c r="AC336" s="146"/>
      <c r="AD336" s="146"/>
      <c r="AE336" s="146"/>
      <c r="AF336" s="146"/>
      <c r="AG336" s="146" t="s">
        <v>207</v>
      </c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ht="22.5" outlineLevel="2" x14ac:dyDescent="0.2">
      <c r="A337" s="153"/>
      <c r="B337" s="154"/>
      <c r="C337" s="251" t="s">
        <v>365</v>
      </c>
      <c r="D337" s="252"/>
      <c r="E337" s="252"/>
      <c r="F337" s="252"/>
      <c r="G337" s="252"/>
      <c r="H337" s="156"/>
      <c r="I337" s="156"/>
      <c r="J337" s="156"/>
      <c r="K337" s="156"/>
      <c r="L337" s="156"/>
      <c r="M337" s="156"/>
      <c r="N337" s="155"/>
      <c r="O337" s="155"/>
      <c r="P337" s="155"/>
      <c r="Q337" s="155"/>
      <c r="R337" s="156"/>
      <c r="S337" s="156"/>
      <c r="T337" s="156"/>
      <c r="U337" s="156"/>
      <c r="V337" s="156"/>
      <c r="W337" s="156"/>
      <c r="X337" s="156"/>
      <c r="Y337" s="156"/>
      <c r="Z337" s="146"/>
      <c r="AA337" s="146"/>
      <c r="AB337" s="146"/>
      <c r="AC337" s="146"/>
      <c r="AD337" s="146"/>
      <c r="AE337" s="146"/>
      <c r="AF337" s="146"/>
      <c r="AG337" s="146" t="s">
        <v>162</v>
      </c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79" t="str">
        <f>C337</f>
        <v>Pro vyjádření výnosu ve prospěch zhotovitele je nutné jednotkovou cenu uvést se záporným znaménkem. (Získaná částka ponižuje náklad stavby.)</v>
      </c>
      <c r="BB337" s="146"/>
      <c r="BC337" s="146"/>
      <c r="BD337" s="146"/>
      <c r="BE337" s="146"/>
      <c r="BF337" s="146"/>
      <c r="BG337" s="146"/>
      <c r="BH337" s="146"/>
    </row>
    <row r="338" spans="1:60" outlineLevel="2" x14ac:dyDescent="0.2">
      <c r="A338" s="153"/>
      <c r="B338" s="154"/>
      <c r="C338" s="189" t="s">
        <v>366</v>
      </c>
      <c r="D338" s="157"/>
      <c r="E338" s="158">
        <v>0.27433000000000002</v>
      </c>
      <c r="F338" s="156"/>
      <c r="G338" s="156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116</v>
      </c>
      <c r="AH338" s="146">
        <v>0</v>
      </c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ht="22.5" outlineLevel="1" x14ac:dyDescent="0.2">
      <c r="A339" s="172">
        <v>63</v>
      </c>
      <c r="B339" s="173" t="s">
        <v>367</v>
      </c>
      <c r="C339" s="188" t="s">
        <v>368</v>
      </c>
      <c r="D339" s="174" t="s">
        <v>294</v>
      </c>
      <c r="E339" s="175">
        <v>0.4093</v>
      </c>
      <c r="F339" s="176"/>
      <c r="G339" s="177">
        <f>ROUND(E339*F339,2)</f>
        <v>0</v>
      </c>
      <c r="H339" s="176"/>
      <c r="I339" s="177">
        <f>ROUND(E339*H339,2)</f>
        <v>0</v>
      </c>
      <c r="J339" s="176"/>
      <c r="K339" s="177">
        <f>ROUND(E339*J339,2)</f>
        <v>0</v>
      </c>
      <c r="L339" s="177">
        <v>12</v>
      </c>
      <c r="M339" s="177">
        <f>G339*(1+L339/100)</f>
        <v>0</v>
      </c>
      <c r="N339" s="175">
        <v>0</v>
      </c>
      <c r="O339" s="175">
        <f>ROUND(E339*N339,2)</f>
        <v>0</v>
      </c>
      <c r="P339" s="175">
        <v>0</v>
      </c>
      <c r="Q339" s="175">
        <f>ROUND(E339*P339,2)</f>
        <v>0</v>
      </c>
      <c r="R339" s="177"/>
      <c r="S339" s="177" t="s">
        <v>257</v>
      </c>
      <c r="T339" s="178" t="s">
        <v>111</v>
      </c>
      <c r="U339" s="156">
        <v>0</v>
      </c>
      <c r="V339" s="156">
        <f>ROUND(E339*U339,2)</f>
        <v>0</v>
      </c>
      <c r="W339" s="156"/>
      <c r="X339" s="156" t="s">
        <v>206</v>
      </c>
      <c r="Y339" s="156" t="s">
        <v>113</v>
      </c>
      <c r="Z339" s="146"/>
      <c r="AA339" s="146"/>
      <c r="AB339" s="146"/>
      <c r="AC339" s="146"/>
      <c r="AD339" s="146"/>
      <c r="AE339" s="146"/>
      <c r="AF339" s="146"/>
      <c r="AG339" s="146" t="s">
        <v>207</v>
      </c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2" x14ac:dyDescent="0.2">
      <c r="A340" s="153"/>
      <c r="B340" s="154"/>
      <c r="C340" s="189" t="s">
        <v>369</v>
      </c>
      <c r="D340" s="157"/>
      <c r="E340" s="158">
        <v>0.4093</v>
      </c>
      <c r="F340" s="156"/>
      <c r="G340" s="156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116</v>
      </c>
      <c r="AH340" s="146">
        <v>0</v>
      </c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ht="22.5" outlineLevel="1" x14ac:dyDescent="0.2">
      <c r="A341" s="172">
        <v>64</v>
      </c>
      <c r="B341" s="173" t="s">
        <v>370</v>
      </c>
      <c r="C341" s="188" t="s">
        <v>371</v>
      </c>
      <c r="D341" s="174" t="s">
        <v>294</v>
      </c>
      <c r="E341" s="175">
        <v>0.16808999999999999</v>
      </c>
      <c r="F341" s="176"/>
      <c r="G341" s="177">
        <f>ROUND(E341*F341,2)</f>
        <v>0</v>
      </c>
      <c r="H341" s="176"/>
      <c r="I341" s="177">
        <f>ROUND(E341*H341,2)</f>
        <v>0</v>
      </c>
      <c r="J341" s="176"/>
      <c r="K341" s="177">
        <f>ROUND(E341*J341,2)</f>
        <v>0</v>
      </c>
      <c r="L341" s="177">
        <v>12</v>
      </c>
      <c r="M341" s="177">
        <f>G341*(1+L341/100)</f>
        <v>0</v>
      </c>
      <c r="N341" s="175">
        <v>0</v>
      </c>
      <c r="O341" s="175">
        <f>ROUND(E341*N341,2)</f>
        <v>0</v>
      </c>
      <c r="P341" s="175">
        <v>0</v>
      </c>
      <c r="Q341" s="175">
        <f>ROUND(E341*P341,2)</f>
        <v>0</v>
      </c>
      <c r="R341" s="177"/>
      <c r="S341" s="177" t="s">
        <v>257</v>
      </c>
      <c r="T341" s="178" t="s">
        <v>111</v>
      </c>
      <c r="U341" s="156">
        <v>0</v>
      </c>
      <c r="V341" s="156">
        <f>ROUND(E341*U341,2)</f>
        <v>0</v>
      </c>
      <c r="W341" s="156"/>
      <c r="X341" s="156" t="s">
        <v>206</v>
      </c>
      <c r="Y341" s="156" t="s">
        <v>113</v>
      </c>
      <c r="Z341" s="146"/>
      <c r="AA341" s="146"/>
      <c r="AB341" s="146"/>
      <c r="AC341" s="146"/>
      <c r="AD341" s="146"/>
      <c r="AE341" s="146"/>
      <c r="AF341" s="146"/>
      <c r="AG341" s="146" t="s">
        <v>207</v>
      </c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2" x14ac:dyDescent="0.2">
      <c r="A342" s="153"/>
      <c r="B342" s="154"/>
      <c r="C342" s="189" t="s">
        <v>372</v>
      </c>
      <c r="D342" s="157"/>
      <c r="E342" s="158">
        <v>0.16808999999999999</v>
      </c>
      <c r="F342" s="156"/>
      <c r="G342" s="156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116</v>
      </c>
      <c r="AH342" s="146">
        <v>0</v>
      </c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ht="22.5" outlineLevel="1" x14ac:dyDescent="0.2">
      <c r="A343" s="172">
        <v>65</v>
      </c>
      <c r="B343" s="173" t="s">
        <v>373</v>
      </c>
      <c r="C343" s="188" t="s">
        <v>374</v>
      </c>
      <c r="D343" s="174" t="s">
        <v>294</v>
      </c>
      <c r="E343" s="175">
        <v>14.907249999999999</v>
      </c>
      <c r="F343" s="176"/>
      <c r="G343" s="177">
        <f>ROUND(E343*F343,2)</f>
        <v>0</v>
      </c>
      <c r="H343" s="176"/>
      <c r="I343" s="177">
        <f>ROUND(E343*H343,2)</f>
        <v>0</v>
      </c>
      <c r="J343" s="176"/>
      <c r="K343" s="177">
        <f>ROUND(E343*J343,2)</f>
        <v>0</v>
      </c>
      <c r="L343" s="177">
        <v>12</v>
      </c>
      <c r="M343" s="177">
        <f>G343*(1+L343/100)</f>
        <v>0</v>
      </c>
      <c r="N343" s="175">
        <v>0</v>
      </c>
      <c r="O343" s="175">
        <f>ROUND(E343*N343,2)</f>
        <v>0</v>
      </c>
      <c r="P343" s="175">
        <v>0</v>
      </c>
      <c r="Q343" s="175">
        <f>ROUND(E343*P343,2)</f>
        <v>0</v>
      </c>
      <c r="R343" s="177"/>
      <c r="S343" s="177" t="s">
        <v>257</v>
      </c>
      <c r="T343" s="178" t="s">
        <v>111</v>
      </c>
      <c r="U343" s="156">
        <v>0</v>
      </c>
      <c r="V343" s="156">
        <f>ROUND(E343*U343,2)</f>
        <v>0</v>
      </c>
      <c r="W343" s="156"/>
      <c r="X343" s="156" t="s">
        <v>206</v>
      </c>
      <c r="Y343" s="156" t="s">
        <v>113</v>
      </c>
      <c r="Z343" s="146"/>
      <c r="AA343" s="146"/>
      <c r="AB343" s="146"/>
      <c r="AC343" s="146"/>
      <c r="AD343" s="146"/>
      <c r="AE343" s="146"/>
      <c r="AF343" s="146"/>
      <c r="AG343" s="146" t="s">
        <v>207</v>
      </c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2" x14ac:dyDescent="0.2">
      <c r="A344" s="153"/>
      <c r="B344" s="154"/>
      <c r="C344" s="251" t="s">
        <v>375</v>
      </c>
      <c r="D344" s="252"/>
      <c r="E344" s="252"/>
      <c r="F344" s="252"/>
      <c r="G344" s="252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162</v>
      </c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outlineLevel="2" x14ac:dyDescent="0.2">
      <c r="A345" s="153"/>
      <c r="B345" s="154"/>
      <c r="C345" s="189" t="s">
        <v>422</v>
      </c>
      <c r="D345" s="157"/>
      <c r="E345" s="158">
        <v>15.75897</v>
      </c>
      <c r="F345" s="156"/>
      <c r="G345" s="156"/>
      <c r="H345" s="156"/>
      <c r="I345" s="156"/>
      <c r="J345" s="156"/>
      <c r="K345" s="156"/>
      <c r="L345" s="156"/>
      <c r="M345" s="156"/>
      <c r="N345" s="155"/>
      <c r="O345" s="155"/>
      <c r="P345" s="155"/>
      <c r="Q345" s="155"/>
      <c r="R345" s="156"/>
      <c r="S345" s="156"/>
      <c r="T345" s="156"/>
      <c r="U345" s="156"/>
      <c r="V345" s="156"/>
      <c r="W345" s="156"/>
      <c r="X345" s="156"/>
      <c r="Y345" s="156"/>
      <c r="Z345" s="146"/>
      <c r="AA345" s="146"/>
      <c r="AB345" s="146"/>
      <c r="AC345" s="146"/>
      <c r="AD345" s="146"/>
      <c r="AE345" s="146"/>
      <c r="AF345" s="146"/>
      <c r="AG345" s="146" t="s">
        <v>116</v>
      </c>
      <c r="AH345" s="146">
        <v>0</v>
      </c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3" x14ac:dyDescent="0.2">
      <c r="A346" s="153"/>
      <c r="B346" s="154"/>
      <c r="C346" s="189" t="s">
        <v>377</v>
      </c>
      <c r="D346" s="157"/>
      <c r="E346" s="158">
        <v>-0.27433000000000002</v>
      </c>
      <c r="F346" s="156"/>
      <c r="G346" s="156"/>
      <c r="H346" s="156"/>
      <c r="I346" s="156"/>
      <c r="J346" s="156"/>
      <c r="K346" s="156"/>
      <c r="L346" s="156"/>
      <c r="M346" s="156"/>
      <c r="N346" s="155"/>
      <c r="O346" s="155"/>
      <c r="P346" s="155"/>
      <c r="Q346" s="155"/>
      <c r="R346" s="156"/>
      <c r="S346" s="156"/>
      <c r="T346" s="156"/>
      <c r="U346" s="156"/>
      <c r="V346" s="156"/>
      <c r="W346" s="156"/>
      <c r="X346" s="156"/>
      <c r="Y346" s="156"/>
      <c r="Z346" s="146"/>
      <c r="AA346" s="146"/>
      <c r="AB346" s="146"/>
      <c r="AC346" s="146"/>
      <c r="AD346" s="146"/>
      <c r="AE346" s="146"/>
      <c r="AF346" s="146"/>
      <c r="AG346" s="146" t="s">
        <v>116</v>
      </c>
      <c r="AH346" s="146">
        <v>0</v>
      </c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outlineLevel="3" x14ac:dyDescent="0.2">
      <c r="A347" s="153"/>
      <c r="B347" s="154"/>
      <c r="C347" s="189" t="s">
        <v>378</v>
      </c>
      <c r="D347" s="157"/>
      <c r="E347" s="158">
        <v>-0.16808999999999999</v>
      </c>
      <c r="F347" s="156"/>
      <c r="G347" s="156"/>
      <c r="H347" s="156"/>
      <c r="I347" s="156"/>
      <c r="J347" s="156"/>
      <c r="K347" s="156"/>
      <c r="L347" s="156"/>
      <c r="M347" s="156"/>
      <c r="N347" s="155"/>
      <c r="O347" s="155"/>
      <c r="P347" s="155"/>
      <c r="Q347" s="155"/>
      <c r="R347" s="156"/>
      <c r="S347" s="156"/>
      <c r="T347" s="156"/>
      <c r="U347" s="156"/>
      <c r="V347" s="156"/>
      <c r="W347" s="156"/>
      <c r="X347" s="156"/>
      <c r="Y347" s="156"/>
      <c r="Z347" s="146"/>
      <c r="AA347" s="146"/>
      <c r="AB347" s="146"/>
      <c r="AC347" s="146"/>
      <c r="AD347" s="146"/>
      <c r="AE347" s="146"/>
      <c r="AF347" s="146"/>
      <c r="AG347" s="146" t="s">
        <v>116</v>
      </c>
      <c r="AH347" s="146">
        <v>0</v>
      </c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3" x14ac:dyDescent="0.2">
      <c r="A348" s="153"/>
      <c r="B348" s="154"/>
      <c r="C348" s="189" t="s">
        <v>379</v>
      </c>
      <c r="D348" s="157"/>
      <c r="E348" s="158">
        <v>-0.4093</v>
      </c>
      <c r="F348" s="156"/>
      <c r="G348" s="156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116</v>
      </c>
      <c r="AH348" s="146">
        <v>0</v>
      </c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1" x14ac:dyDescent="0.2">
      <c r="A349" s="180">
        <v>66</v>
      </c>
      <c r="B349" s="181" t="s">
        <v>380</v>
      </c>
      <c r="C349" s="191" t="s">
        <v>381</v>
      </c>
      <c r="D349" s="182" t="s">
        <v>294</v>
      </c>
      <c r="E349" s="183">
        <v>15.75897</v>
      </c>
      <c r="F349" s="184"/>
      <c r="G349" s="185">
        <f t="shared" ref="G349:G354" si="0">ROUND(E349*F349,2)</f>
        <v>0</v>
      </c>
      <c r="H349" s="184"/>
      <c r="I349" s="185">
        <f t="shared" ref="I349:I354" si="1">ROUND(E349*H349,2)</f>
        <v>0</v>
      </c>
      <c r="J349" s="184"/>
      <c r="K349" s="185">
        <f t="shared" ref="K349:K354" si="2">ROUND(E349*J349,2)</f>
        <v>0</v>
      </c>
      <c r="L349" s="185">
        <v>12</v>
      </c>
      <c r="M349" s="185">
        <f t="shared" ref="M349:M354" si="3">G349*(1+L349/100)</f>
        <v>0</v>
      </c>
      <c r="N349" s="183">
        <v>0</v>
      </c>
      <c r="O349" s="183">
        <f t="shared" ref="O349:O354" si="4">ROUND(E349*N349,2)</f>
        <v>0</v>
      </c>
      <c r="P349" s="183">
        <v>0</v>
      </c>
      <c r="Q349" s="183">
        <f t="shared" ref="Q349:Q354" si="5">ROUND(E349*P349,2)</f>
        <v>0</v>
      </c>
      <c r="R349" s="185"/>
      <c r="S349" s="185" t="s">
        <v>111</v>
      </c>
      <c r="T349" s="186" t="s">
        <v>111</v>
      </c>
      <c r="U349" s="156">
        <v>0.93300000000000005</v>
      </c>
      <c r="V349" s="156">
        <f t="shared" ref="V349:V354" si="6">ROUND(E349*U349,2)</f>
        <v>14.7</v>
      </c>
      <c r="W349" s="156"/>
      <c r="X349" s="156" t="s">
        <v>382</v>
      </c>
      <c r="Y349" s="156" t="s">
        <v>113</v>
      </c>
      <c r="Z349" s="146"/>
      <c r="AA349" s="146"/>
      <c r="AB349" s="146"/>
      <c r="AC349" s="146"/>
      <c r="AD349" s="146"/>
      <c r="AE349" s="146"/>
      <c r="AF349" s="146"/>
      <c r="AG349" s="146" t="s">
        <v>383</v>
      </c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1" x14ac:dyDescent="0.2">
      <c r="A350" s="180">
        <v>67</v>
      </c>
      <c r="B350" s="181" t="s">
        <v>384</v>
      </c>
      <c r="C350" s="191" t="s">
        <v>385</v>
      </c>
      <c r="D350" s="182" t="s">
        <v>294</v>
      </c>
      <c r="E350" s="183">
        <v>15.75897</v>
      </c>
      <c r="F350" s="184"/>
      <c r="G350" s="185">
        <f t="shared" si="0"/>
        <v>0</v>
      </c>
      <c r="H350" s="184"/>
      <c r="I350" s="185">
        <f t="shared" si="1"/>
        <v>0</v>
      </c>
      <c r="J350" s="184"/>
      <c r="K350" s="185">
        <f t="shared" si="2"/>
        <v>0</v>
      </c>
      <c r="L350" s="185">
        <v>12</v>
      </c>
      <c r="M350" s="185">
        <f t="shared" si="3"/>
        <v>0</v>
      </c>
      <c r="N350" s="183">
        <v>0</v>
      </c>
      <c r="O350" s="183">
        <f t="shared" si="4"/>
        <v>0</v>
      </c>
      <c r="P350" s="183">
        <v>0</v>
      </c>
      <c r="Q350" s="183">
        <f t="shared" si="5"/>
        <v>0</v>
      </c>
      <c r="R350" s="185"/>
      <c r="S350" s="185" t="s">
        <v>111</v>
      </c>
      <c r="T350" s="186" t="s">
        <v>111</v>
      </c>
      <c r="U350" s="156">
        <v>1.1399999999999999</v>
      </c>
      <c r="V350" s="156">
        <f t="shared" si="6"/>
        <v>17.97</v>
      </c>
      <c r="W350" s="156"/>
      <c r="X350" s="156" t="s">
        <v>382</v>
      </c>
      <c r="Y350" s="156" t="s">
        <v>113</v>
      </c>
      <c r="Z350" s="146"/>
      <c r="AA350" s="146"/>
      <c r="AB350" s="146"/>
      <c r="AC350" s="146"/>
      <c r="AD350" s="146"/>
      <c r="AE350" s="146"/>
      <c r="AF350" s="146"/>
      <c r="AG350" s="146" t="s">
        <v>383</v>
      </c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1" x14ac:dyDescent="0.2">
      <c r="A351" s="180">
        <v>68</v>
      </c>
      <c r="B351" s="181" t="s">
        <v>386</v>
      </c>
      <c r="C351" s="191" t="s">
        <v>387</v>
      </c>
      <c r="D351" s="182" t="s">
        <v>294</v>
      </c>
      <c r="E351" s="183">
        <v>15.75897</v>
      </c>
      <c r="F351" s="184"/>
      <c r="G351" s="185">
        <f t="shared" si="0"/>
        <v>0</v>
      </c>
      <c r="H351" s="184"/>
      <c r="I351" s="185">
        <f t="shared" si="1"/>
        <v>0</v>
      </c>
      <c r="J351" s="184"/>
      <c r="K351" s="185">
        <f t="shared" si="2"/>
        <v>0</v>
      </c>
      <c r="L351" s="185">
        <v>12</v>
      </c>
      <c r="M351" s="185">
        <f t="shared" si="3"/>
        <v>0</v>
      </c>
      <c r="N351" s="183">
        <v>0</v>
      </c>
      <c r="O351" s="183">
        <f t="shared" si="4"/>
        <v>0</v>
      </c>
      <c r="P351" s="183">
        <v>0</v>
      </c>
      <c r="Q351" s="183">
        <f t="shared" si="5"/>
        <v>0</v>
      </c>
      <c r="R351" s="185"/>
      <c r="S351" s="185" t="s">
        <v>111</v>
      </c>
      <c r="T351" s="186" t="s">
        <v>111</v>
      </c>
      <c r="U351" s="156">
        <v>0.49</v>
      </c>
      <c r="V351" s="156">
        <f t="shared" si="6"/>
        <v>7.72</v>
      </c>
      <c r="W351" s="156"/>
      <c r="X351" s="156" t="s">
        <v>382</v>
      </c>
      <c r="Y351" s="156" t="s">
        <v>113</v>
      </c>
      <c r="Z351" s="146"/>
      <c r="AA351" s="146"/>
      <c r="AB351" s="146"/>
      <c r="AC351" s="146"/>
      <c r="AD351" s="146"/>
      <c r="AE351" s="146"/>
      <c r="AF351" s="146"/>
      <c r="AG351" s="146" t="s">
        <v>383</v>
      </c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1" x14ac:dyDescent="0.2">
      <c r="A352" s="180">
        <v>69</v>
      </c>
      <c r="B352" s="181" t="s">
        <v>388</v>
      </c>
      <c r="C352" s="191" t="s">
        <v>389</v>
      </c>
      <c r="D352" s="182" t="s">
        <v>294</v>
      </c>
      <c r="E352" s="183">
        <v>141.83069</v>
      </c>
      <c r="F352" s="184"/>
      <c r="G352" s="185">
        <f t="shared" si="0"/>
        <v>0</v>
      </c>
      <c r="H352" s="184"/>
      <c r="I352" s="185">
        <f t="shared" si="1"/>
        <v>0</v>
      </c>
      <c r="J352" s="184"/>
      <c r="K352" s="185">
        <f t="shared" si="2"/>
        <v>0</v>
      </c>
      <c r="L352" s="185">
        <v>12</v>
      </c>
      <c r="M352" s="185">
        <f t="shared" si="3"/>
        <v>0</v>
      </c>
      <c r="N352" s="183">
        <v>0</v>
      </c>
      <c r="O352" s="183">
        <f t="shared" si="4"/>
        <v>0</v>
      </c>
      <c r="P352" s="183">
        <v>0</v>
      </c>
      <c r="Q352" s="183">
        <f t="shared" si="5"/>
        <v>0</v>
      </c>
      <c r="R352" s="185"/>
      <c r="S352" s="185" t="s">
        <v>111</v>
      </c>
      <c r="T352" s="186" t="s">
        <v>111</v>
      </c>
      <c r="U352" s="156">
        <v>0</v>
      </c>
      <c r="V352" s="156">
        <f t="shared" si="6"/>
        <v>0</v>
      </c>
      <c r="W352" s="156"/>
      <c r="X352" s="156" t="s">
        <v>382</v>
      </c>
      <c r="Y352" s="156" t="s">
        <v>113</v>
      </c>
      <c r="Z352" s="146"/>
      <c r="AA352" s="146"/>
      <c r="AB352" s="146"/>
      <c r="AC352" s="146"/>
      <c r="AD352" s="146"/>
      <c r="AE352" s="146"/>
      <c r="AF352" s="146"/>
      <c r="AG352" s="146" t="s">
        <v>383</v>
      </c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outlineLevel="1" x14ac:dyDescent="0.2">
      <c r="A353" s="180">
        <v>70</v>
      </c>
      <c r="B353" s="181" t="s">
        <v>390</v>
      </c>
      <c r="C353" s="191" t="s">
        <v>391</v>
      </c>
      <c r="D353" s="182" t="s">
        <v>294</v>
      </c>
      <c r="E353" s="183">
        <v>15.75897</v>
      </c>
      <c r="F353" s="184"/>
      <c r="G353" s="185">
        <f t="shared" si="0"/>
        <v>0</v>
      </c>
      <c r="H353" s="184"/>
      <c r="I353" s="185">
        <f t="shared" si="1"/>
        <v>0</v>
      </c>
      <c r="J353" s="184"/>
      <c r="K353" s="185">
        <f t="shared" si="2"/>
        <v>0</v>
      </c>
      <c r="L353" s="185">
        <v>12</v>
      </c>
      <c r="M353" s="185">
        <f t="shared" si="3"/>
        <v>0</v>
      </c>
      <c r="N353" s="183">
        <v>0</v>
      </c>
      <c r="O353" s="183">
        <f t="shared" si="4"/>
        <v>0</v>
      </c>
      <c r="P353" s="183">
        <v>0</v>
      </c>
      <c r="Q353" s="183">
        <f t="shared" si="5"/>
        <v>0</v>
      </c>
      <c r="R353" s="185"/>
      <c r="S353" s="185" t="s">
        <v>111</v>
      </c>
      <c r="T353" s="186" t="s">
        <v>111</v>
      </c>
      <c r="U353" s="156">
        <v>0.94199999999999995</v>
      </c>
      <c r="V353" s="156">
        <f t="shared" si="6"/>
        <v>14.84</v>
      </c>
      <c r="W353" s="156"/>
      <c r="X353" s="156" t="s">
        <v>382</v>
      </c>
      <c r="Y353" s="156" t="s">
        <v>113</v>
      </c>
      <c r="Z353" s="146"/>
      <c r="AA353" s="146"/>
      <c r="AB353" s="146"/>
      <c r="AC353" s="146"/>
      <c r="AD353" s="146"/>
      <c r="AE353" s="146"/>
      <c r="AF353" s="146"/>
      <c r="AG353" s="146" t="s">
        <v>383</v>
      </c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1" x14ac:dyDescent="0.2">
      <c r="A354" s="180">
        <v>71</v>
      </c>
      <c r="B354" s="181" t="s">
        <v>392</v>
      </c>
      <c r="C354" s="191" t="s">
        <v>393</v>
      </c>
      <c r="D354" s="182" t="s">
        <v>294</v>
      </c>
      <c r="E354" s="183">
        <v>31.51793</v>
      </c>
      <c r="F354" s="184"/>
      <c r="G354" s="185">
        <f t="shared" si="0"/>
        <v>0</v>
      </c>
      <c r="H354" s="184"/>
      <c r="I354" s="185">
        <f t="shared" si="1"/>
        <v>0</v>
      </c>
      <c r="J354" s="184"/>
      <c r="K354" s="185">
        <f t="shared" si="2"/>
        <v>0</v>
      </c>
      <c r="L354" s="185">
        <v>12</v>
      </c>
      <c r="M354" s="185">
        <f t="shared" si="3"/>
        <v>0</v>
      </c>
      <c r="N354" s="183">
        <v>0</v>
      </c>
      <c r="O354" s="183">
        <f t="shared" si="4"/>
        <v>0</v>
      </c>
      <c r="P354" s="183">
        <v>0</v>
      </c>
      <c r="Q354" s="183">
        <f t="shared" si="5"/>
        <v>0</v>
      </c>
      <c r="R354" s="185"/>
      <c r="S354" s="185" t="s">
        <v>111</v>
      </c>
      <c r="T354" s="186" t="s">
        <v>111</v>
      </c>
      <c r="U354" s="156">
        <v>0.105</v>
      </c>
      <c r="V354" s="156">
        <f t="shared" si="6"/>
        <v>3.31</v>
      </c>
      <c r="W354" s="156"/>
      <c r="X354" s="156" t="s">
        <v>382</v>
      </c>
      <c r="Y354" s="156" t="s">
        <v>113</v>
      </c>
      <c r="Z354" s="146"/>
      <c r="AA354" s="146"/>
      <c r="AB354" s="146"/>
      <c r="AC354" s="146"/>
      <c r="AD354" s="146"/>
      <c r="AE354" s="146"/>
      <c r="AF354" s="146"/>
      <c r="AG354" s="146" t="s">
        <v>383</v>
      </c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x14ac:dyDescent="0.2">
      <c r="A355" s="165" t="s">
        <v>106</v>
      </c>
      <c r="B355" s="166" t="s">
        <v>78</v>
      </c>
      <c r="C355" s="187" t="s">
        <v>29</v>
      </c>
      <c r="D355" s="167"/>
      <c r="E355" s="168"/>
      <c r="F355" s="169"/>
      <c r="G355" s="169">
        <f>SUMIF(AG356:AG361,"&lt;&gt;NOR",G356:G361)</f>
        <v>0</v>
      </c>
      <c r="H355" s="169"/>
      <c r="I355" s="169">
        <f>SUM(I356:I361)</f>
        <v>0</v>
      </c>
      <c r="J355" s="169"/>
      <c r="K355" s="169">
        <f>SUM(K356:K361)</f>
        <v>0</v>
      </c>
      <c r="L355" s="169"/>
      <c r="M355" s="169">
        <f>SUM(M356:M361)</f>
        <v>0</v>
      </c>
      <c r="N355" s="168"/>
      <c r="O355" s="168">
        <f>SUM(O356:O361)</f>
        <v>0</v>
      </c>
      <c r="P355" s="168"/>
      <c r="Q355" s="168">
        <f>SUM(Q356:Q361)</f>
        <v>0</v>
      </c>
      <c r="R355" s="169"/>
      <c r="S355" s="169"/>
      <c r="T355" s="170"/>
      <c r="U355" s="164"/>
      <c r="V355" s="164">
        <f>SUM(V356:V361)</f>
        <v>0</v>
      </c>
      <c r="W355" s="164"/>
      <c r="X355" s="164"/>
      <c r="Y355" s="164"/>
      <c r="AG355" t="s">
        <v>107</v>
      </c>
    </row>
    <row r="356" spans="1:60" outlineLevel="1" x14ac:dyDescent="0.2">
      <c r="A356" s="172">
        <v>72</v>
      </c>
      <c r="B356" s="173" t="s">
        <v>394</v>
      </c>
      <c r="C356" s="188" t="s">
        <v>395</v>
      </c>
      <c r="D356" s="174" t="s">
        <v>396</v>
      </c>
      <c r="E356" s="175">
        <v>1</v>
      </c>
      <c r="F356" s="176"/>
      <c r="G356" s="177">
        <f>ROUND(E356*F356,2)</f>
        <v>0</v>
      </c>
      <c r="H356" s="176"/>
      <c r="I356" s="177">
        <f>ROUND(E356*H356,2)</f>
        <v>0</v>
      </c>
      <c r="J356" s="176"/>
      <c r="K356" s="177">
        <f>ROUND(E356*J356,2)</f>
        <v>0</v>
      </c>
      <c r="L356" s="177">
        <v>12</v>
      </c>
      <c r="M356" s="177">
        <f>G356*(1+L356/100)</f>
        <v>0</v>
      </c>
      <c r="N356" s="175">
        <v>0</v>
      </c>
      <c r="O356" s="175">
        <f>ROUND(E356*N356,2)</f>
        <v>0</v>
      </c>
      <c r="P356" s="175">
        <v>0</v>
      </c>
      <c r="Q356" s="175">
        <f>ROUND(E356*P356,2)</f>
        <v>0</v>
      </c>
      <c r="R356" s="177"/>
      <c r="S356" s="177" t="s">
        <v>111</v>
      </c>
      <c r="T356" s="178" t="s">
        <v>258</v>
      </c>
      <c r="U356" s="156">
        <v>0</v>
      </c>
      <c r="V356" s="156">
        <f>ROUND(E356*U356,2)</f>
        <v>0</v>
      </c>
      <c r="W356" s="156"/>
      <c r="X356" s="156" t="s">
        <v>397</v>
      </c>
      <c r="Y356" s="156" t="s">
        <v>113</v>
      </c>
      <c r="Z356" s="146"/>
      <c r="AA356" s="146"/>
      <c r="AB356" s="146"/>
      <c r="AC356" s="146"/>
      <c r="AD356" s="146"/>
      <c r="AE356" s="146"/>
      <c r="AF356" s="146"/>
      <c r="AG356" s="146" t="s">
        <v>398</v>
      </c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outlineLevel="2" x14ac:dyDescent="0.2">
      <c r="A357" s="153"/>
      <c r="B357" s="154"/>
      <c r="C357" s="251" t="s">
        <v>399</v>
      </c>
      <c r="D357" s="252"/>
      <c r="E357" s="252"/>
      <c r="F357" s="252"/>
      <c r="G357" s="252"/>
      <c r="H357" s="156"/>
      <c r="I357" s="156"/>
      <c r="J357" s="156"/>
      <c r="K357" s="156"/>
      <c r="L357" s="156"/>
      <c r="M357" s="156"/>
      <c r="N357" s="155"/>
      <c r="O357" s="155"/>
      <c r="P357" s="155"/>
      <c r="Q357" s="155"/>
      <c r="R357" s="156"/>
      <c r="S357" s="156"/>
      <c r="T357" s="156"/>
      <c r="U357" s="156"/>
      <c r="V357" s="156"/>
      <c r="W357" s="156"/>
      <c r="X357" s="156"/>
      <c r="Y357" s="156"/>
      <c r="Z357" s="146"/>
      <c r="AA357" s="146"/>
      <c r="AB357" s="146"/>
      <c r="AC357" s="146"/>
      <c r="AD357" s="146"/>
      <c r="AE357" s="146"/>
      <c r="AF357" s="146"/>
      <c r="AG357" s="146" t="s">
        <v>162</v>
      </c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</row>
    <row r="358" spans="1:60" outlineLevel="3" x14ac:dyDescent="0.2">
      <c r="A358" s="153"/>
      <c r="B358" s="154"/>
      <c r="C358" s="192" t="s">
        <v>400</v>
      </c>
      <c r="D358" s="161"/>
      <c r="E358" s="162"/>
      <c r="F358" s="163"/>
      <c r="G358" s="163"/>
      <c r="H358" s="156"/>
      <c r="I358" s="156"/>
      <c r="J358" s="156"/>
      <c r="K358" s="156"/>
      <c r="L358" s="156"/>
      <c r="M358" s="156"/>
      <c r="N358" s="155"/>
      <c r="O358" s="155"/>
      <c r="P358" s="155"/>
      <c r="Q358" s="155"/>
      <c r="R358" s="156"/>
      <c r="S358" s="156"/>
      <c r="T358" s="156"/>
      <c r="U358" s="156"/>
      <c r="V358" s="156"/>
      <c r="W358" s="156"/>
      <c r="X358" s="156"/>
      <c r="Y358" s="156"/>
      <c r="Z358" s="146"/>
      <c r="AA358" s="146"/>
      <c r="AB358" s="146"/>
      <c r="AC358" s="146"/>
      <c r="AD358" s="146"/>
      <c r="AE358" s="146"/>
      <c r="AF358" s="146"/>
      <c r="AG358" s="146" t="s">
        <v>162</v>
      </c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3" x14ac:dyDescent="0.2">
      <c r="A359" s="153"/>
      <c r="B359" s="154"/>
      <c r="C359" s="253" t="s">
        <v>401</v>
      </c>
      <c r="D359" s="254"/>
      <c r="E359" s="254"/>
      <c r="F359" s="254"/>
      <c r="G359" s="254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162</v>
      </c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3" x14ac:dyDescent="0.2">
      <c r="A360" s="153"/>
      <c r="B360" s="154"/>
      <c r="C360" s="253" t="s">
        <v>402</v>
      </c>
      <c r="D360" s="254"/>
      <c r="E360" s="254"/>
      <c r="F360" s="254"/>
      <c r="G360" s="254"/>
      <c r="H360" s="156"/>
      <c r="I360" s="156"/>
      <c r="J360" s="156"/>
      <c r="K360" s="156"/>
      <c r="L360" s="156"/>
      <c r="M360" s="156"/>
      <c r="N360" s="155"/>
      <c r="O360" s="155"/>
      <c r="P360" s="155"/>
      <c r="Q360" s="155"/>
      <c r="R360" s="156"/>
      <c r="S360" s="156"/>
      <c r="T360" s="156"/>
      <c r="U360" s="156"/>
      <c r="V360" s="156"/>
      <c r="W360" s="156"/>
      <c r="X360" s="156"/>
      <c r="Y360" s="156"/>
      <c r="Z360" s="146"/>
      <c r="AA360" s="146"/>
      <c r="AB360" s="146"/>
      <c r="AC360" s="146"/>
      <c r="AD360" s="146"/>
      <c r="AE360" s="146"/>
      <c r="AF360" s="146"/>
      <c r="AG360" s="146" t="s">
        <v>162</v>
      </c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3" x14ac:dyDescent="0.2">
      <c r="A361" s="153"/>
      <c r="B361" s="154"/>
      <c r="C361" s="253" t="s">
        <v>403</v>
      </c>
      <c r="D361" s="254"/>
      <c r="E361" s="254"/>
      <c r="F361" s="254"/>
      <c r="G361" s="254"/>
      <c r="H361" s="156"/>
      <c r="I361" s="156"/>
      <c r="J361" s="156"/>
      <c r="K361" s="156"/>
      <c r="L361" s="156"/>
      <c r="M361" s="156"/>
      <c r="N361" s="155"/>
      <c r="O361" s="155"/>
      <c r="P361" s="155"/>
      <c r="Q361" s="155"/>
      <c r="R361" s="156"/>
      <c r="S361" s="156"/>
      <c r="T361" s="156"/>
      <c r="U361" s="156"/>
      <c r="V361" s="156"/>
      <c r="W361" s="156"/>
      <c r="X361" s="156"/>
      <c r="Y361" s="156"/>
      <c r="Z361" s="146"/>
      <c r="AA361" s="146"/>
      <c r="AB361" s="146"/>
      <c r="AC361" s="146"/>
      <c r="AD361" s="146"/>
      <c r="AE361" s="146"/>
      <c r="AF361" s="146"/>
      <c r="AG361" s="146" t="s">
        <v>162</v>
      </c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x14ac:dyDescent="0.2">
      <c r="A362" s="165" t="s">
        <v>106</v>
      </c>
      <c r="B362" s="166" t="s">
        <v>79</v>
      </c>
      <c r="C362" s="187" t="s">
        <v>30</v>
      </c>
      <c r="D362" s="167"/>
      <c r="E362" s="168"/>
      <c r="F362" s="169"/>
      <c r="G362" s="169">
        <f>SUMIF(AG363:AG364,"&lt;&gt;NOR",G363:G364)</f>
        <v>0</v>
      </c>
      <c r="H362" s="169"/>
      <c r="I362" s="169">
        <f>SUM(I363:I364)</f>
        <v>0</v>
      </c>
      <c r="J362" s="169"/>
      <c r="K362" s="169">
        <f>SUM(K363:K364)</f>
        <v>0</v>
      </c>
      <c r="L362" s="169"/>
      <c r="M362" s="169">
        <f>SUM(M363:M364)</f>
        <v>0</v>
      </c>
      <c r="N362" s="168"/>
      <c r="O362" s="168">
        <f>SUM(O363:O364)</f>
        <v>0</v>
      </c>
      <c r="P362" s="168"/>
      <c r="Q362" s="168">
        <f>SUM(Q363:Q364)</f>
        <v>0</v>
      </c>
      <c r="R362" s="169"/>
      <c r="S362" s="169"/>
      <c r="T362" s="170"/>
      <c r="U362" s="164"/>
      <c r="V362" s="164">
        <f>SUM(V363:V364)</f>
        <v>0</v>
      </c>
      <c r="W362" s="164"/>
      <c r="X362" s="164"/>
      <c r="Y362" s="164"/>
      <c r="AG362" t="s">
        <v>107</v>
      </c>
    </row>
    <row r="363" spans="1:60" outlineLevel="1" x14ac:dyDescent="0.2">
      <c r="A363" s="172">
        <v>73</v>
      </c>
      <c r="B363" s="173" t="s">
        <v>404</v>
      </c>
      <c r="C363" s="188" t="s">
        <v>405</v>
      </c>
      <c r="D363" s="174" t="s">
        <v>396</v>
      </c>
      <c r="E363" s="175">
        <v>1</v>
      </c>
      <c r="F363" s="176"/>
      <c r="G363" s="177">
        <f>ROUND(E363*F363,2)</f>
        <v>0</v>
      </c>
      <c r="H363" s="176"/>
      <c r="I363" s="177">
        <f>ROUND(E363*H363,2)</f>
        <v>0</v>
      </c>
      <c r="J363" s="176"/>
      <c r="K363" s="177">
        <f>ROUND(E363*J363,2)</f>
        <v>0</v>
      </c>
      <c r="L363" s="177">
        <v>12</v>
      </c>
      <c r="M363" s="177">
        <f>G363*(1+L363/100)</f>
        <v>0</v>
      </c>
      <c r="N363" s="175">
        <v>0</v>
      </c>
      <c r="O363" s="175">
        <f>ROUND(E363*N363,2)</f>
        <v>0</v>
      </c>
      <c r="P363" s="175">
        <v>0</v>
      </c>
      <c r="Q363" s="175">
        <f>ROUND(E363*P363,2)</f>
        <v>0</v>
      </c>
      <c r="R363" s="177"/>
      <c r="S363" s="177" t="s">
        <v>111</v>
      </c>
      <c r="T363" s="178" t="s">
        <v>258</v>
      </c>
      <c r="U363" s="156">
        <v>0</v>
      </c>
      <c r="V363" s="156">
        <f>ROUND(E363*U363,2)</f>
        <v>0</v>
      </c>
      <c r="W363" s="156"/>
      <c r="X363" s="156" t="s">
        <v>397</v>
      </c>
      <c r="Y363" s="156" t="s">
        <v>113</v>
      </c>
      <c r="Z363" s="146"/>
      <c r="AA363" s="146"/>
      <c r="AB363" s="146"/>
      <c r="AC363" s="146"/>
      <c r="AD363" s="146"/>
      <c r="AE363" s="146"/>
      <c r="AF363" s="146"/>
      <c r="AG363" s="146" t="s">
        <v>398</v>
      </c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</row>
    <row r="364" spans="1:60" ht="33.75" outlineLevel="2" x14ac:dyDescent="0.2">
      <c r="A364" s="153"/>
      <c r="B364" s="154"/>
      <c r="C364" s="251" t="s">
        <v>406</v>
      </c>
      <c r="D364" s="252"/>
      <c r="E364" s="252"/>
      <c r="F364" s="252"/>
      <c r="G364" s="252"/>
      <c r="H364" s="156"/>
      <c r="I364" s="156"/>
      <c r="J364" s="156"/>
      <c r="K364" s="156"/>
      <c r="L364" s="156"/>
      <c r="M364" s="156"/>
      <c r="N364" s="155"/>
      <c r="O364" s="155"/>
      <c r="P364" s="155"/>
      <c r="Q364" s="155"/>
      <c r="R364" s="156"/>
      <c r="S364" s="156"/>
      <c r="T364" s="156"/>
      <c r="U364" s="156"/>
      <c r="V364" s="156"/>
      <c r="W364" s="156"/>
      <c r="X364" s="156"/>
      <c r="Y364" s="156"/>
      <c r="Z364" s="146"/>
      <c r="AA364" s="146"/>
      <c r="AB364" s="146"/>
      <c r="AC364" s="146"/>
      <c r="AD364" s="146"/>
      <c r="AE364" s="146"/>
      <c r="AF364" s="146"/>
      <c r="AG364" s="146" t="s">
        <v>162</v>
      </c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79" t="str">
        <f>C364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64" s="146"/>
      <c r="BC364" s="146"/>
      <c r="BD364" s="146"/>
      <c r="BE364" s="146"/>
      <c r="BF364" s="146"/>
      <c r="BG364" s="146"/>
      <c r="BH364" s="146"/>
    </row>
    <row r="365" spans="1:60" x14ac:dyDescent="0.2">
      <c r="A365" s="3"/>
      <c r="B365" s="4"/>
      <c r="C365" s="193"/>
      <c r="D365" s="6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AE365">
        <v>12</v>
      </c>
      <c r="AF365">
        <v>21</v>
      </c>
      <c r="AG365" t="s">
        <v>92</v>
      </c>
    </row>
    <row r="366" spans="1:60" x14ac:dyDescent="0.2">
      <c r="A366" s="149"/>
      <c r="B366" s="150" t="s">
        <v>31</v>
      </c>
      <c r="C366" s="194"/>
      <c r="D366" s="151"/>
      <c r="E366" s="152"/>
      <c r="F366" s="152"/>
      <c r="G366" s="171">
        <f>G8+G202+G216+G229+G237+G271+G273+G276+G302+G312+G321+G335+G355+G362</f>
        <v>0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AE366">
        <f>SUMIF(L7:L364,AE365,G7:G364)</f>
        <v>0</v>
      </c>
      <c r="AF366">
        <f>SUMIF(L7:L364,AF365,G7:G364)</f>
        <v>0</v>
      </c>
      <c r="AG366" t="s">
        <v>407</v>
      </c>
    </row>
    <row r="367" spans="1:60" x14ac:dyDescent="0.2">
      <c r="A367" s="3"/>
      <c r="B367" s="4"/>
      <c r="C367" s="193"/>
      <c r="D367" s="6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60" x14ac:dyDescent="0.2">
      <c r="A368" s="3"/>
      <c r="B368" s="4"/>
      <c r="C368" s="193"/>
      <c r="D368" s="6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33" x14ac:dyDescent="0.2">
      <c r="A369" s="262" t="s">
        <v>408</v>
      </c>
      <c r="B369" s="262"/>
      <c r="C369" s="263"/>
      <c r="D369" s="6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33" x14ac:dyDescent="0.2">
      <c r="A370" s="264"/>
      <c r="B370" s="265"/>
      <c r="C370" s="266"/>
      <c r="D370" s="265"/>
      <c r="E370" s="265"/>
      <c r="F370" s="265"/>
      <c r="G370" s="26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AG370" t="s">
        <v>409</v>
      </c>
    </row>
    <row r="371" spans="1:33" x14ac:dyDescent="0.2">
      <c r="A371" s="268"/>
      <c r="B371" s="269"/>
      <c r="C371" s="270"/>
      <c r="D371" s="269"/>
      <c r="E371" s="269"/>
      <c r="F371" s="269"/>
      <c r="G371" s="27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33" x14ac:dyDescent="0.2">
      <c r="A372" s="268"/>
      <c r="B372" s="269"/>
      <c r="C372" s="270"/>
      <c r="D372" s="269"/>
      <c r="E372" s="269"/>
      <c r="F372" s="269"/>
      <c r="G372" s="27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33" x14ac:dyDescent="0.2">
      <c r="A373" s="268"/>
      <c r="B373" s="269"/>
      <c r="C373" s="270"/>
      <c r="D373" s="269"/>
      <c r="E373" s="269"/>
      <c r="F373" s="269"/>
      <c r="G373" s="27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33" x14ac:dyDescent="0.2">
      <c r="A374" s="272"/>
      <c r="B374" s="273"/>
      <c r="C374" s="274"/>
      <c r="D374" s="273"/>
      <c r="E374" s="273"/>
      <c r="F374" s="273"/>
      <c r="G374" s="27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33" x14ac:dyDescent="0.2">
      <c r="A375" s="3"/>
      <c r="B375" s="4"/>
      <c r="C375" s="193"/>
      <c r="D375" s="6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33" x14ac:dyDescent="0.2">
      <c r="C376" s="195"/>
      <c r="D376" s="10"/>
      <c r="AG376" t="s">
        <v>411</v>
      </c>
    </row>
    <row r="377" spans="1:33" x14ac:dyDescent="0.2">
      <c r="D377" s="10"/>
    </row>
    <row r="378" spans="1:33" x14ac:dyDescent="0.2">
      <c r="D378" s="10"/>
    </row>
    <row r="379" spans="1:33" x14ac:dyDescent="0.2">
      <c r="D379" s="10"/>
    </row>
    <row r="380" spans="1:33" x14ac:dyDescent="0.2">
      <c r="D380" s="10"/>
    </row>
    <row r="381" spans="1:33" x14ac:dyDescent="0.2">
      <c r="D381" s="10"/>
    </row>
    <row r="382" spans="1:33" x14ac:dyDescent="0.2">
      <c r="D382" s="10"/>
    </row>
    <row r="383" spans="1:33" x14ac:dyDescent="0.2">
      <c r="D383" s="10"/>
    </row>
    <row r="384" spans="1:33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9">
    <mergeCell ref="A370:G374"/>
    <mergeCell ref="C71:G71"/>
    <mergeCell ref="C72:G72"/>
    <mergeCell ref="C77:G77"/>
    <mergeCell ref="C78:G78"/>
    <mergeCell ref="A1:G1"/>
    <mergeCell ref="C2:G2"/>
    <mergeCell ref="C3:G3"/>
    <mergeCell ref="C4:G4"/>
    <mergeCell ref="A369:C369"/>
    <mergeCell ref="C314:G314"/>
    <mergeCell ref="C99:G99"/>
    <mergeCell ref="C100:G100"/>
    <mergeCell ref="C204:G204"/>
    <mergeCell ref="C208:G208"/>
    <mergeCell ref="C218:G218"/>
    <mergeCell ref="C236:G236"/>
    <mergeCell ref="C278:G278"/>
    <mergeCell ref="C284:G284"/>
    <mergeCell ref="C287:G287"/>
    <mergeCell ref="C290:G290"/>
    <mergeCell ref="C309:G309"/>
    <mergeCell ref="C344:G344"/>
    <mergeCell ref="C325:G325"/>
    <mergeCell ref="C326:G326"/>
    <mergeCell ref="C327:G327"/>
    <mergeCell ref="C328:G328"/>
    <mergeCell ref="C329:G329"/>
    <mergeCell ref="C330:G330"/>
    <mergeCell ref="C331:G331"/>
    <mergeCell ref="C332:G332"/>
    <mergeCell ref="C333:G333"/>
    <mergeCell ref="C334:G334"/>
    <mergeCell ref="C337:G337"/>
    <mergeCell ref="C357:G357"/>
    <mergeCell ref="C359:G359"/>
    <mergeCell ref="C360:G360"/>
    <mergeCell ref="C361:G361"/>
    <mergeCell ref="C364:G364"/>
  </mergeCells>
  <pageMargins left="0.59055118110236204" right="0.196850393700787" top="0.78740157499999996" bottom="0.78740157499999996" header="0.3" footer="0.3"/>
  <pageSetup paperSize="9" orientation="landscape" horizontalDpi="360" verticalDpi="36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01 2026002 Pol</vt:lpstr>
      <vt:lpstr>02 2026002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2026002 Pol'!Názvy_tisku</vt:lpstr>
      <vt:lpstr>'02 2026002 Pol'!Názvy_tisku</vt:lpstr>
      <vt:lpstr>oadresa</vt:lpstr>
      <vt:lpstr>Stavba!Objednatel</vt:lpstr>
      <vt:lpstr>Stavba!Objekt</vt:lpstr>
      <vt:lpstr>'01 2026002 Pol'!Oblast_tisku</vt:lpstr>
      <vt:lpstr>'02 2026002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Radek Dvořák</cp:lastModifiedBy>
  <cp:lastPrinted>2019-03-19T12:27:02Z</cp:lastPrinted>
  <dcterms:created xsi:type="dcterms:W3CDTF">2009-04-08T07:15:50Z</dcterms:created>
  <dcterms:modified xsi:type="dcterms:W3CDTF">2026-01-28T07:23:12Z</dcterms:modified>
</cp:coreProperties>
</file>