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36616" yWindow="65416" windowWidth="29040" windowHeight="15720" activeTab="0"/>
  </bookViews>
  <sheets>
    <sheet name="Rekapitulace stavby" sheetId="1" r:id="rId1"/>
    <sheet name="ESL_2022_018 - Rekonstruk..." sheetId="2" r:id="rId2"/>
    <sheet name="ESL_2022_01_01 - Veřejné ..." sheetId="3" r:id="rId3"/>
    <sheet name="ESL_2022_01_02 - Veřejné ..." sheetId="4" r:id="rId4"/>
    <sheet name="ESL_2022_01_03 - Veřejné ..." sheetId="5" r:id="rId5"/>
    <sheet name="ESL_2022_01_04 - Veřejné ..." sheetId="6" r:id="rId6"/>
  </sheets>
  <definedNames>
    <definedName name="_xlnm._FilterDatabase" localSheetId="2" hidden="1">'ESL_2022_01_01 - Veřejné ...'!$C$118:$K$154</definedName>
    <definedName name="_xlnm._FilterDatabase" localSheetId="3" hidden="1">'ESL_2022_01_02 - Veřejné ...'!$C$120:$K$166</definedName>
    <definedName name="_xlnm._FilterDatabase" localSheetId="4" hidden="1">'ESL_2022_01_03 - Veřejné ...'!$C$118:$K$166</definedName>
    <definedName name="_xlnm._FilterDatabase" localSheetId="5" hidden="1">'ESL_2022_01_04 - Veřejné ...'!$C$120:$K$147</definedName>
    <definedName name="_xlnm._FilterDatabase" localSheetId="1" hidden="1">'ESL_2022_018 - Rekonstruk...'!$C$115:$K$127</definedName>
    <definedName name="_xlnm.Print_Area" localSheetId="2">'ESL_2022_01_01 - Veřejné ...'!$C$4:$J$76,'ESL_2022_01_01 - Veřejné ...'!$C$106:$K$154</definedName>
    <definedName name="_xlnm.Print_Area" localSheetId="3">'ESL_2022_01_02 - Veřejné ...'!$C$4:$J$76,'ESL_2022_01_02 - Veřejné ...'!$C$108:$K$166</definedName>
    <definedName name="_xlnm.Print_Area" localSheetId="4">'ESL_2022_01_03 - Veřejné ...'!$C$4:$J$76,'ESL_2022_01_03 - Veřejné ...'!$C$106:$K$166</definedName>
    <definedName name="_xlnm.Print_Area" localSheetId="5">'ESL_2022_01_04 - Veřejné ...'!$C$4:$J$76,'ESL_2022_01_04 - Veřejné ...'!$C$108:$K$147</definedName>
    <definedName name="_xlnm.Print_Area" localSheetId="1">'ESL_2022_018 - Rekonstruk...'!$C$4:$J$76,'ESL_2022_018 - Rekonstruk...'!$C$105:$K$127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'ESL_2022_018 - Rekonstruk...'!$115:$115</definedName>
    <definedName name="_xlnm.Print_Titles" localSheetId="2">'ESL_2022_01_01 - Veřejné ...'!$118:$118</definedName>
    <definedName name="_xlnm.Print_Titles" localSheetId="3">'ESL_2022_01_02 - Veřejné ...'!$120:$120</definedName>
    <definedName name="_xlnm.Print_Titles" localSheetId="4">'ESL_2022_01_03 - Veřejné ...'!$118:$118</definedName>
    <definedName name="_xlnm.Print_Titles" localSheetId="5">'ESL_2022_01_04 - Veřejné ...'!$120:$120</definedName>
  </definedNames>
  <calcPr calcId="191029"/>
  <extLst/>
</workbook>
</file>

<file path=xl/sharedStrings.xml><?xml version="1.0" encoding="utf-8"?>
<sst xmlns="http://schemas.openxmlformats.org/spreadsheetml/2006/main" count="2960" uniqueCount="470">
  <si>
    <t>Export Komplet</t>
  </si>
  <si>
    <t/>
  </si>
  <si>
    <t>2.0</t>
  </si>
  <si>
    <t>False</t>
  </si>
  <si>
    <t>{dc2c16a1-4fa9-42b5-bdb0-01e608bd2a6a}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</si>
  <si>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</si>
  <si>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</si>
  <si>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</si>
  <si>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</si>
  <si>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</si>
  <si>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</si>
  <si>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</si>
  <si>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</si>
  <si>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</si>
  <si>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ESL_2022_018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</si>
  <si>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</si>
  <si>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</si>
  <si>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veřejného osvětlení Nový Bor</t>
  </si>
  <si>
    <t>KSO:</t>
  </si>
  <si>
    <t>CC-CZ:</t>
  </si>
  <si>
    <t>Místo:</t>
  </si>
  <si>
    <t>Nový Bor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</si>
  <si>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</si>
  <si>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</si>
  <si>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</si>
  <si>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</si>
  <si>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</si>
  <si>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</si>
  <si>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</si>
  <si>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</si>
  <si>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</si>
  <si>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</si>
  <si>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</si>
  <si>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</si>
  <si>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</si>
  <si>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</si>
  <si>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</si>
  <si>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</si>
  <si>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</si>
  <si>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</si>
  <si>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</si>
  <si>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</si>
  <si>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</si>
  <si>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</si>
  <si>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</si>
  <si>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</si>
  <si>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</si>
  <si>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</si>
  <si>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</si>
  <si>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</si>
  <si>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</si>
  <si>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</si>
  <si>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</si>
  <si>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</si>
  <si>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</si>
  <si>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</si>
  <si>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</si>
  <si>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</si>
  <si>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</si>
  <si>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</si>
  <si>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</si>
  <si>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</si>
  <si>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</si>
  <si>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</si>
  <si>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</si>
  <si>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</si>
  <si>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</si>
  <si>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</si>
  <si>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</si>
  <si>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</si>
  <si>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</si>
  <si>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</si>
  <si>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</si>
  <si>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</si>
  <si>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</si>
  <si>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</si>
  <si>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</si>
  <si>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</si>
  <si>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</si>
  <si>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</si>
  <si>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ESL_2022_01_01</t>
  </si>
  <si>
    <t>Veřejné osvětlení Nový Bor - sever</t>
  </si>
  <si>
    <t>{075219e7-1a4f-4932-912b-eeed4d79b4a9}</t>
  </si>
  <si>
    <t>2</t>
  </si>
  <si>
    <t>ESL_2022_01_02</t>
  </si>
  <si>
    <t>Veřejné osvětlení Nový Bor - sever - bez dotace</t>
  </si>
  <si>
    <t>{7df60ff5-695e-4fcc-84f0-c4566912824f}</t>
  </si>
  <si>
    <t>ESL_2022_01_03</t>
  </si>
  <si>
    <t>Veřejné osvětlení Nový Bor - jih</t>
  </si>
  <si>
    <t>{0f8e3c0f-4660-44be-8c32-8f0978f095ce}</t>
  </si>
  <si>
    <t>ESL_2022_01_04</t>
  </si>
  <si>
    <t>Veřejné osvětlení Nový Bor - jih - bez dotace</t>
  </si>
  <si>
    <t>{eb320952-f2d6-44cc-ad64-ef6f9d44e3a4}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</si>
  <si>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</si>
  <si>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</si>
  <si>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</si>
  <si>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</si>
  <si>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</si>
  <si>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</si>
  <si>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</si>
  <si>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741 - Elektroinstalace - silnoproud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</si>
  <si>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</si>
  <si>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</si>
  <si>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</si>
  <si>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</si>
  <si>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</si>
  <si>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</si>
  <si>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</si>
  <si>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</si>
  <si>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</si>
  <si>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</si>
  <si>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</si>
  <si>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</si>
  <si>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</si>
  <si>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</si>
  <si>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</si>
  <si>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</si>
  <si>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</si>
  <si>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</si>
  <si>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</si>
  <si>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</si>
  <si>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6</t>
  </si>
  <si>
    <t>K</t>
  </si>
  <si>
    <t>741331041</t>
  </si>
  <si>
    <t>Montáž hodin součtových bez zapojení vodičů</t>
  </si>
  <si>
    <t>kus</t>
  </si>
  <si>
    <t>16</t>
  </si>
  <si>
    <t>-567822447</t>
  </si>
  <si>
    <t>7</t>
  </si>
  <si>
    <t>M</t>
  </si>
  <si>
    <t>1179155</t>
  </si>
  <si>
    <t>POCITADLO PROVOZNICH HODIN ASOHC230</t>
  </si>
  <si>
    <t>32</t>
  </si>
  <si>
    <t>1214083803</t>
  </si>
  <si>
    <t>N00</t>
  </si>
  <si>
    <t>Nepojmenované práce</t>
  </si>
  <si>
    <t>4</t>
  </si>
  <si>
    <t>N01</t>
  </si>
  <si>
    <t>Nepojmenovaný díl</t>
  </si>
  <si>
    <t>001</t>
  </si>
  <si>
    <t>Kontrolní měření osvětlení</t>
  </si>
  <si>
    <t>kpl</t>
  </si>
  <si>
    <t>512</t>
  </si>
  <si>
    <t>290597640</t>
  </si>
  <si>
    <t>002</t>
  </si>
  <si>
    <t>Spolupráce s revizním technikem</t>
  </si>
  <si>
    <t>1841637992</t>
  </si>
  <si>
    <t>3</t>
  </si>
  <si>
    <t>003</t>
  </si>
  <si>
    <t>Revize</t>
  </si>
  <si>
    <t>275619177</t>
  </si>
  <si>
    <t>004</t>
  </si>
  <si>
    <t>Zkušební provoz, koordinace se správcem VO</t>
  </si>
  <si>
    <t>645246450</t>
  </si>
  <si>
    <t>5</t>
  </si>
  <si>
    <t>005</t>
  </si>
  <si>
    <t>Projektová dokumentace, zkreslení skutečného provedení</t>
  </si>
  <si>
    <t>-725467364</t>
  </si>
  <si>
    <t>Objekt:</t>
  </si>
  <si>
    <t>ESL_2022_01_01 - Veřejné osvětlení Nový Bor - sever</t>
  </si>
  <si>
    <t>M - Práce a dodávky M</t>
  </si>
  <si>
    <t xml:space="preserve">    21-M - Elektromontáže</t>
  </si>
  <si>
    <t>HZS - Hodinové zúčtovací sazby</t>
  </si>
  <si>
    <t>Práce a dodávky M</t>
  </si>
  <si>
    <t>21-M</t>
  </si>
  <si>
    <t>Elektromontáže</t>
  </si>
  <si>
    <t>210040551</t>
  </si>
  <si>
    <t>Montáž šablon nn pro vedení svorkou šroubovou do 50 mm2</t>
  </si>
  <si>
    <t>CS ÚRS 2023 02</t>
  </si>
  <si>
    <t>64</t>
  </si>
  <si>
    <t>-697911689</t>
  </si>
  <si>
    <t>1000295315</t>
  </si>
  <si>
    <t>Proudová polopropich. svorka/ svorka ochrany proti oblouku VN, PAS/BLL-T 50-157 mm2</t>
  </si>
  <si>
    <t>128</t>
  </si>
  <si>
    <t>-53745254</t>
  </si>
  <si>
    <t>210100001</t>
  </si>
  <si>
    <t>Ukončení vodičů v rozváděči nebo na přístroji včetně zapojení průřezu žíly do 2,5 mm2</t>
  </si>
  <si>
    <t>-1772688659</t>
  </si>
  <si>
    <t>210202013</t>
  </si>
  <si>
    <t>Montáž svítidlo výbojkové průmyslové nebo venkovní na výložník</t>
  </si>
  <si>
    <t>-1983479471</t>
  </si>
  <si>
    <t>27</t>
  </si>
  <si>
    <t>1000084177a.1</t>
  </si>
  <si>
    <t>Venkovní svítidlo LED typ 2 - 63W, 2700K, 8100lm</t>
  </si>
  <si>
    <t>-185273890</t>
  </si>
  <si>
    <t>28</t>
  </si>
  <si>
    <t>1000084177.1</t>
  </si>
  <si>
    <t>Venkovní svítidlo LED typ 4 - 55W, 2700K, 7900lm</t>
  </si>
  <si>
    <t>-1291697389</t>
  </si>
  <si>
    <t>29</t>
  </si>
  <si>
    <t>1000084177b.1</t>
  </si>
  <si>
    <t>Venkovní svítidlo LED typ 5 - 48W, 2700K, 6700lm</t>
  </si>
  <si>
    <t>-261529270</t>
  </si>
  <si>
    <t>30</t>
  </si>
  <si>
    <t>1000084177c.1</t>
  </si>
  <si>
    <t>Venkovní svítidlo LED typ 8 - 23W, 2700K, 3000lm</t>
  </si>
  <si>
    <t>-1392146769</t>
  </si>
  <si>
    <t>31</t>
  </si>
  <si>
    <t>1000084177d.1</t>
  </si>
  <si>
    <t>Venkovní svítidlo LED typ 13 - 13W, 2700K, 1700lm</t>
  </si>
  <si>
    <t>-392724822</t>
  </si>
  <si>
    <t>1000084177e.1</t>
  </si>
  <si>
    <t>Venkovní svítidlo LED typ 14 - 19W, 2700K, 2520lm</t>
  </si>
  <si>
    <t>-1131454185</t>
  </si>
  <si>
    <t>33</t>
  </si>
  <si>
    <t>1000084177f.1</t>
  </si>
  <si>
    <t>Venkovní svítidlo LED typ 18 - 7W, 2700K, 900lm</t>
  </si>
  <si>
    <t>698677185</t>
  </si>
  <si>
    <t>1000084177a</t>
  </si>
  <si>
    <t>Venkovní svítidlo LED typ 19 - 8W, 2700K, 900lm</t>
  </si>
  <si>
    <t>613306053</t>
  </si>
  <si>
    <t>1000084177</t>
  </si>
  <si>
    <t>Venkovní svítidlo LED typ 20 - 10W, 2700K, 1200lm</t>
  </si>
  <si>
    <t>1203032940</t>
  </si>
  <si>
    <t>50</t>
  </si>
  <si>
    <t>210204002</t>
  </si>
  <si>
    <t>Montáž stožárů osvětlení parkových ocelových</t>
  </si>
  <si>
    <t>17140525</t>
  </si>
  <si>
    <t>52</t>
  </si>
  <si>
    <t>1000271726</t>
  </si>
  <si>
    <t>KK 6 stožár sadový dvoustupňový</t>
  </si>
  <si>
    <t>939101494</t>
  </si>
  <si>
    <t>13</t>
  </si>
  <si>
    <t>210204100</t>
  </si>
  <si>
    <t>Montáž výložníků osvětlení jednoramenných nástěnných hmotnosti do 35 kg</t>
  </si>
  <si>
    <t>573655773</t>
  </si>
  <si>
    <t>34</t>
  </si>
  <si>
    <t>1000277276</t>
  </si>
  <si>
    <t>UNI 1 - 500 výložník rovný, UNI bandimex</t>
  </si>
  <si>
    <t>-259480818</t>
  </si>
  <si>
    <t>35</t>
  </si>
  <si>
    <t>1010043706</t>
  </si>
  <si>
    <t>UNI 1 - 1000 výložník rovný, UNI bandimex</t>
  </si>
  <si>
    <t>-810977624</t>
  </si>
  <si>
    <t>36</t>
  </si>
  <si>
    <t>1010043707</t>
  </si>
  <si>
    <t>UNI 1 - 1500 výložník rovný, UNI bandimex</t>
  </si>
  <si>
    <t>1167617148</t>
  </si>
  <si>
    <t>37</t>
  </si>
  <si>
    <t>1010043708</t>
  </si>
  <si>
    <t>UNI 1 - 2000 výložník rovný, UNI bandimex</t>
  </si>
  <si>
    <t>1639935052</t>
  </si>
  <si>
    <t>48</t>
  </si>
  <si>
    <t>210204201</t>
  </si>
  <si>
    <t>Montáž elektrovýzbroje stožárů osvětlení 1 okruh</t>
  </si>
  <si>
    <t>-132315400</t>
  </si>
  <si>
    <t>49</t>
  </si>
  <si>
    <t>1010043824</t>
  </si>
  <si>
    <t>SR 481-14 Z/Un, IP 20 elektrovýzbroj s 1 násuvnou pojistkou E 14</t>
  </si>
  <si>
    <t>-1170670081</t>
  </si>
  <si>
    <t>17</t>
  </si>
  <si>
    <t>210813011</t>
  </si>
  <si>
    <t>Montáž kabelu Cu plného nebo laněného do 1 kV žíly 3x1,5 až 6 mm2 (např. CYKY) bez ukončení uloženého pevně</t>
  </si>
  <si>
    <t>m</t>
  </si>
  <si>
    <t>-1137977531</t>
  </si>
  <si>
    <t>18</t>
  </si>
  <si>
    <t>34111030</t>
  </si>
  <si>
    <t>kabel instalační jádro Cu plné izolace PVC plášť PVC 450/750V (CYKY) 3x1,5mm2</t>
  </si>
  <si>
    <t>-139017744</t>
  </si>
  <si>
    <t>19</t>
  </si>
  <si>
    <t>218202013</t>
  </si>
  <si>
    <t>Demontáž svítidla výbojkového průmyslového nebo venkovního z výložníku</t>
  </si>
  <si>
    <t>1201417257</t>
  </si>
  <si>
    <t>20</t>
  </si>
  <si>
    <t>218204103</t>
  </si>
  <si>
    <t>Demontáž výložníků osvětlení jednoramenných sloupových hmotnosti do 35 kg</t>
  </si>
  <si>
    <t>1777067862</t>
  </si>
  <si>
    <t>HZS</t>
  </si>
  <si>
    <t>Hodinové zúčtovací sazby</t>
  </si>
  <si>
    <t>53</t>
  </si>
  <si>
    <t>Podružný materiál</t>
  </si>
  <si>
    <t>-322926891</t>
  </si>
  <si>
    <t>40</t>
  </si>
  <si>
    <t>Doprava stožárů</t>
  </si>
  <si>
    <t>1435191610</t>
  </si>
  <si>
    <t>41</t>
  </si>
  <si>
    <t>Montáže neoceněné M ceníky</t>
  </si>
  <si>
    <t>258902805</t>
  </si>
  <si>
    <t>42</t>
  </si>
  <si>
    <t>22</t>
  </si>
  <si>
    <t>Zajištění pracoviště</t>
  </si>
  <si>
    <t>hod</t>
  </si>
  <si>
    <t>1286850295</t>
  </si>
  <si>
    <t>43</t>
  </si>
  <si>
    <t>24</t>
  </si>
  <si>
    <t>Ekologická likvidace materiálu</t>
  </si>
  <si>
    <t>-703805908</t>
  </si>
  <si>
    <t>44</t>
  </si>
  <si>
    <t>Autoplošina MP13</t>
  </si>
  <si>
    <t>-1612632054</t>
  </si>
  <si>
    <t>ESL_2022_01_02 - Veřejné osvětlení Nový Bor - sever - bez dotace</t>
  </si>
  <si>
    <t xml:space="preserve">    46-M - Zemní práce při extr.mont.pracích</t>
  </si>
  <si>
    <t xml:space="preserve">    46-M1 - Zemní práce – povrchy</t>
  </si>
  <si>
    <t>62</t>
  </si>
  <si>
    <t>210101206</t>
  </si>
  <si>
    <t>Propojení kabelů celoplastových spojkou do 1 kV venkovní páskovou SVp 1 až 5 žíly do 1x95 a 4x50 mm2</t>
  </si>
  <si>
    <t>-1350919258</t>
  </si>
  <si>
    <t>63</t>
  </si>
  <si>
    <t>1445987</t>
  </si>
  <si>
    <t>SMRST. SPOJKA 4ZIL. MPT_2-CX4-16-70/1</t>
  </si>
  <si>
    <t>954916474</t>
  </si>
  <si>
    <t>210220022</t>
  </si>
  <si>
    <t>Montáž uzemňovacího vedení s upevněním, propojením a připojením pomocí svorek v zemi s izolací spojů vodičů FeZn drátem nebo lanem průměru do 10 mm v městské zástavbě</t>
  </si>
  <si>
    <t>351239112</t>
  </si>
  <si>
    <t>286113380</t>
  </si>
  <si>
    <t>trubka kanalizace plastová KGEM-315x1000 mm SN8</t>
  </si>
  <si>
    <t>-1699387650</t>
  </si>
  <si>
    <t>P</t>
  </si>
  <si>
    <t>Poznámka k položce:
OSMA, kód výrobku: 20745</t>
  </si>
  <si>
    <t>10.577.458</t>
  </si>
  <si>
    <t>Drát uzem. FeZn pozink. pr.10</t>
  </si>
  <si>
    <t>256</t>
  </si>
  <si>
    <t>-1402913328</t>
  </si>
  <si>
    <t>51</t>
  </si>
  <si>
    <t>10.046.659</t>
  </si>
  <si>
    <t>Svorka SK</t>
  </si>
  <si>
    <t>KS</t>
  </si>
  <si>
    <t>858893668</t>
  </si>
  <si>
    <t>1186183</t>
  </si>
  <si>
    <t>SVORKA SP</t>
  </si>
  <si>
    <t>2021095649</t>
  </si>
  <si>
    <t>741130041</t>
  </si>
  <si>
    <t>Ukončení vodičů izolovaných s označením a zapojením smršťovací záklopkou nebo páskou bez letování, průřezu žíly do 25 mm2</t>
  </si>
  <si>
    <t>331509827</t>
  </si>
  <si>
    <t>54</t>
  </si>
  <si>
    <t>10.198.425</t>
  </si>
  <si>
    <t>Bužírka SB 12,7/6,4 smršť.ZŽ v roli</t>
  </si>
  <si>
    <t>1440700133</t>
  </si>
  <si>
    <t>46-M</t>
  </si>
  <si>
    <t>Zemní práce při extr.mont.pracích</t>
  </si>
  <si>
    <t>46-M1</t>
  </si>
  <si>
    <t>Zemní práce – povrchy</t>
  </si>
  <si>
    <t>55</t>
  </si>
  <si>
    <t>460030011</t>
  </si>
  <si>
    <t>Sejmutí drnu jakékoliv tloušťky</t>
  </si>
  <si>
    <t>m2</t>
  </si>
  <si>
    <t>-1581310475</t>
  </si>
  <si>
    <t>56</t>
  </si>
  <si>
    <t>460050704</t>
  </si>
  <si>
    <t>Hloubení nezapažených jam pro stožáry veřejného osvětlení ručně v hornině tř 4</t>
  </si>
  <si>
    <t>-2133647764</t>
  </si>
  <si>
    <t>57</t>
  </si>
  <si>
    <t>460080014</t>
  </si>
  <si>
    <t>Základové konstrukce základ bez bednění do rostlé zeminy z monolitického betonu tř. C 16/20</t>
  </si>
  <si>
    <t>m3</t>
  </si>
  <si>
    <t>633557282</t>
  </si>
  <si>
    <t>58</t>
  </si>
  <si>
    <t>8</t>
  </si>
  <si>
    <t>749535996</t>
  </si>
  <si>
    <t>59</t>
  </si>
  <si>
    <t>460381211</t>
  </si>
  <si>
    <t>Násyp horniny při elektromontážích strojně nezhutněné</t>
  </si>
  <si>
    <t>-504864477</t>
  </si>
  <si>
    <t>60</t>
  </si>
  <si>
    <t>460620007</t>
  </si>
  <si>
    <t>Zatravnění včetně zalití vodou na rovině</t>
  </si>
  <si>
    <t>1960384541</t>
  </si>
  <si>
    <t>61</t>
  </si>
  <si>
    <t>460620014</t>
  </si>
  <si>
    <t>Provizorní úprava terénu se zhutněním, v hornině tř 4</t>
  </si>
  <si>
    <t>1184975112</t>
  </si>
  <si>
    <t>1755155911</t>
  </si>
  <si>
    <t>ESL_2022_01_03 - Veřejné osvětlení Nový Bor - jih</t>
  </si>
  <si>
    <t>250097277</t>
  </si>
  <si>
    <t>-1440785674</t>
  </si>
  <si>
    <t>89659880</t>
  </si>
  <si>
    <t>1413798680</t>
  </si>
  <si>
    <t>567159658</t>
  </si>
  <si>
    <t>1000084177a.2</t>
  </si>
  <si>
    <t>Venkovní svítidlo LED typ 3 - 79W, 2700K, 9710lm</t>
  </si>
  <si>
    <t>-394598351</t>
  </si>
  <si>
    <t>-1861265502</t>
  </si>
  <si>
    <t>1000084177b.2</t>
  </si>
  <si>
    <t>Venkovní svítidlo LED typ 6 - 55W, 2700K, 6620lm</t>
  </si>
  <si>
    <t>-362934095</t>
  </si>
  <si>
    <t>1000084177a.3</t>
  </si>
  <si>
    <t>Venkovní svítidlo LED typ 7 - 30W, 2700K, 4010lm</t>
  </si>
  <si>
    <t>1089794717</t>
  </si>
  <si>
    <t>1396228115</t>
  </si>
  <si>
    <t>38</t>
  </si>
  <si>
    <t>1000084177c.2</t>
  </si>
  <si>
    <t>Venkovní svítidlo LED typ 9 - 19W, 2700K, 2500lm</t>
  </si>
  <si>
    <t>-369783700</t>
  </si>
  <si>
    <t>39</t>
  </si>
  <si>
    <t>1000084177c.3</t>
  </si>
  <si>
    <t>Venkovní svítidlo LED typ 10 - 25W, 2700K, 3300lm</t>
  </si>
  <si>
    <t>-1825615044</t>
  </si>
  <si>
    <t>1000084177c.4</t>
  </si>
  <si>
    <t>Venkovní svítidlo LED typ 11 - 26W, 2700K, 2810lm</t>
  </si>
  <si>
    <t>-1134410896</t>
  </si>
  <si>
    <t>1000084177c.5</t>
  </si>
  <si>
    <t xml:space="preserve">Venkovní svítidlo LED typ 12 - 20W, 2700K, 2100lm </t>
  </si>
  <si>
    <t>1955292096</t>
  </si>
  <si>
    <t>9</t>
  </si>
  <si>
    <t>-816929970</t>
  </si>
  <si>
    <t>10</t>
  </si>
  <si>
    <t>Venkovní svítidlo LED typ 15 - 19W, 2700K, 1750lm</t>
  </si>
  <si>
    <t>1129300514</t>
  </si>
  <si>
    <t>1000084177e.2</t>
  </si>
  <si>
    <t>Venkovní svítidlo LED typ 16 - 20W, 2700K, 2500lm</t>
  </si>
  <si>
    <t>-695601265</t>
  </si>
  <si>
    <t>1000084177e.3</t>
  </si>
  <si>
    <t>Venkovní svítidlo LED typ 17 - 9W, 2700K, 1200lm</t>
  </si>
  <si>
    <t>-1894000120</t>
  </si>
  <si>
    <t>11</t>
  </si>
  <si>
    <t>826272713</t>
  </si>
  <si>
    <t>1320456113</t>
  </si>
  <si>
    <t>-1897738281</t>
  </si>
  <si>
    <t>2045888225</t>
  </si>
  <si>
    <t>45</t>
  </si>
  <si>
    <t>8500610008</t>
  </si>
  <si>
    <t>Stožár osvětlovací KK 4-133/60 Z 4 m</t>
  </si>
  <si>
    <t>-122031179</t>
  </si>
  <si>
    <t>8500610010</t>
  </si>
  <si>
    <t>Stožár osvětlovací KK 5-133/60 Z 5 m</t>
  </si>
  <si>
    <t>1917709747</t>
  </si>
  <si>
    <t>8500610012</t>
  </si>
  <si>
    <t>Stožár osvětlovací KK 6-133/60 Z 6 m</t>
  </si>
  <si>
    <t>582413855</t>
  </si>
  <si>
    <t>46</t>
  </si>
  <si>
    <t>210204011</t>
  </si>
  <si>
    <t>Montáž stožárů osvětlení ocelových samostatně stojících délky do 12 m</t>
  </si>
  <si>
    <t>776983404</t>
  </si>
  <si>
    <t>47</t>
  </si>
  <si>
    <t>1010042943</t>
  </si>
  <si>
    <t>JB 8 stožár silniční třístupňový</t>
  </si>
  <si>
    <t>179394573</t>
  </si>
  <si>
    <t>14</t>
  </si>
  <si>
    <t>833943041</t>
  </si>
  <si>
    <t>15</t>
  </si>
  <si>
    <t>695264838</t>
  </si>
  <si>
    <t>-1564446052</t>
  </si>
  <si>
    <t>-1013705896</t>
  </si>
  <si>
    <t>1155120515</t>
  </si>
  <si>
    <t>-930859184</t>
  </si>
  <si>
    <t>1132077691</t>
  </si>
  <si>
    <t>179159553</t>
  </si>
  <si>
    <t>266276967</t>
  </si>
  <si>
    <t>1404815088</t>
  </si>
  <si>
    <t>-861744586</t>
  </si>
  <si>
    <t>-1289939288</t>
  </si>
  <si>
    <t>25</t>
  </si>
  <si>
    <t>-531101306</t>
  </si>
  <si>
    <t>26</t>
  </si>
  <si>
    <t>1042098232</t>
  </si>
  <si>
    <t>643935850</t>
  </si>
  <si>
    <t>1558382353</t>
  </si>
  <si>
    <t>1096899155</t>
  </si>
  <si>
    <t>ESL_2022_01_04 - Veřejné osvětlení Nový Bor - jih - bez dotace</t>
  </si>
  <si>
    <t>46-M - Zemní práce při extr.mont.pracích</t>
  </si>
  <si>
    <t>2114622759</t>
  </si>
  <si>
    <t>-1004516828</t>
  </si>
  <si>
    <t>-1870332870</t>
  </si>
  <si>
    <t>2025286960</t>
  </si>
  <si>
    <t>1938971782</t>
  </si>
  <si>
    <t>1206581335</t>
  </si>
  <si>
    <t>136142079</t>
  </si>
  <si>
    <t>972880821</t>
  </si>
  <si>
    <t>346548239</t>
  </si>
  <si>
    <t>59165737</t>
  </si>
  <si>
    <t>-155315018</t>
  </si>
  <si>
    <t>-1434140866</t>
  </si>
  <si>
    <t>961641403</t>
  </si>
  <si>
    <t>852510871</t>
  </si>
  <si>
    <t>77205428</t>
  </si>
  <si>
    <t>788011168</t>
  </si>
  <si>
    <t>1209922394</t>
  </si>
  <si>
    <t>-638505609</t>
  </si>
  <si>
    <t>-1122479094</t>
  </si>
  <si>
    <t>-2112551263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</si>
</sst>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29" fillId="0" borderId="10" xfId="0" applyNumberFormat="1" applyFont="1" applyBorder="1"/>
    <xf numFmtId="166" fontId="29" fillId="0" borderId="11" xfId="0" applyNumberFormat="1" applyFont="1" applyBorder="1"/>
    <xf numFmtId="4" fontId="30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 topLeftCell="A1">
      <selection activeCell="AI26" sqref="AI2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" customHeight="1">
      <c r="AR2" s="160" t="s">
        <v>5</v>
      </c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S2" s="13" t="s">
        <v>6</v>
      </c>
      <c r="BT2" s="13" t="s">
        <v>7</v>
      </c>
    </row>
    <row r="3" spans="2:72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ht="12" customHeight="1">
      <c r="B5" s="16"/>
      <c r="D5" s="20" t="s">
        <v>13</v>
      </c>
      <c r="K5" s="172" t="s">
        <v>14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R5" s="16"/>
      <c r="BE5" s="169" t="s">
        <v>15</v>
      </c>
      <c r="BS5" s="13" t="s">
        <v>6</v>
      </c>
    </row>
    <row r="6" spans="2:71" ht="36.9" customHeight="1">
      <c r="B6" s="16"/>
      <c r="D6" s="22" t="s">
        <v>16</v>
      </c>
      <c r="K6" s="173" t="s">
        <v>17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R6" s="16"/>
      <c r="BE6" s="170"/>
      <c r="BS6" s="13" t="s">
        <v>6</v>
      </c>
    </row>
    <row r="7" spans="2:71" ht="12" customHeight="1">
      <c r="B7" s="16"/>
      <c r="D7" s="23" t="s">
        <v>18</v>
      </c>
      <c r="K7" s="21" t="s">
        <v>1</v>
      </c>
      <c r="AK7" s="23" t="s">
        <v>19</v>
      </c>
      <c r="AN7" s="21" t="s">
        <v>1</v>
      </c>
      <c r="AR7" s="16"/>
      <c r="BE7" s="170"/>
      <c r="BS7" s="13" t="s">
        <v>6</v>
      </c>
    </row>
    <row r="8" spans="2:71" ht="12" customHeight="1">
      <c r="B8" s="16"/>
      <c r="D8" s="23" t="s">
        <v>20</v>
      </c>
      <c r="K8" s="21" t="s">
        <v>21</v>
      </c>
      <c r="AK8" s="23" t="s">
        <v>22</v>
      </c>
      <c r="AN8" s="24"/>
      <c r="AR8" s="16"/>
      <c r="BE8" s="170"/>
      <c r="BS8" s="13" t="s">
        <v>6</v>
      </c>
    </row>
    <row r="9" spans="2:71" ht="14.4" customHeight="1">
      <c r="B9" s="16"/>
      <c r="AR9" s="16"/>
      <c r="BE9" s="170"/>
      <c r="BS9" s="13" t="s">
        <v>6</v>
      </c>
    </row>
    <row r="10" spans="2:71" ht="12" customHeight="1">
      <c r="B10" s="16"/>
      <c r="D10" s="23" t="s">
        <v>23</v>
      </c>
      <c r="AK10" s="23" t="s">
        <v>24</v>
      </c>
      <c r="AN10" s="21" t="s">
        <v>1</v>
      </c>
      <c r="AR10" s="16"/>
      <c r="BE10" s="170"/>
      <c r="BS10" s="13" t="s">
        <v>6</v>
      </c>
    </row>
    <row r="11" spans="2:71" ht="18.45" customHeight="1">
      <c r="B11" s="16"/>
      <c r="E11" s="21" t="s">
        <v>25</v>
      </c>
      <c r="AK11" s="23" t="s">
        <v>26</v>
      </c>
      <c r="AN11" s="21" t="s">
        <v>1</v>
      </c>
      <c r="AR11" s="16"/>
      <c r="BE11" s="170"/>
      <c r="BS11" s="13" t="s">
        <v>6</v>
      </c>
    </row>
    <row r="12" spans="2:71" ht="6.9" customHeight="1">
      <c r="B12" s="16"/>
      <c r="AR12" s="16"/>
      <c r="BE12" s="170"/>
      <c r="BS12" s="13" t="s">
        <v>6</v>
      </c>
    </row>
    <row r="13" spans="2:71" ht="12" customHeight="1">
      <c r="B13" s="16"/>
      <c r="D13" s="23" t="s">
        <v>27</v>
      </c>
      <c r="AK13" s="23" t="s">
        <v>24</v>
      </c>
      <c r="AN13" s="25" t="s">
        <v>28</v>
      </c>
      <c r="AR13" s="16"/>
      <c r="BE13" s="170"/>
      <c r="BS13" s="13" t="s">
        <v>6</v>
      </c>
    </row>
    <row r="14" spans="2:71" ht="13.2">
      <c r="B14" s="16"/>
      <c r="E14" s="174" t="s">
        <v>28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23" t="s">
        <v>26</v>
      </c>
      <c r="AN14" s="25" t="s">
        <v>28</v>
      </c>
      <c r="AR14" s="16"/>
      <c r="BE14" s="170"/>
      <c r="BS14" s="13" t="s">
        <v>6</v>
      </c>
    </row>
    <row r="15" spans="2:71" ht="6.9" customHeight="1">
      <c r="B15" s="16"/>
      <c r="AR15" s="16"/>
      <c r="BE15" s="170"/>
      <c r="BS15" s="13" t="s">
        <v>3</v>
      </c>
    </row>
    <row r="16" spans="2:71" ht="12" customHeight="1">
      <c r="B16" s="16"/>
      <c r="D16" s="23" t="s">
        <v>29</v>
      </c>
      <c r="AK16" s="23" t="s">
        <v>24</v>
      </c>
      <c r="AN16" s="21" t="s">
        <v>1</v>
      </c>
      <c r="AR16" s="16"/>
      <c r="BE16" s="170"/>
      <c r="BS16" s="13" t="s">
        <v>3</v>
      </c>
    </row>
    <row r="17" spans="2:71" ht="18.45" customHeight="1">
      <c r="B17" s="16"/>
      <c r="E17" s="21" t="s">
        <v>25</v>
      </c>
      <c r="AK17" s="23" t="s">
        <v>26</v>
      </c>
      <c r="AN17" s="21" t="s">
        <v>1</v>
      </c>
      <c r="AR17" s="16"/>
      <c r="BE17" s="170"/>
      <c r="BS17" s="13" t="s">
        <v>30</v>
      </c>
    </row>
    <row r="18" spans="2:71" ht="6.9" customHeight="1">
      <c r="B18" s="16"/>
      <c r="AR18" s="16"/>
      <c r="BE18" s="170"/>
      <c r="BS18" s="13" t="s">
        <v>6</v>
      </c>
    </row>
    <row r="19" spans="2:71" ht="12" customHeight="1">
      <c r="B19" s="16"/>
      <c r="D19" s="23" t="s">
        <v>31</v>
      </c>
      <c r="AK19" s="23" t="s">
        <v>24</v>
      </c>
      <c r="AN19" s="21" t="s">
        <v>1</v>
      </c>
      <c r="AR19" s="16"/>
      <c r="BE19" s="170"/>
      <c r="BS19" s="13" t="s">
        <v>6</v>
      </c>
    </row>
    <row r="20" spans="2:71" ht="18.45" customHeight="1">
      <c r="B20" s="16"/>
      <c r="E20" s="21" t="s">
        <v>25</v>
      </c>
      <c r="AK20" s="23" t="s">
        <v>26</v>
      </c>
      <c r="AN20" s="21" t="s">
        <v>1</v>
      </c>
      <c r="AR20" s="16"/>
      <c r="BE20" s="170"/>
      <c r="BS20" s="13" t="s">
        <v>30</v>
      </c>
    </row>
    <row r="21" spans="2:57" ht="6.9" customHeight="1">
      <c r="B21" s="16"/>
      <c r="AR21" s="16"/>
      <c r="BE21" s="170"/>
    </row>
    <row r="22" spans="2:57" ht="12" customHeight="1">
      <c r="B22" s="16"/>
      <c r="D22" s="23" t="s">
        <v>32</v>
      </c>
      <c r="AR22" s="16"/>
      <c r="BE22" s="170"/>
    </row>
    <row r="23" spans="2:57" ht="16.5" customHeight="1">
      <c r="B23" s="16"/>
      <c r="E23" s="176" t="s">
        <v>1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R23" s="16"/>
      <c r="BE23" s="170"/>
    </row>
    <row r="24" spans="2:57" ht="6.9" customHeight="1">
      <c r="B24" s="16"/>
      <c r="AR24" s="16"/>
      <c r="BE24" s="170"/>
    </row>
    <row r="25" spans="2:57" ht="6.9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70"/>
    </row>
    <row r="26" spans="2:57" s="1" customFormat="1" ht="25.95" customHeight="1">
      <c r="B26" s="28"/>
      <c r="D26" s="29" t="s">
        <v>33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77">
        <f>ROUND(AG94,2)</f>
        <v>0</v>
      </c>
      <c r="AL26" s="178"/>
      <c r="AM26" s="178"/>
      <c r="AN26" s="178"/>
      <c r="AO26" s="178"/>
      <c r="AR26" s="28"/>
      <c r="BE26" s="170"/>
    </row>
    <row r="27" spans="2:57" s="1" customFormat="1" ht="6.9" customHeight="1">
      <c r="B27" s="28"/>
      <c r="AR27" s="28"/>
      <c r="BE27" s="170"/>
    </row>
    <row r="28" spans="2:57" s="1" customFormat="1" ht="13.2">
      <c r="B28" s="28"/>
      <c r="L28" s="179" t="s">
        <v>34</v>
      </c>
      <c r="M28" s="179"/>
      <c r="N28" s="179"/>
      <c r="O28" s="179"/>
      <c r="P28" s="179"/>
      <c r="W28" s="179" t="s">
        <v>35</v>
      </c>
      <c r="X28" s="179"/>
      <c r="Y28" s="179"/>
      <c r="Z28" s="179"/>
      <c r="AA28" s="179"/>
      <c r="AB28" s="179"/>
      <c r="AC28" s="179"/>
      <c r="AD28" s="179"/>
      <c r="AE28" s="179"/>
      <c r="AK28" s="179" t="s">
        <v>36</v>
      </c>
      <c r="AL28" s="179"/>
      <c r="AM28" s="179"/>
      <c r="AN28" s="179"/>
      <c r="AO28" s="179"/>
      <c r="AR28" s="28"/>
      <c r="BE28" s="170"/>
    </row>
    <row r="29" spans="2:57" s="2" customFormat="1" ht="14.4" customHeight="1">
      <c r="B29" s="32"/>
      <c r="D29" s="23" t="s">
        <v>37</v>
      </c>
      <c r="F29" s="23" t="s">
        <v>38</v>
      </c>
      <c r="L29" s="164">
        <v>0.21</v>
      </c>
      <c r="M29" s="163"/>
      <c r="N29" s="163"/>
      <c r="O29" s="163"/>
      <c r="P29" s="163"/>
      <c r="W29" s="162">
        <f>ROUND(AZ94,2)</f>
        <v>0</v>
      </c>
      <c r="X29" s="163"/>
      <c r="Y29" s="163"/>
      <c r="Z29" s="163"/>
      <c r="AA29" s="163"/>
      <c r="AB29" s="163"/>
      <c r="AC29" s="163"/>
      <c r="AD29" s="163"/>
      <c r="AE29" s="163"/>
      <c r="AK29" s="162">
        <f>ROUND(AV94,2)</f>
        <v>0</v>
      </c>
      <c r="AL29" s="163"/>
      <c r="AM29" s="163"/>
      <c r="AN29" s="163"/>
      <c r="AO29" s="163"/>
      <c r="AR29" s="32"/>
      <c r="BE29" s="171"/>
    </row>
    <row r="30" spans="2:57" s="2" customFormat="1" ht="14.4" customHeight="1">
      <c r="B30" s="32"/>
      <c r="F30" s="23" t="s">
        <v>39</v>
      </c>
      <c r="L30" s="164">
        <v>0.12</v>
      </c>
      <c r="M30" s="163"/>
      <c r="N30" s="163"/>
      <c r="O30" s="163"/>
      <c r="P30" s="163"/>
      <c r="W30" s="162">
        <f>ROUND(BA94,2)</f>
        <v>0</v>
      </c>
      <c r="X30" s="163"/>
      <c r="Y30" s="163"/>
      <c r="Z30" s="163"/>
      <c r="AA30" s="163"/>
      <c r="AB30" s="163"/>
      <c r="AC30" s="163"/>
      <c r="AD30" s="163"/>
      <c r="AE30" s="163"/>
      <c r="AK30" s="162">
        <f>ROUND(AW94,2)</f>
        <v>0</v>
      </c>
      <c r="AL30" s="163"/>
      <c r="AM30" s="163"/>
      <c r="AN30" s="163"/>
      <c r="AO30" s="163"/>
      <c r="AR30" s="32"/>
      <c r="BE30" s="171"/>
    </row>
    <row r="31" spans="2:57" s="2" customFormat="1" ht="14.4" customHeight="1" hidden="1">
      <c r="B31" s="32"/>
      <c r="F31" s="23" t="s">
        <v>40</v>
      </c>
      <c r="L31" s="164">
        <v>0.21</v>
      </c>
      <c r="M31" s="163"/>
      <c r="N31" s="163"/>
      <c r="O31" s="163"/>
      <c r="P31" s="163"/>
      <c r="W31" s="162">
        <f>ROUND(BB94,2)</f>
        <v>0</v>
      </c>
      <c r="X31" s="163"/>
      <c r="Y31" s="163"/>
      <c r="Z31" s="163"/>
      <c r="AA31" s="163"/>
      <c r="AB31" s="163"/>
      <c r="AC31" s="163"/>
      <c r="AD31" s="163"/>
      <c r="AE31" s="163"/>
      <c r="AK31" s="162">
        <v>0</v>
      </c>
      <c r="AL31" s="163"/>
      <c r="AM31" s="163"/>
      <c r="AN31" s="163"/>
      <c r="AO31" s="163"/>
      <c r="AR31" s="32"/>
      <c r="BE31" s="171"/>
    </row>
    <row r="32" spans="2:57" s="2" customFormat="1" ht="14.4" customHeight="1" hidden="1">
      <c r="B32" s="32"/>
      <c r="F32" s="23" t="s">
        <v>41</v>
      </c>
      <c r="L32" s="164">
        <v>0.12</v>
      </c>
      <c r="M32" s="163"/>
      <c r="N32" s="163"/>
      <c r="O32" s="163"/>
      <c r="P32" s="163"/>
      <c r="W32" s="162">
        <f>ROUND(BC94,2)</f>
        <v>0</v>
      </c>
      <c r="X32" s="163"/>
      <c r="Y32" s="163"/>
      <c r="Z32" s="163"/>
      <c r="AA32" s="163"/>
      <c r="AB32" s="163"/>
      <c r="AC32" s="163"/>
      <c r="AD32" s="163"/>
      <c r="AE32" s="163"/>
      <c r="AK32" s="162">
        <v>0</v>
      </c>
      <c r="AL32" s="163"/>
      <c r="AM32" s="163"/>
      <c r="AN32" s="163"/>
      <c r="AO32" s="163"/>
      <c r="AR32" s="32"/>
      <c r="BE32" s="171"/>
    </row>
    <row r="33" spans="2:57" s="2" customFormat="1" ht="14.4" customHeight="1" hidden="1">
      <c r="B33" s="32"/>
      <c r="F33" s="23" t="s">
        <v>42</v>
      </c>
      <c r="L33" s="164">
        <v>0</v>
      </c>
      <c r="M33" s="163"/>
      <c r="N33" s="163"/>
      <c r="O33" s="163"/>
      <c r="P33" s="163"/>
      <c r="W33" s="162">
        <f>ROUND(BD94,2)</f>
        <v>0</v>
      </c>
      <c r="X33" s="163"/>
      <c r="Y33" s="163"/>
      <c r="Z33" s="163"/>
      <c r="AA33" s="163"/>
      <c r="AB33" s="163"/>
      <c r="AC33" s="163"/>
      <c r="AD33" s="163"/>
      <c r="AE33" s="163"/>
      <c r="AK33" s="162">
        <v>0</v>
      </c>
      <c r="AL33" s="163"/>
      <c r="AM33" s="163"/>
      <c r="AN33" s="163"/>
      <c r="AO33" s="163"/>
      <c r="AR33" s="32"/>
      <c r="BE33" s="171"/>
    </row>
    <row r="34" spans="2:57" s="1" customFormat="1" ht="6.9" customHeight="1">
      <c r="B34" s="28"/>
      <c r="AR34" s="28"/>
      <c r="BE34" s="170"/>
    </row>
    <row r="35" spans="2:44" s="1" customFormat="1" ht="25.95" customHeight="1">
      <c r="B35" s="28"/>
      <c r="C35" s="33"/>
      <c r="D35" s="34" t="s">
        <v>43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44</v>
      </c>
      <c r="U35" s="35"/>
      <c r="V35" s="35"/>
      <c r="W35" s="35"/>
      <c r="X35" s="168" t="s">
        <v>45</v>
      </c>
      <c r="Y35" s="166"/>
      <c r="Z35" s="166"/>
      <c r="AA35" s="166"/>
      <c r="AB35" s="166"/>
      <c r="AC35" s="35"/>
      <c r="AD35" s="35"/>
      <c r="AE35" s="35"/>
      <c r="AF35" s="35"/>
      <c r="AG35" s="35"/>
      <c r="AH35" s="35"/>
      <c r="AI35" s="35"/>
      <c r="AJ35" s="35"/>
      <c r="AK35" s="165">
        <f>SUM(AK26:AK33)</f>
        <v>0</v>
      </c>
      <c r="AL35" s="166"/>
      <c r="AM35" s="166"/>
      <c r="AN35" s="166"/>
      <c r="AO35" s="167"/>
      <c r="AP35" s="33"/>
      <c r="AQ35" s="33"/>
      <c r="AR35" s="28"/>
    </row>
    <row r="36" spans="2:44" s="1" customFormat="1" ht="6.9" customHeight="1">
      <c r="B36" s="28"/>
      <c r="AR36" s="28"/>
    </row>
    <row r="37" spans="2:44" s="1" customFormat="1" ht="14.4" customHeight="1">
      <c r="B37" s="28"/>
      <c r="AR37" s="28"/>
    </row>
    <row r="38" spans="2:44" ht="14.4" customHeight="1">
      <c r="B38" s="16"/>
      <c r="AR38" s="16"/>
    </row>
    <row r="39" spans="2:44" ht="14.4" customHeight="1">
      <c r="B39" s="16"/>
      <c r="AR39" s="16"/>
    </row>
    <row r="40" spans="2:44" ht="14.4" customHeight="1">
      <c r="B40" s="16"/>
      <c r="AR40" s="16"/>
    </row>
    <row r="41" spans="2:44" ht="14.4" customHeight="1">
      <c r="B41" s="16"/>
      <c r="AR41" s="16"/>
    </row>
    <row r="42" spans="2:44" ht="14.4" customHeight="1">
      <c r="B42" s="16"/>
      <c r="AR42" s="16"/>
    </row>
    <row r="43" spans="2:44" ht="14.4" customHeight="1">
      <c r="B43" s="16"/>
      <c r="AR43" s="16"/>
    </row>
    <row r="44" spans="2:44" ht="14.4" customHeight="1">
      <c r="B44" s="16"/>
      <c r="AR44" s="16"/>
    </row>
    <row r="45" spans="2:44" ht="14.4" customHeight="1">
      <c r="B45" s="16"/>
      <c r="AR45" s="16"/>
    </row>
    <row r="46" spans="2:44" ht="14.4" customHeight="1">
      <c r="B46" s="16"/>
      <c r="AR46" s="16"/>
    </row>
    <row r="47" spans="2:44" ht="14.4" customHeight="1">
      <c r="B47" s="16"/>
      <c r="AR47" s="16"/>
    </row>
    <row r="48" spans="2:44" ht="14.4" customHeight="1">
      <c r="B48" s="16"/>
      <c r="AR48" s="16"/>
    </row>
    <row r="49" spans="2:44" s="1" customFormat="1" ht="14.4" customHeight="1">
      <c r="B49" s="28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28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3.2">
      <c r="B60" s="28"/>
      <c r="D60" s="39" t="s">
        <v>48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49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48</v>
      </c>
      <c r="AI60" s="30"/>
      <c r="AJ60" s="30"/>
      <c r="AK60" s="30"/>
      <c r="AL60" s="30"/>
      <c r="AM60" s="39" t="s">
        <v>49</v>
      </c>
      <c r="AN60" s="30"/>
      <c r="AO60" s="30"/>
      <c r="AR60" s="28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3.2">
      <c r="B64" s="28"/>
      <c r="D64" s="37" t="s">
        <v>50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51</v>
      </c>
      <c r="AI64" s="38"/>
      <c r="AJ64" s="38"/>
      <c r="AK64" s="38"/>
      <c r="AL64" s="38"/>
      <c r="AM64" s="38"/>
      <c r="AN64" s="38"/>
      <c r="AO64" s="38"/>
      <c r="AR64" s="28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3.2">
      <c r="B75" s="28"/>
      <c r="D75" s="39" t="s">
        <v>48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49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48</v>
      </c>
      <c r="AI75" s="30"/>
      <c r="AJ75" s="30"/>
      <c r="AK75" s="30"/>
      <c r="AL75" s="30"/>
      <c r="AM75" s="39" t="s">
        <v>49</v>
      </c>
      <c r="AN75" s="30"/>
      <c r="AO75" s="30"/>
      <c r="AR75" s="28"/>
    </row>
    <row r="76" spans="2:44" s="1" customFormat="1" ht="12">
      <c r="B76" s="28"/>
      <c r="AR76" s="28"/>
    </row>
    <row r="77" spans="2:44" s="1" customFormat="1" ht="6.9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4.9" customHeight="1">
      <c r="B82" s="28"/>
      <c r="C82" s="17" t="s">
        <v>52</v>
      </c>
      <c r="AR82" s="28"/>
    </row>
    <row r="83" spans="2:44" s="1" customFormat="1" ht="6.9" customHeight="1">
      <c r="B83" s="28"/>
      <c r="AR83" s="28"/>
    </row>
    <row r="84" spans="2:44" s="3" customFormat="1" ht="12" customHeight="1">
      <c r="B84" s="44"/>
      <c r="C84" s="23" t="s">
        <v>13</v>
      </c>
      <c r="L84" s="3" t="str">
        <f>K5</f>
        <v>ESL_2022_018</v>
      </c>
      <c r="AR84" s="44"/>
    </row>
    <row r="85" spans="2:44" s="4" customFormat="1" ht="36.9" customHeight="1">
      <c r="B85" s="45"/>
      <c r="C85" s="46" t="s">
        <v>16</v>
      </c>
      <c r="L85" s="183" t="str">
        <f>K6</f>
        <v>Rekonstrukce veřejného osvětlení Nový Bor</v>
      </c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R85" s="45"/>
    </row>
    <row r="86" spans="2:44" s="1" customFormat="1" ht="6.9" customHeight="1">
      <c r="B86" s="28"/>
      <c r="AR86" s="28"/>
    </row>
    <row r="87" spans="2:44" s="1" customFormat="1" ht="12" customHeight="1">
      <c r="B87" s="28"/>
      <c r="C87" s="23" t="s">
        <v>20</v>
      </c>
      <c r="L87" s="47" t="str">
        <f>IF(K8="","",K8)</f>
        <v>Nový Bor</v>
      </c>
      <c r="AI87" s="23" t="s">
        <v>22</v>
      </c>
      <c r="AM87" s="185" t="str">
        <f>IF(AN8="","",AN8)</f>
        <v/>
      </c>
      <c r="AN87" s="185"/>
      <c r="AR87" s="28"/>
    </row>
    <row r="88" spans="2:44" s="1" customFormat="1" ht="6.9" customHeight="1">
      <c r="B88" s="28"/>
      <c r="AR88" s="28"/>
    </row>
    <row r="89" spans="2:56" s="1" customFormat="1" ht="15.15" customHeight="1">
      <c r="B89" s="28"/>
      <c r="C89" s="23" t="s">
        <v>23</v>
      </c>
      <c r="L89" s="3" t="str">
        <f>IF(E11="","",E11)</f>
        <v xml:space="preserve"> </v>
      </c>
      <c r="AI89" s="23" t="s">
        <v>29</v>
      </c>
      <c r="AM89" s="186" t="str">
        <f>IF(E17="","",E17)</f>
        <v xml:space="preserve"> </v>
      </c>
      <c r="AN89" s="187"/>
      <c r="AO89" s="187"/>
      <c r="AP89" s="187"/>
      <c r="AR89" s="28"/>
      <c r="AS89" s="190" t="s">
        <v>53</v>
      </c>
      <c r="AT89" s="191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15" customHeight="1">
      <c r="B90" s="28"/>
      <c r="C90" s="23" t="s">
        <v>27</v>
      </c>
      <c r="L90" s="3" t="str">
        <f>IF(E14="Vyplň údaj","",E14)</f>
        <v/>
      </c>
      <c r="AI90" s="23" t="s">
        <v>31</v>
      </c>
      <c r="AM90" s="186" t="str">
        <f>IF(E20="","",E20)</f>
        <v xml:space="preserve"> </v>
      </c>
      <c r="AN90" s="187"/>
      <c r="AO90" s="187"/>
      <c r="AP90" s="187"/>
      <c r="AR90" s="28"/>
      <c r="AS90" s="192"/>
      <c r="AT90" s="193"/>
      <c r="BD90" s="52"/>
    </row>
    <row r="91" spans="2:56" s="1" customFormat="1" ht="10.95" customHeight="1">
      <c r="B91" s="28"/>
      <c r="AR91" s="28"/>
      <c r="AS91" s="192"/>
      <c r="AT91" s="193"/>
      <c r="BD91" s="52"/>
    </row>
    <row r="92" spans="2:56" s="1" customFormat="1" ht="29.25" customHeight="1">
      <c r="B92" s="28"/>
      <c r="C92" s="194" t="s">
        <v>54</v>
      </c>
      <c r="D92" s="195"/>
      <c r="E92" s="195"/>
      <c r="F92" s="195"/>
      <c r="G92" s="195"/>
      <c r="H92" s="53"/>
      <c r="I92" s="197" t="s">
        <v>55</v>
      </c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6" t="s">
        <v>56</v>
      </c>
      <c r="AH92" s="195"/>
      <c r="AI92" s="195"/>
      <c r="AJ92" s="195"/>
      <c r="AK92" s="195"/>
      <c r="AL92" s="195"/>
      <c r="AM92" s="195"/>
      <c r="AN92" s="197" t="s">
        <v>57</v>
      </c>
      <c r="AO92" s="195"/>
      <c r="AP92" s="198"/>
      <c r="AQ92" s="54" t="s">
        <v>58</v>
      </c>
      <c r="AR92" s="28"/>
      <c r="AS92" s="55" t="s">
        <v>59</v>
      </c>
      <c r="AT92" s="56" t="s">
        <v>60</v>
      </c>
      <c r="AU92" s="56" t="s">
        <v>61</v>
      </c>
      <c r="AV92" s="56" t="s">
        <v>62</v>
      </c>
      <c r="AW92" s="56" t="s">
        <v>63</v>
      </c>
      <c r="AX92" s="56" t="s">
        <v>64</v>
      </c>
      <c r="AY92" s="56" t="s">
        <v>65</v>
      </c>
      <c r="AZ92" s="56" t="s">
        <v>66</v>
      </c>
      <c r="BA92" s="56" t="s">
        <v>67</v>
      </c>
      <c r="BB92" s="56" t="s">
        <v>68</v>
      </c>
      <c r="BC92" s="56" t="s">
        <v>69</v>
      </c>
      <c r="BD92" s="57" t="s">
        <v>70</v>
      </c>
    </row>
    <row r="93" spans="2:56" s="1" customFormat="1" ht="10.95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" customHeight="1">
      <c r="B94" s="59"/>
      <c r="C94" s="60" t="s">
        <v>71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88">
        <f>ROUND(SUM(AG95:AG99),2)</f>
        <v>0</v>
      </c>
      <c r="AH94" s="188"/>
      <c r="AI94" s="188"/>
      <c r="AJ94" s="188"/>
      <c r="AK94" s="188"/>
      <c r="AL94" s="188"/>
      <c r="AM94" s="188"/>
      <c r="AN94" s="189">
        <f aca="true" t="shared" si="0" ref="AN94:AN99">SUM(AG94,AT94)</f>
        <v>0</v>
      </c>
      <c r="AO94" s="189"/>
      <c r="AP94" s="189"/>
      <c r="AQ94" s="63" t="s">
        <v>1</v>
      </c>
      <c r="AR94" s="59"/>
      <c r="AS94" s="64">
        <f>ROUND(SUM(AS95:AS99),2)</f>
        <v>0</v>
      </c>
      <c r="AT94" s="65">
        <f aca="true" t="shared" si="1" ref="AT94:AT99">ROUND(SUM(AV94:AW94),2)</f>
        <v>0</v>
      </c>
      <c r="AU94" s="66">
        <f>ROUND(SUM(AU95:AU99),5)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ROUND(SUM(AZ95:AZ99),2)</f>
        <v>0</v>
      </c>
      <c r="BA94" s="65">
        <f>ROUND(SUM(BA95:BA99),2)</f>
        <v>0</v>
      </c>
      <c r="BB94" s="65">
        <f>ROUND(SUM(BB95:BB99),2)</f>
        <v>0</v>
      </c>
      <c r="BC94" s="65">
        <f>ROUND(SUM(BC95:BC99),2)</f>
        <v>0</v>
      </c>
      <c r="BD94" s="67">
        <f>ROUND(SUM(BD95:BD99),2)</f>
        <v>0</v>
      </c>
      <c r="BS94" s="68" t="s">
        <v>72</v>
      </c>
      <c r="BT94" s="68" t="s">
        <v>73</v>
      </c>
      <c r="BV94" s="68" t="s">
        <v>74</v>
      </c>
      <c r="BW94" s="68" t="s">
        <v>4</v>
      </c>
      <c r="BX94" s="68" t="s">
        <v>75</v>
      </c>
      <c r="CL94" s="68" t="s">
        <v>1</v>
      </c>
    </row>
    <row r="95" spans="1:90" s="6" customFormat="1" ht="24.75" customHeight="1">
      <c r="A95" s="69" t="s">
        <v>76</v>
      </c>
      <c r="B95" s="70"/>
      <c r="C95" s="71"/>
      <c r="D95" s="182" t="s">
        <v>14</v>
      </c>
      <c r="E95" s="182"/>
      <c r="F95" s="182"/>
      <c r="G95" s="182"/>
      <c r="H95" s="182"/>
      <c r="I95" s="72"/>
      <c r="J95" s="182" t="s">
        <v>17</v>
      </c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0">
        <f>'ESL_2022_018 - Rekonstruk...'!J28</f>
        <v>0</v>
      </c>
      <c r="AH95" s="181"/>
      <c r="AI95" s="181"/>
      <c r="AJ95" s="181"/>
      <c r="AK95" s="181"/>
      <c r="AL95" s="181"/>
      <c r="AM95" s="181"/>
      <c r="AN95" s="180">
        <f t="shared" si="0"/>
        <v>0</v>
      </c>
      <c r="AO95" s="181"/>
      <c r="AP95" s="181"/>
      <c r="AQ95" s="73" t="s">
        <v>77</v>
      </c>
      <c r="AR95" s="70"/>
      <c r="AS95" s="74">
        <v>0</v>
      </c>
      <c r="AT95" s="75">
        <f t="shared" si="1"/>
        <v>0</v>
      </c>
      <c r="AU95" s="76">
        <f>'ESL_2022_018 - Rekonstruk...'!P116</f>
        <v>0</v>
      </c>
      <c r="AV95" s="75">
        <f>'ESL_2022_018 - Rekonstruk...'!J31</f>
        <v>0</v>
      </c>
      <c r="AW95" s="75">
        <f>'ESL_2022_018 - Rekonstruk...'!J32</f>
        <v>0</v>
      </c>
      <c r="AX95" s="75">
        <f>'ESL_2022_018 - Rekonstruk...'!J33</f>
        <v>0</v>
      </c>
      <c r="AY95" s="75">
        <f>'ESL_2022_018 - Rekonstruk...'!J34</f>
        <v>0</v>
      </c>
      <c r="AZ95" s="75">
        <f>'ESL_2022_018 - Rekonstruk...'!F31</f>
        <v>0</v>
      </c>
      <c r="BA95" s="75">
        <f>'ESL_2022_018 - Rekonstruk...'!F32</f>
        <v>0</v>
      </c>
      <c r="BB95" s="75">
        <f>'ESL_2022_018 - Rekonstruk...'!F33</f>
        <v>0</v>
      </c>
      <c r="BC95" s="75">
        <f>'ESL_2022_018 - Rekonstruk...'!F34</f>
        <v>0</v>
      </c>
      <c r="BD95" s="77">
        <f>'ESL_2022_018 - Rekonstruk...'!F35</f>
        <v>0</v>
      </c>
      <c r="BT95" s="78" t="s">
        <v>78</v>
      </c>
      <c r="BU95" s="78" t="s">
        <v>79</v>
      </c>
      <c r="BV95" s="78" t="s">
        <v>74</v>
      </c>
      <c r="BW95" s="78" t="s">
        <v>4</v>
      </c>
      <c r="BX95" s="78" t="s">
        <v>75</v>
      </c>
      <c r="CL95" s="78" t="s">
        <v>1</v>
      </c>
    </row>
    <row r="96" spans="1:91" s="6" customFormat="1" ht="37.5" customHeight="1">
      <c r="A96" s="69" t="s">
        <v>76</v>
      </c>
      <c r="B96" s="70"/>
      <c r="C96" s="71"/>
      <c r="D96" s="182" t="s">
        <v>80</v>
      </c>
      <c r="E96" s="182"/>
      <c r="F96" s="182"/>
      <c r="G96" s="182"/>
      <c r="H96" s="182"/>
      <c r="I96" s="72"/>
      <c r="J96" s="182" t="s">
        <v>81</v>
      </c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0">
        <f>'ESL_2022_01_01 - Veřejné ...'!J30</f>
        <v>0</v>
      </c>
      <c r="AH96" s="181"/>
      <c r="AI96" s="181"/>
      <c r="AJ96" s="181"/>
      <c r="AK96" s="181"/>
      <c r="AL96" s="181"/>
      <c r="AM96" s="181"/>
      <c r="AN96" s="180">
        <f t="shared" si="0"/>
        <v>0</v>
      </c>
      <c r="AO96" s="181"/>
      <c r="AP96" s="181"/>
      <c r="AQ96" s="73" t="s">
        <v>77</v>
      </c>
      <c r="AR96" s="70"/>
      <c r="AS96" s="74">
        <v>0</v>
      </c>
      <c r="AT96" s="75">
        <f t="shared" si="1"/>
        <v>0</v>
      </c>
      <c r="AU96" s="76">
        <f>'ESL_2022_01_01 - Veřejné ...'!P119</f>
        <v>0</v>
      </c>
      <c r="AV96" s="75">
        <f>'ESL_2022_01_01 - Veřejné ...'!J33</f>
        <v>0</v>
      </c>
      <c r="AW96" s="75">
        <f>'ESL_2022_01_01 - Veřejné ...'!J34</f>
        <v>0</v>
      </c>
      <c r="AX96" s="75">
        <f>'ESL_2022_01_01 - Veřejné ...'!J35</f>
        <v>0</v>
      </c>
      <c r="AY96" s="75">
        <f>'ESL_2022_01_01 - Veřejné ...'!J36</f>
        <v>0</v>
      </c>
      <c r="AZ96" s="75">
        <f>'ESL_2022_01_01 - Veřejné ...'!F33</f>
        <v>0</v>
      </c>
      <c r="BA96" s="75">
        <f>'ESL_2022_01_01 - Veřejné ...'!F34</f>
        <v>0</v>
      </c>
      <c r="BB96" s="75">
        <f>'ESL_2022_01_01 - Veřejné ...'!F35</f>
        <v>0</v>
      </c>
      <c r="BC96" s="75">
        <f>'ESL_2022_01_01 - Veřejné ...'!F36</f>
        <v>0</v>
      </c>
      <c r="BD96" s="77">
        <f>'ESL_2022_01_01 - Veřejné ...'!F37</f>
        <v>0</v>
      </c>
      <c r="BT96" s="78" t="s">
        <v>78</v>
      </c>
      <c r="BV96" s="78" t="s">
        <v>74</v>
      </c>
      <c r="BW96" s="78" t="s">
        <v>82</v>
      </c>
      <c r="BX96" s="78" t="s">
        <v>4</v>
      </c>
      <c r="CL96" s="78" t="s">
        <v>1</v>
      </c>
      <c r="CM96" s="78" t="s">
        <v>83</v>
      </c>
    </row>
    <row r="97" spans="1:91" s="6" customFormat="1" ht="37.5" customHeight="1">
      <c r="A97" s="69" t="s">
        <v>76</v>
      </c>
      <c r="B97" s="70"/>
      <c r="C97" s="71"/>
      <c r="D97" s="182" t="s">
        <v>84</v>
      </c>
      <c r="E97" s="182"/>
      <c r="F97" s="182"/>
      <c r="G97" s="182"/>
      <c r="H97" s="182"/>
      <c r="I97" s="72"/>
      <c r="J97" s="182" t="s">
        <v>85</v>
      </c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0">
        <f>'ESL_2022_01_02 - Veřejné ...'!J30</f>
        <v>0</v>
      </c>
      <c r="AH97" s="181"/>
      <c r="AI97" s="181"/>
      <c r="AJ97" s="181"/>
      <c r="AK97" s="181"/>
      <c r="AL97" s="181"/>
      <c r="AM97" s="181"/>
      <c r="AN97" s="180">
        <f t="shared" si="0"/>
        <v>0</v>
      </c>
      <c r="AO97" s="181"/>
      <c r="AP97" s="181"/>
      <c r="AQ97" s="73" t="s">
        <v>77</v>
      </c>
      <c r="AR97" s="70"/>
      <c r="AS97" s="74">
        <v>0</v>
      </c>
      <c r="AT97" s="75">
        <f t="shared" si="1"/>
        <v>0</v>
      </c>
      <c r="AU97" s="76">
        <f>'ESL_2022_01_02 - Veřejné ...'!P121</f>
        <v>0</v>
      </c>
      <c r="AV97" s="75">
        <f>'ESL_2022_01_02 - Veřejné ...'!J33</f>
        <v>0</v>
      </c>
      <c r="AW97" s="75">
        <f>'ESL_2022_01_02 - Veřejné ...'!J34</f>
        <v>0</v>
      </c>
      <c r="AX97" s="75">
        <f>'ESL_2022_01_02 - Veřejné ...'!J35</f>
        <v>0</v>
      </c>
      <c r="AY97" s="75">
        <f>'ESL_2022_01_02 - Veřejné ...'!J36</f>
        <v>0</v>
      </c>
      <c r="AZ97" s="75">
        <f>'ESL_2022_01_02 - Veřejné ...'!F33</f>
        <v>0</v>
      </c>
      <c r="BA97" s="75">
        <f>'ESL_2022_01_02 - Veřejné ...'!F34</f>
        <v>0</v>
      </c>
      <c r="BB97" s="75">
        <f>'ESL_2022_01_02 - Veřejné ...'!F35</f>
        <v>0</v>
      </c>
      <c r="BC97" s="75">
        <f>'ESL_2022_01_02 - Veřejné ...'!F36</f>
        <v>0</v>
      </c>
      <c r="BD97" s="77">
        <f>'ESL_2022_01_02 - Veřejné ...'!F37</f>
        <v>0</v>
      </c>
      <c r="BT97" s="78" t="s">
        <v>78</v>
      </c>
      <c r="BV97" s="78" t="s">
        <v>74</v>
      </c>
      <c r="BW97" s="78" t="s">
        <v>86</v>
      </c>
      <c r="BX97" s="78" t="s">
        <v>4</v>
      </c>
      <c r="CL97" s="78" t="s">
        <v>1</v>
      </c>
      <c r="CM97" s="78" t="s">
        <v>83</v>
      </c>
    </row>
    <row r="98" spans="1:91" s="6" customFormat="1" ht="37.5" customHeight="1">
      <c r="A98" s="69" t="s">
        <v>76</v>
      </c>
      <c r="B98" s="70"/>
      <c r="C98" s="71"/>
      <c r="D98" s="182" t="s">
        <v>87</v>
      </c>
      <c r="E98" s="182"/>
      <c r="F98" s="182"/>
      <c r="G98" s="182"/>
      <c r="H98" s="182"/>
      <c r="I98" s="72"/>
      <c r="J98" s="182" t="s">
        <v>88</v>
      </c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0">
        <f>'ESL_2022_01_03 - Veřejné ...'!J30</f>
        <v>0</v>
      </c>
      <c r="AH98" s="181"/>
      <c r="AI98" s="181"/>
      <c r="AJ98" s="181"/>
      <c r="AK98" s="181"/>
      <c r="AL98" s="181"/>
      <c r="AM98" s="181"/>
      <c r="AN98" s="180">
        <f t="shared" si="0"/>
        <v>0</v>
      </c>
      <c r="AO98" s="181"/>
      <c r="AP98" s="181"/>
      <c r="AQ98" s="73" t="s">
        <v>77</v>
      </c>
      <c r="AR98" s="70"/>
      <c r="AS98" s="74">
        <v>0</v>
      </c>
      <c r="AT98" s="75">
        <f t="shared" si="1"/>
        <v>0</v>
      </c>
      <c r="AU98" s="76">
        <f>'ESL_2022_01_03 - Veřejné ...'!P119</f>
        <v>0</v>
      </c>
      <c r="AV98" s="75">
        <f>'ESL_2022_01_03 - Veřejné ...'!J33</f>
        <v>0</v>
      </c>
      <c r="AW98" s="75">
        <f>'ESL_2022_01_03 - Veřejné ...'!J34</f>
        <v>0</v>
      </c>
      <c r="AX98" s="75">
        <f>'ESL_2022_01_03 - Veřejné ...'!J35</f>
        <v>0</v>
      </c>
      <c r="AY98" s="75">
        <f>'ESL_2022_01_03 - Veřejné ...'!J36</f>
        <v>0</v>
      </c>
      <c r="AZ98" s="75">
        <f>'ESL_2022_01_03 - Veřejné ...'!F33</f>
        <v>0</v>
      </c>
      <c r="BA98" s="75">
        <f>'ESL_2022_01_03 - Veřejné ...'!F34</f>
        <v>0</v>
      </c>
      <c r="BB98" s="75">
        <f>'ESL_2022_01_03 - Veřejné ...'!F35</f>
        <v>0</v>
      </c>
      <c r="BC98" s="75">
        <f>'ESL_2022_01_03 - Veřejné ...'!F36</f>
        <v>0</v>
      </c>
      <c r="BD98" s="77">
        <f>'ESL_2022_01_03 - Veřejné ...'!F37</f>
        <v>0</v>
      </c>
      <c r="BT98" s="78" t="s">
        <v>78</v>
      </c>
      <c r="BV98" s="78" t="s">
        <v>74</v>
      </c>
      <c r="BW98" s="78" t="s">
        <v>89</v>
      </c>
      <c r="BX98" s="78" t="s">
        <v>4</v>
      </c>
      <c r="CL98" s="78" t="s">
        <v>1</v>
      </c>
      <c r="CM98" s="78" t="s">
        <v>83</v>
      </c>
    </row>
    <row r="99" spans="1:91" s="6" customFormat="1" ht="37.5" customHeight="1">
      <c r="A99" s="69" t="s">
        <v>76</v>
      </c>
      <c r="B99" s="70"/>
      <c r="C99" s="71"/>
      <c r="D99" s="182" t="s">
        <v>90</v>
      </c>
      <c r="E99" s="182"/>
      <c r="F99" s="182"/>
      <c r="G99" s="182"/>
      <c r="H99" s="182"/>
      <c r="I99" s="72"/>
      <c r="J99" s="182" t="s">
        <v>91</v>
      </c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0">
        <f>'ESL_2022_01_04 - Veřejné ...'!J30</f>
        <v>0</v>
      </c>
      <c r="AH99" s="181"/>
      <c r="AI99" s="181"/>
      <c r="AJ99" s="181"/>
      <c r="AK99" s="181"/>
      <c r="AL99" s="181"/>
      <c r="AM99" s="181"/>
      <c r="AN99" s="180">
        <f t="shared" si="0"/>
        <v>0</v>
      </c>
      <c r="AO99" s="181"/>
      <c r="AP99" s="181"/>
      <c r="AQ99" s="73" t="s">
        <v>77</v>
      </c>
      <c r="AR99" s="70"/>
      <c r="AS99" s="79">
        <v>0</v>
      </c>
      <c r="AT99" s="80">
        <f t="shared" si="1"/>
        <v>0</v>
      </c>
      <c r="AU99" s="81">
        <f>'ESL_2022_01_04 - Veřejné ...'!P121</f>
        <v>0</v>
      </c>
      <c r="AV99" s="80">
        <f>'ESL_2022_01_04 - Veřejné ...'!J33</f>
        <v>0</v>
      </c>
      <c r="AW99" s="80">
        <f>'ESL_2022_01_04 - Veřejné ...'!J34</f>
        <v>0</v>
      </c>
      <c r="AX99" s="80">
        <f>'ESL_2022_01_04 - Veřejné ...'!J35</f>
        <v>0</v>
      </c>
      <c r="AY99" s="80">
        <f>'ESL_2022_01_04 - Veřejné ...'!J36</f>
        <v>0</v>
      </c>
      <c r="AZ99" s="80">
        <f>'ESL_2022_01_04 - Veřejné ...'!F33</f>
        <v>0</v>
      </c>
      <c r="BA99" s="80">
        <f>'ESL_2022_01_04 - Veřejné ...'!F34</f>
        <v>0</v>
      </c>
      <c r="BB99" s="80">
        <f>'ESL_2022_01_04 - Veřejné ...'!F35</f>
        <v>0</v>
      </c>
      <c r="BC99" s="80">
        <f>'ESL_2022_01_04 - Veřejné ...'!F36</f>
        <v>0</v>
      </c>
      <c r="BD99" s="82">
        <f>'ESL_2022_01_04 - Veřejné ...'!F37</f>
        <v>0</v>
      </c>
      <c r="BT99" s="78" t="s">
        <v>78</v>
      </c>
      <c r="BV99" s="78" t="s">
        <v>74</v>
      </c>
      <c r="BW99" s="78" t="s">
        <v>92</v>
      </c>
      <c r="BX99" s="78" t="s">
        <v>4</v>
      </c>
      <c r="CL99" s="78" t="s">
        <v>1</v>
      </c>
      <c r="CM99" s="78" t="s">
        <v>83</v>
      </c>
    </row>
    <row r="100" spans="2:44" s="1" customFormat="1" ht="30" customHeight="1">
      <c r="B100" s="28"/>
      <c r="AR100" s="28"/>
    </row>
    <row r="101" spans="2:44" s="1" customFormat="1" ht="6.9" customHeight="1"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28"/>
    </row>
  </sheetData>
  <mergeCells count="58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AK30:AO30"/>
    <mergeCell ref="L30:P30"/>
    <mergeCell ref="W30:AE30"/>
    <mergeCell ref="L31:P31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ESL_2022_018 - Rekonstruk...'!C2" display="/"/>
    <hyperlink ref="A96" location="'ESL_2022_01_01 - Veřejné ...'!C2" display="/"/>
    <hyperlink ref="A97" location="'ESL_2022_01_02 - Veřejné ...'!C2" display="/"/>
    <hyperlink ref="A98" location="'ESL_2022_01_03 - Veřejné ...'!C2" display="/"/>
    <hyperlink ref="A99" location="'ESL_2022_01_04 - Veřejn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Header>&amp;R&amp;09&amp;"Arial"&amp;IInterní
&amp;I&amp;"Arial"&amp;06
</oddHead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28"/>
  <sheetViews>
    <sheetView showGridLines="0" workbookViewId="0" topLeftCell="A116">
      <selection activeCell="V116" sqref="V11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60" t="s">
        <v>5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AT2" s="13" t="s">
        <v>4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2:46" ht="24.9" customHeight="1">
      <c r="B4" s="16"/>
      <c r="D4" s="17" t="s">
        <v>93</v>
      </c>
      <c r="L4" s="16"/>
      <c r="M4" s="83" t="s">
        <v>10</v>
      </c>
      <c r="AT4" s="13" t="s">
        <v>3</v>
      </c>
    </row>
    <row r="5" spans="2:12" ht="6.9" customHeight="1">
      <c r="B5" s="16"/>
      <c r="L5" s="16"/>
    </row>
    <row r="6" spans="2:12" s="1" customFormat="1" ht="12" customHeight="1">
      <c r="B6" s="28"/>
      <c r="D6" s="23" t="s">
        <v>16</v>
      </c>
      <c r="L6" s="28"/>
    </row>
    <row r="7" spans="2:12" s="1" customFormat="1" ht="16.5" customHeight="1">
      <c r="B7" s="28"/>
      <c r="E7" s="183" t="s">
        <v>17</v>
      </c>
      <c r="F7" s="199"/>
      <c r="G7" s="199"/>
      <c r="H7" s="199"/>
      <c r="L7" s="28"/>
    </row>
    <row r="8" spans="2:12" s="1" customFormat="1" ht="12">
      <c r="B8" s="28"/>
      <c r="L8" s="28"/>
    </row>
    <row r="9" spans="2:12" s="1" customFormat="1" ht="12" customHeight="1">
      <c r="B9" s="28"/>
      <c r="D9" s="23" t="s">
        <v>18</v>
      </c>
      <c r="F9" s="21" t="s">
        <v>1</v>
      </c>
      <c r="I9" s="23" t="s">
        <v>19</v>
      </c>
      <c r="J9" s="21" t="s">
        <v>1</v>
      </c>
      <c r="L9" s="28"/>
    </row>
    <row r="10" spans="2:12" s="1" customFormat="1" ht="12" customHeight="1">
      <c r="B10" s="28"/>
      <c r="D10" s="23" t="s">
        <v>20</v>
      </c>
      <c r="F10" s="21" t="s">
        <v>21</v>
      </c>
      <c r="I10" s="23" t="s">
        <v>22</v>
      </c>
      <c r="J10" s="48">
        <f>'Rekapitulace stavby'!AN8</f>
        <v>0</v>
      </c>
      <c r="L10" s="28"/>
    </row>
    <row r="11" spans="2:12" s="1" customFormat="1" ht="10.95" customHeight="1">
      <c r="B11" s="28"/>
      <c r="L11" s="28"/>
    </row>
    <row r="12" spans="2:12" s="1" customFormat="1" ht="12" customHeight="1">
      <c r="B12" s="28"/>
      <c r="D12" s="23" t="s">
        <v>23</v>
      </c>
      <c r="I12" s="23" t="s">
        <v>24</v>
      </c>
      <c r="J12" s="21" t="str">
        <f>IF('Rekapitulace stavby'!AN10="","",'Rekapitulace stavby'!AN10)</f>
        <v/>
      </c>
      <c r="L12" s="28"/>
    </row>
    <row r="13" spans="2:12" s="1" customFormat="1" ht="18" customHeight="1">
      <c r="B13" s="28"/>
      <c r="E13" s="21" t="str">
        <f>IF('Rekapitulace stavby'!E11="","",'Rekapitulace stavby'!E11)</f>
        <v xml:space="preserve"> </v>
      </c>
      <c r="I13" s="23" t="s">
        <v>26</v>
      </c>
      <c r="J13" s="21" t="str">
        <f>IF('Rekapitulace stavby'!AN11="","",'Rekapitulace stavby'!AN11)</f>
        <v/>
      </c>
      <c r="L13" s="28"/>
    </row>
    <row r="14" spans="2:12" s="1" customFormat="1" ht="6.9" customHeight="1">
      <c r="B14" s="28"/>
      <c r="L14" s="28"/>
    </row>
    <row r="15" spans="2:12" s="1" customFormat="1" ht="12" customHeight="1">
      <c r="B15" s="28"/>
      <c r="D15" s="23" t="s">
        <v>27</v>
      </c>
      <c r="I15" s="23" t="s">
        <v>24</v>
      </c>
      <c r="J15" s="24" t="str">
        <f>'Rekapitulace stavby'!AN13</f>
        <v>Vyplň údaj</v>
      </c>
      <c r="L15" s="28"/>
    </row>
    <row r="16" spans="2:12" s="1" customFormat="1" ht="18" customHeight="1">
      <c r="B16" s="28"/>
      <c r="E16" s="200" t="str">
        <f>'Rekapitulace stavby'!E14</f>
        <v>Vyplň údaj</v>
      </c>
      <c r="F16" s="172"/>
      <c r="G16" s="172"/>
      <c r="H16" s="172"/>
      <c r="I16" s="23" t="s">
        <v>26</v>
      </c>
      <c r="J16" s="24" t="str">
        <f>'Rekapitulace stavby'!AN14</f>
        <v>Vyplň údaj</v>
      </c>
      <c r="L16" s="28"/>
    </row>
    <row r="17" spans="2:12" s="1" customFormat="1" ht="6.9" customHeight="1">
      <c r="B17" s="28"/>
      <c r="L17" s="28"/>
    </row>
    <row r="18" spans="2:12" s="1" customFormat="1" ht="12" customHeight="1">
      <c r="B18" s="28"/>
      <c r="D18" s="23" t="s">
        <v>29</v>
      </c>
      <c r="I18" s="23" t="s">
        <v>24</v>
      </c>
      <c r="J18" s="21" t="str">
        <f>IF('Rekapitulace stavby'!AN16="","",'Rekapitulace stavby'!AN16)</f>
        <v/>
      </c>
      <c r="L18" s="28"/>
    </row>
    <row r="19" spans="2:12" s="1" customFormat="1" ht="18" customHeight="1">
      <c r="B19" s="28"/>
      <c r="E19" s="21" t="str">
        <f>IF('Rekapitulace stavby'!E17="","",'Rekapitulace stavby'!E17)</f>
        <v xml:space="preserve"> </v>
      </c>
      <c r="I19" s="23" t="s">
        <v>26</v>
      </c>
      <c r="J19" s="21" t="str">
        <f>IF('Rekapitulace stavby'!AN17="","",'Rekapitulace stavby'!AN17)</f>
        <v/>
      </c>
      <c r="L19" s="28"/>
    </row>
    <row r="20" spans="2:12" s="1" customFormat="1" ht="6.9" customHeight="1">
      <c r="B20" s="28"/>
      <c r="L20" s="28"/>
    </row>
    <row r="21" spans="2:12" s="1" customFormat="1" ht="12" customHeight="1">
      <c r="B21" s="28"/>
      <c r="D21" s="23" t="s">
        <v>31</v>
      </c>
      <c r="I21" s="23" t="s">
        <v>24</v>
      </c>
      <c r="J21" s="21" t="str">
        <f>IF('Rekapitulace stavby'!AN19="","",'Rekapitulace stavby'!AN19)</f>
        <v/>
      </c>
      <c r="L21" s="28"/>
    </row>
    <row r="22" spans="2:12" s="1" customFormat="1" ht="18" customHeight="1">
      <c r="B22" s="28"/>
      <c r="E22" s="21" t="str">
        <f>IF('Rekapitulace stavby'!E20="","",'Rekapitulace stavby'!E20)</f>
        <v xml:space="preserve"> </v>
      </c>
      <c r="I22" s="23" t="s">
        <v>26</v>
      </c>
      <c r="J22" s="21" t="str">
        <f>IF('Rekapitulace stavby'!AN20="","",'Rekapitulace stavby'!AN20)</f>
        <v/>
      </c>
      <c r="L22" s="28"/>
    </row>
    <row r="23" spans="2:12" s="1" customFormat="1" ht="6.9" customHeight="1">
      <c r="B23" s="28"/>
      <c r="L23" s="28"/>
    </row>
    <row r="24" spans="2:12" s="1" customFormat="1" ht="12" customHeight="1">
      <c r="B24" s="28"/>
      <c r="D24" s="23" t="s">
        <v>32</v>
      </c>
      <c r="L24" s="28"/>
    </row>
    <row r="25" spans="2:12" s="7" customFormat="1" ht="16.5" customHeight="1">
      <c r="B25" s="84"/>
      <c r="E25" s="176" t="s">
        <v>1</v>
      </c>
      <c r="F25" s="176"/>
      <c r="G25" s="176"/>
      <c r="H25" s="176"/>
      <c r="L25" s="84"/>
    </row>
    <row r="26" spans="2:12" s="1" customFormat="1" ht="6.9" customHeight="1">
      <c r="B26" s="28"/>
      <c r="L26" s="28"/>
    </row>
    <row r="27" spans="2:12" s="1" customFormat="1" ht="6.9" customHeight="1">
      <c r="B27" s="28"/>
      <c r="D27" s="49"/>
      <c r="E27" s="49"/>
      <c r="F27" s="49"/>
      <c r="G27" s="49"/>
      <c r="H27" s="49"/>
      <c r="I27" s="49"/>
      <c r="J27" s="49"/>
      <c r="K27" s="49"/>
      <c r="L27" s="28"/>
    </row>
    <row r="28" spans="2:12" s="1" customFormat="1" ht="25.35" customHeight="1">
      <c r="B28" s="28"/>
      <c r="D28" s="85" t="s">
        <v>33</v>
      </c>
      <c r="J28" s="62">
        <f>ROUND(J116,2)</f>
        <v>0</v>
      </c>
      <c r="L28" s="28"/>
    </row>
    <row r="29" spans="2:12" s="1" customFormat="1" ht="6.9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14.4" customHeight="1">
      <c r="B30" s="28"/>
      <c r="F30" s="31" t="s">
        <v>35</v>
      </c>
      <c r="I30" s="31" t="s">
        <v>34</v>
      </c>
      <c r="J30" s="31" t="s">
        <v>36</v>
      </c>
      <c r="L30" s="28"/>
    </row>
    <row r="31" spans="2:12" s="1" customFormat="1" ht="14.4" customHeight="1">
      <c r="B31" s="28"/>
      <c r="D31" s="51" t="s">
        <v>37</v>
      </c>
      <c r="E31" s="23" t="s">
        <v>38</v>
      </c>
      <c r="F31" s="86">
        <f>ROUND((SUM(BE116:BE127)),2)</f>
        <v>0</v>
      </c>
      <c r="I31" s="87">
        <v>0.21</v>
      </c>
      <c r="J31" s="86">
        <f>ROUND(((SUM(BE116:BE127))*I31),2)</f>
        <v>0</v>
      </c>
      <c r="L31" s="28"/>
    </row>
    <row r="32" spans="2:12" s="1" customFormat="1" ht="14.4" customHeight="1">
      <c r="B32" s="28"/>
      <c r="E32" s="23" t="s">
        <v>39</v>
      </c>
      <c r="F32" s="86">
        <f>ROUND((SUM(BF116:BF127)),2)</f>
        <v>0</v>
      </c>
      <c r="I32" s="87">
        <v>0.12</v>
      </c>
      <c r="J32" s="86">
        <f>ROUND(((SUM(BF116:BF127))*I32),2)</f>
        <v>0</v>
      </c>
      <c r="L32" s="28"/>
    </row>
    <row r="33" spans="2:12" s="1" customFormat="1" ht="14.4" customHeight="1" hidden="1">
      <c r="B33" s="28"/>
      <c r="E33" s="23" t="s">
        <v>40</v>
      </c>
      <c r="F33" s="86">
        <f>ROUND((SUM(BG116:BG127)),2)</f>
        <v>0</v>
      </c>
      <c r="I33" s="87">
        <v>0.21</v>
      </c>
      <c r="J33" s="86">
        <f>0</f>
        <v>0</v>
      </c>
      <c r="L33" s="28"/>
    </row>
    <row r="34" spans="2:12" s="1" customFormat="1" ht="14.4" customHeight="1" hidden="1">
      <c r="B34" s="28"/>
      <c r="E34" s="23" t="s">
        <v>41</v>
      </c>
      <c r="F34" s="86">
        <f>ROUND((SUM(BH116:BH127)),2)</f>
        <v>0</v>
      </c>
      <c r="I34" s="87">
        <v>0.12</v>
      </c>
      <c r="J34" s="86">
        <f>0</f>
        <v>0</v>
      </c>
      <c r="L34" s="28"/>
    </row>
    <row r="35" spans="2:12" s="1" customFormat="1" ht="14.4" customHeight="1" hidden="1">
      <c r="B35" s="28"/>
      <c r="E35" s="23" t="s">
        <v>42</v>
      </c>
      <c r="F35" s="86">
        <f>ROUND((SUM(BI116:BI127)),2)</f>
        <v>0</v>
      </c>
      <c r="I35" s="87">
        <v>0</v>
      </c>
      <c r="J35" s="86">
        <f>0</f>
        <v>0</v>
      </c>
      <c r="L35" s="28"/>
    </row>
    <row r="36" spans="2:12" s="1" customFormat="1" ht="6.9" customHeight="1">
      <c r="B36" s="28"/>
      <c r="L36" s="28"/>
    </row>
    <row r="37" spans="2:12" s="1" customFormat="1" ht="25.35" customHeight="1">
      <c r="B37" s="28"/>
      <c r="C37" s="88"/>
      <c r="D37" s="89" t="s">
        <v>43</v>
      </c>
      <c r="E37" s="53"/>
      <c r="F37" s="53"/>
      <c r="G37" s="90" t="s">
        <v>44</v>
      </c>
      <c r="H37" s="91" t="s">
        <v>45</v>
      </c>
      <c r="I37" s="53"/>
      <c r="J37" s="92">
        <f>SUM(J28:J35)</f>
        <v>0</v>
      </c>
      <c r="K37" s="93"/>
      <c r="L37" s="28"/>
    </row>
    <row r="38" spans="2:12" s="1" customFormat="1" ht="14.4" customHeight="1">
      <c r="B38" s="28"/>
      <c r="L38" s="28"/>
    </row>
    <row r="39" spans="2:12" ht="14.4" customHeight="1">
      <c r="B39" s="16"/>
      <c r="L39" s="16"/>
    </row>
    <row r="40" spans="2:12" ht="14.4" customHeight="1">
      <c r="B40" s="16"/>
      <c r="L40" s="16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3.2">
      <c r="B61" s="28"/>
      <c r="D61" s="39" t="s">
        <v>48</v>
      </c>
      <c r="E61" s="30"/>
      <c r="F61" s="94" t="s">
        <v>49</v>
      </c>
      <c r="G61" s="39" t="s">
        <v>48</v>
      </c>
      <c r="H61" s="30"/>
      <c r="I61" s="30"/>
      <c r="J61" s="95" t="s">
        <v>49</v>
      </c>
      <c r="K61" s="30"/>
      <c r="L61" s="28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3.2">
      <c r="B76" s="28"/>
      <c r="D76" s="39" t="s">
        <v>48</v>
      </c>
      <c r="E76" s="30"/>
      <c r="F76" s="94" t="s">
        <v>49</v>
      </c>
      <c r="G76" s="39" t="s">
        <v>48</v>
      </c>
      <c r="H76" s="30"/>
      <c r="I76" s="30"/>
      <c r="J76" s="95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 hidden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 hidden="1">
      <c r="B82" s="28"/>
      <c r="C82" s="17" t="s">
        <v>94</v>
      </c>
      <c r="L82" s="28"/>
    </row>
    <row r="83" spans="2:12" s="1" customFormat="1" ht="6.9" customHeight="1" hidden="1">
      <c r="B83" s="28"/>
      <c r="L83" s="28"/>
    </row>
    <row r="84" spans="2:12" s="1" customFormat="1" ht="12" customHeight="1" hidden="1">
      <c r="B84" s="28"/>
      <c r="C84" s="23" t="s">
        <v>16</v>
      </c>
      <c r="L84" s="28"/>
    </row>
    <row r="85" spans="2:12" s="1" customFormat="1" ht="16.5" customHeight="1" hidden="1">
      <c r="B85" s="28"/>
      <c r="E85" s="183" t="str">
        <f>E7</f>
        <v>Rekonstrukce veřejného osvětlení Nový Bor</v>
      </c>
      <c r="F85" s="199"/>
      <c r="G85" s="199"/>
      <c r="H85" s="199"/>
      <c r="L85" s="28"/>
    </row>
    <row r="86" spans="2:12" s="1" customFormat="1" ht="6.9" customHeight="1" hidden="1">
      <c r="B86" s="28"/>
      <c r="L86" s="28"/>
    </row>
    <row r="87" spans="2:12" s="1" customFormat="1" ht="12" customHeight="1" hidden="1">
      <c r="B87" s="28"/>
      <c r="C87" s="23" t="s">
        <v>20</v>
      </c>
      <c r="F87" s="21" t="str">
        <f>F10</f>
        <v>Nový Bor</v>
      </c>
      <c r="I87" s="23" t="s">
        <v>22</v>
      </c>
      <c r="J87" s="48">
        <f>IF(J10="","",J10)</f>
        <v>0</v>
      </c>
      <c r="L87" s="28"/>
    </row>
    <row r="88" spans="2:12" s="1" customFormat="1" ht="6.9" customHeight="1" hidden="1">
      <c r="B88" s="28"/>
      <c r="L88" s="28"/>
    </row>
    <row r="89" spans="2:12" s="1" customFormat="1" ht="15.15" customHeight="1" hidden="1">
      <c r="B89" s="28"/>
      <c r="C89" s="23" t="s">
        <v>23</v>
      </c>
      <c r="F89" s="21" t="str">
        <f>E13</f>
        <v xml:space="preserve"> </v>
      </c>
      <c r="I89" s="23" t="s">
        <v>29</v>
      </c>
      <c r="J89" s="26" t="str">
        <f>E19</f>
        <v xml:space="preserve"> </v>
      </c>
      <c r="L89" s="28"/>
    </row>
    <row r="90" spans="2:12" s="1" customFormat="1" ht="15.15" customHeight="1" hidden="1">
      <c r="B90" s="28"/>
      <c r="C90" s="23" t="s">
        <v>27</v>
      </c>
      <c r="F90" s="21" t="str">
        <f>IF(E16="","",E16)</f>
        <v>Vyplň údaj</v>
      </c>
      <c r="I90" s="23" t="s">
        <v>31</v>
      </c>
      <c r="J90" s="26" t="str">
        <f>E22</f>
        <v xml:space="preserve"> </v>
      </c>
      <c r="L90" s="28"/>
    </row>
    <row r="91" spans="2:12" s="1" customFormat="1" ht="10.35" customHeight="1" hidden="1">
      <c r="B91" s="28"/>
      <c r="L91" s="28"/>
    </row>
    <row r="92" spans="2:12" s="1" customFormat="1" ht="29.25" customHeight="1" hidden="1">
      <c r="B92" s="28"/>
      <c r="C92" s="96" t="s">
        <v>95</v>
      </c>
      <c r="D92" s="88"/>
      <c r="E92" s="88"/>
      <c r="F92" s="88"/>
      <c r="G92" s="88"/>
      <c r="H92" s="88"/>
      <c r="I92" s="88"/>
      <c r="J92" s="97" t="s">
        <v>96</v>
      </c>
      <c r="K92" s="88"/>
      <c r="L92" s="28"/>
    </row>
    <row r="93" spans="2:12" s="1" customFormat="1" ht="10.35" customHeight="1" hidden="1">
      <c r="B93" s="28"/>
      <c r="L93" s="28"/>
    </row>
    <row r="94" spans="2:47" s="1" customFormat="1" ht="22.95" customHeight="1" hidden="1">
      <c r="B94" s="28"/>
      <c r="C94" s="98" t="s">
        <v>97</v>
      </c>
      <c r="J94" s="62">
        <f>J116</f>
        <v>0</v>
      </c>
      <c r="L94" s="28"/>
      <c r="AU94" s="13" t="s">
        <v>98</v>
      </c>
    </row>
    <row r="95" spans="2:12" s="8" customFormat="1" ht="24.9" customHeight="1" hidden="1">
      <c r="B95" s="99"/>
      <c r="D95" s="100" t="s">
        <v>99</v>
      </c>
      <c r="E95" s="101"/>
      <c r="F95" s="101"/>
      <c r="G95" s="101"/>
      <c r="H95" s="101"/>
      <c r="I95" s="101"/>
      <c r="J95" s="102">
        <f>J117</f>
        <v>0</v>
      </c>
      <c r="L95" s="99"/>
    </row>
    <row r="96" spans="2:12" s="9" customFormat="1" ht="19.95" customHeight="1" hidden="1">
      <c r="B96" s="103"/>
      <c r="D96" s="104" t="s">
        <v>100</v>
      </c>
      <c r="E96" s="105"/>
      <c r="F96" s="105"/>
      <c r="G96" s="105"/>
      <c r="H96" s="105"/>
      <c r="I96" s="105"/>
      <c r="J96" s="106">
        <f>J118</f>
        <v>0</v>
      </c>
      <c r="L96" s="103"/>
    </row>
    <row r="97" spans="2:12" s="8" customFormat="1" ht="24.9" customHeight="1" hidden="1">
      <c r="B97" s="99"/>
      <c r="D97" s="100" t="s">
        <v>101</v>
      </c>
      <c r="E97" s="101"/>
      <c r="F97" s="101"/>
      <c r="G97" s="101"/>
      <c r="H97" s="101"/>
      <c r="I97" s="101"/>
      <c r="J97" s="102">
        <f>J121</f>
        <v>0</v>
      </c>
      <c r="L97" s="99"/>
    </row>
    <row r="98" spans="2:12" s="9" customFormat="1" ht="19.95" customHeight="1" hidden="1">
      <c r="B98" s="103"/>
      <c r="D98" s="104" t="s">
        <v>102</v>
      </c>
      <c r="E98" s="105"/>
      <c r="F98" s="105"/>
      <c r="G98" s="105"/>
      <c r="H98" s="105"/>
      <c r="I98" s="105"/>
      <c r="J98" s="106">
        <f>J122</f>
        <v>0</v>
      </c>
      <c r="L98" s="103"/>
    </row>
    <row r="99" spans="2:12" s="1" customFormat="1" ht="21.75" customHeight="1" hidden="1">
      <c r="B99" s="28"/>
      <c r="L99" s="28"/>
    </row>
    <row r="100" spans="2:12" s="1" customFormat="1" ht="6.9" customHeight="1" hidden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28"/>
    </row>
    <row r="101" ht="12" hidden="1"/>
    <row r="102" ht="12" hidden="1"/>
    <row r="103" ht="12" hidden="1"/>
    <row r="104" spans="2:12" s="1" customFormat="1" ht="6.9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28"/>
    </row>
    <row r="105" spans="2:12" s="1" customFormat="1" ht="24.9" customHeight="1">
      <c r="B105" s="28"/>
      <c r="C105" s="17" t="s">
        <v>103</v>
      </c>
      <c r="L105" s="28"/>
    </row>
    <row r="106" spans="2:12" s="1" customFormat="1" ht="6.9" customHeight="1">
      <c r="B106" s="28"/>
      <c r="L106" s="28"/>
    </row>
    <row r="107" spans="2:12" s="1" customFormat="1" ht="12" customHeight="1">
      <c r="B107" s="28"/>
      <c r="C107" s="23" t="s">
        <v>16</v>
      </c>
      <c r="L107" s="28"/>
    </row>
    <row r="108" spans="2:12" s="1" customFormat="1" ht="16.5" customHeight="1">
      <c r="B108" s="28"/>
      <c r="E108" s="183" t="str">
        <f>E7</f>
        <v>Rekonstrukce veřejného osvětlení Nový Bor</v>
      </c>
      <c r="F108" s="199"/>
      <c r="G108" s="199"/>
      <c r="H108" s="199"/>
      <c r="L108" s="28"/>
    </row>
    <row r="109" spans="2:12" s="1" customFormat="1" ht="6.9" customHeight="1">
      <c r="B109" s="28"/>
      <c r="L109" s="28"/>
    </row>
    <row r="110" spans="2:12" s="1" customFormat="1" ht="12" customHeight="1">
      <c r="B110" s="28"/>
      <c r="C110" s="23" t="s">
        <v>20</v>
      </c>
      <c r="F110" s="21" t="str">
        <f>F10</f>
        <v>Nový Bor</v>
      </c>
      <c r="I110" s="23" t="s">
        <v>22</v>
      </c>
      <c r="J110" s="48">
        <f>IF(J10="","",J10)</f>
        <v>0</v>
      </c>
      <c r="L110" s="28"/>
    </row>
    <row r="111" spans="2:12" s="1" customFormat="1" ht="6.9" customHeight="1">
      <c r="B111" s="28"/>
      <c r="L111" s="28"/>
    </row>
    <row r="112" spans="2:12" s="1" customFormat="1" ht="15.15" customHeight="1">
      <c r="B112" s="28"/>
      <c r="C112" s="23" t="s">
        <v>23</v>
      </c>
      <c r="F112" s="21" t="str">
        <f>E13</f>
        <v xml:space="preserve"> </v>
      </c>
      <c r="I112" s="23" t="s">
        <v>29</v>
      </c>
      <c r="J112" s="26" t="str">
        <f>E19</f>
        <v xml:space="preserve"> </v>
      </c>
      <c r="L112" s="28"/>
    </row>
    <row r="113" spans="2:12" s="1" customFormat="1" ht="15.15" customHeight="1">
      <c r="B113" s="28"/>
      <c r="C113" s="23" t="s">
        <v>27</v>
      </c>
      <c r="F113" s="21" t="str">
        <f>IF(E16="","",E16)</f>
        <v>Vyplň údaj</v>
      </c>
      <c r="I113" s="23" t="s">
        <v>31</v>
      </c>
      <c r="J113" s="26" t="str">
        <f>E22</f>
        <v xml:space="preserve"> </v>
      </c>
      <c r="L113" s="28"/>
    </row>
    <row r="114" spans="2:12" s="1" customFormat="1" ht="10.35" customHeight="1">
      <c r="B114" s="28"/>
      <c r="L114" s="28"/>
    </row>
    <row r="115" spans="2:20" s="10" customFormat="1" ht="29.25" customHeight="1">
      <c r="B115" s="107"/>
      <c r="C115" s="108" t="s">
        <v>104</v>
      </c>
      <c r="D115" s="109" t="s">
        <v>58</v>
      </c>
      <c r="E115" s="109" t="s">
        <v>54</v>
      </c>
      <c r="F115" s="109" t="s">
        <v>55</v>
      </c>
      <c r="G115" s="109" t="s">
        <v>105</v>
      </c>
      <c r="H115" s="109" t="s">
        <v>106</v>
      </c>
      <c r="I115" s="109" t="s">
        <v>107</v>
      </c>
      <c r="J115" s="109" t="s">
        <v>96</v>
      </c>
      <c r="K115" s="110" t="s">
        <v>108</v>
      </c>
      <c r="L115" s="107"/>
      <c r="M115" s="55" t="s">
        <v>1</v>
      </c>
      <c r="N115" s="56" t="s">
        <v>37</v>
      </c>
      <c r="O115" s="56" t="s">
        <v>109</v>
      </c>
      <c r="P115" s="56" t="s">
        <v>110</v>
      </c>
      <c r="Q115" s="56" t="s">
        <v>111</v>
      </c>
      <c r="R115" s="56" t="s">
        <v>112</v>
      </c>
      <c r="S115" s="56" t="s">
        <v>113</v>
      </c>
      <c r="T115" s="57" t="s">
        <v>114</v>
      </c>
    </row>
    <row r="116" spans="2:63" s="1" customFormat="1" ht="22.95" customHeight="1">
      <c r="B116" s="28"/>
      <c r="C116" s="60" t="s">
        <v>115</v>
      </c>
      <c r="J116" s="111">
        <f>BK116</f>
        <v>0</v>
      </c>
      <c r="L116" s="28"/>
      <c r="M116" s="58"/>
      <c r="N116" s="49"/>
      <c r="O116" s="49"/>
      <c r="P116" s="112">
        <f>P117+P121</f>
        <v>0</v>
      </c>
      <c r="Q116" s="49"/>
      <c r="R116" s="112">
        <f>R117+R121</f>
        <v>0.02002</v>
      </c>
      <c r="S116" s="49"/>
      <c r="T116" s="113">
        <f>T117+T121</f>
        <v>0</v>
      </c>
      <c r="AT116" s="13" t="s">
        <v>72</v>
      </c>
      <c r="AU116" s="13" t="s">
        <v>98</v>
      </c>
      <c r="BK116" s="114">
        <f>BK117+BK121</f>
        <v>0</v>
      </c>
    </row>
    <row r="117" spans="2:63" s="11" customFormat="1" ht="25.95" customHeight="1">
      <c r="B117" s="115"/>
      <c r="D117" s="116" t="s">
        <v>72</v>
      </c>
      <c r="E117" s="117" t="s">
        <v>116</v>
      </c>
      <c r="F117" s="117" t="s">
        <v>117</v>
      </c>
      <c r="I117" s="118"/>
      <c r="J117" s="119">
        <f>BK117</f>
        <v>0</v>
      </c>
      <c r="L117" s="115"/>
      <c r="M117" s="120"/>
      <c r="P117" s="121">
        <f>P118</f>
        <v>0</v>
      </c>
      <c r="R117" s="121">
        <f>R118</f>
        <v>0.02002</v>
      </c>
      <c r="T117" s="122">
        <f>T118</f>
        <v>0</v>
      </c>
      <c r="AR117" s="116" t="s">
        <v>83</v>
      </c>
      <c r="AT117" s="123" t="s">
        <v>72</v>
      </c>
      <c r="AU117" s="123" t="s">
        <v>73</v>
      </c>
      <c r="AY117" s="116" t="s">
        <v>118</v>
      </c>
      <c r="BK117" s="124">
        <f>BK118</f>
        <v>0</v>
      </c>
    </row>
    <row r="118" spans="2:63" s="11" customFormat="1" ht="22.95" customHeight="1">
      <c r="B118" s="115"/>
      <c r="D118" s="116" t="s">
        <v>72</v>
      </c>
      <c r="E118" s="125" t="s">
        <v>119</v>
      </c>
      <c r="F118" s="125" t="s">
        <v>120</v>
      </c>
      <c r="I118" s="118"/>
      <c r="J118" s="126">
        <f>BK118</f>
        <v>0</v>
      </c>
      <c r="L118" s="115"/>
      <c r="M118" s="120"/>
      <c r="P118" s="121">
        <f>SUM(P119:P120)</f>
        <v>0</v>
      </c>
      <c r="R118" s="121">
        <f>SUM(R119:R120)</f>
        <v>0.02002</v>
      </c>
      <c r="T118" s="122">
        <f>SUM(T119:T120)</f>
        <v>0</v>
      </c>
      <c r="AR118" s="116" t="s">
        <v>83</v>
      </c>
      <c r="AT118" s="123" t="s">
        <v>72</v>
      </c>
      <c r="AU118" s="123" t="s">
        <v>78</v>
      </c>
      <c r="AY118" s="116" t="s">
        <v>118</v>
      </c>
      <c r="BK118" s="124">
        <f>SUM(BK119:BK120)</f>
        <v>0</v>
      </c>
    </row>
    <row r="119" spans="2:65" s="1" customFormat="1" ht="16.5" customHeight="1">
      <c r="B119" s="127"/>
      <c r="C119" s="128" t="s">
        <v>121</v>
      </c>
      <c r="D119" s="128" t="s">
        <v>122</v>
      </c>
      <c r="E119" s="129" t="s">
        <v>123</v>
      </c>
      <c r="F119" s="130" t="s">
        <v>124</v>
      </c>
      <c r="G119" s="131" t="s">
        <v>125</v>
      </c>
      <c r="H119" s="132">
        <v>22</v>
      </c>
      <c r="I119" s="133"/>
      <c r="J119" s="134">
        <f>ROUND(I119*H119,2)</f>
        <v>0</v>
      </c>
      <c r="K119" s="130" t="s">
        <v>168</v>
      </c>
      <c r="L119" s="28"/>
      <c r="M119" s="135" t="s">
        <v>1</v>
      </c>
      <c r="N119" s="136" t="s">
        <v>38</v>
      </c>
      <c r="P119" s="137">
        <f>O119*H119</f>
        <v>0</v>
      </c>
      <c r="Q119" s="137">
        <v>0</v>
      </c>
      <c r="R119" s="137">
        <f>Q119*H119</f>
        <v>0</v>
      </c>
      <c r="S119" s="137">
        <v>0</v>
      </c>
      <c r="T119" s="138">
        <f>S119*H119</f>
        <v>0</v>
      </c>
      <c r="AR119" s="139" t="s">
        <v>126</v>
      </c>
      <c r="AT119" s="139" t="s">
        <v>122</v>
      </c>
      <c r="AU119" s="139" t="s">
        <v>83</v>
      </c>
      <c r="AY119" s="13" t="s">
        <v>118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3" t="s">
        <v>78</v>
      </c>
      <c r="BK119" s="140">
        <f>ROUND(I119*H119,2)</f>
        <v>0</v>
      </c>
      <c r="BL119" s="13" t="s">
        <v>126</v>
      </c>
      <c r="BM119" s="139" t="s">
        <v>127</v>
      </c>
    </row>
    <row r="120" spans="2:65" s="1" customFormat="1" ht="16.5" customHeight="1">
      <c r="B120" s="127"/>
      <c r="C120" s="141" t="s">
        <v>128</v>
      </c>
      <c r="D120" s="141" t="s">
        <v>129</v>
      </c>
      <c r="E120" s="142" t="s">
        <v>130</v>
      </c>
      <c r="F120" s="143" t="s">
        <v>131</v>
      </c>
      <c r="G120" s="144" t="s">
        <v>125</v>
      </c>
      <c r="H120" s="145">
        <v>22</v>
      </c>
      <c r="I120" s="146"/>
      <c r="J120" s="147">
        <f>ROUND(I120*H120,2)</f>
        <v>0</v>
      </c>
      <c r="K120" s="145" t="s">
        <v>168</v>
      </c>
      <c r="L120" s="148"/>
      <c r="M120" s="149" t="s">
        <v>1</v>
      </c>
      <c r="N120" s="150" t="s">
        <v>38</v>
      </c>
      <c r="P120" s="137">
        <f>O120*H120</f>
        <v>0</v>
      </c>
      <c r="Q120" s="137">
        <v>0.00091</v>
      </c>
      <c r="R120" s="137">
        <f>Q120*H120</f>
        <v>0.02002</v>
      </c>
      <c r="S120" s="137">
        <v>0</v>
      </c>
      <c r="T120" s="138">
        <f>S120*H120</f>
        <v>0</v>
      </c>
      <c r="AR120" s="139" t="s">
        <v>132</v>
      </c>
      <c r="AT120" s="139" t="s">
        <v>129</v>
      </c>
      <c r="AU120" s="139" t="s">
        <v>83</v>
      </c>
      <c r="AY120" s="13" t="s">
        <v>118</v>
      </c>
      <c r="BE120" s="140">
        <f>IF(N120="základní",J120,0)</f>
        <v>0</v>
      </c>
      <c r="BF120" s="140">
        <f>IF(N120="snížená",J120,0)</f>
        <v>0</v>
      </c>
      <c r="BG120" s="140">
        <f>IF(N120="zákl. přenesená",J120,0)</f>
        <v>0</v>
      </c>
      <c r="BH120" s="140">
        <f>IF(N120="sníž. přenesená",J120,0)</f>
        <v>0</v>
      </c>
      <c r="BI120" s="140">
        <f>IF(N120="nulová",J120,0)</f>
        <v>0</v>
      </c>
      <c r="BJ120" s="13" t="s">
        <v>78</v>
      </c>
      <c r="BK120" s="140">
        <f>ROUND(I120*H120,2)</f>
        <v>0</v>
      </c>
      <c r="BL120" s="13" t="s">
        <v>126</v>
      </c>
      <c r="BM120" s="139" t="s">
        <v>133</v>
      </c>
    </row>
    <row r="121" spans="2:63" s="11" customFormat="1" ht="25.95" customHeight="1">
      <c r="B121" s="115"/>
      <c r="D121" s="116" t="s">
        <v>72</v>
      </c>
      <c r="E121" s="117" t="s">
        <v>134</v>
      </c>
      <c r="F121" s="117" t="s">
        <v>135</v>
      </c>
      <c r="I121" s="118"/>
      <c r="J121" s="119">
        <f>BK121</f>
        <v>0</v>
      </c>
      <c r="L121" s="115"/>
      <c r="M121" s="120"/>
      <c r="P121" s="121">
        <f>P122</f>
        <v>0</v>
      </c>
      <c r="R121" s="121">
        <f>R122</f>
        <v>0</v>
      </c>
      <c r="T121" s="122">
        <f>T122</f>
        <v>0</v>
      </c>
      <c r="AR121" s="116" t="s">
        <v>136</v>
      </c>
      <c r="AT121" s="123" t="s">
        <v>72</v>
      </c>
      <c r="AU121" s="123" t="s">
        <v>73</v>
      </c>
      <c r="AY121" s="116" t="s">
        <v>118</v>
      </c>
      <c r="BK121" s="124">
        <f>BK122</f>
        <v>0</v>
      </c>
    </row>
    <row r="122" spans="2:63" s="11" customFormat="1" ht="22.95" customHeight="1">
      <c r="B122" s="115"/>
      <c r="D122" s="116" t="s">
        <v>72</v>
      </c>
      <c r="E122" s="125" t="s">
        <v>137</v>
      </c>
      <c r="F122" s="125" t="s">
        <v>138</v>
      </c>
      <c r="I122" s="118"/>
      <c r="J122" s="126">
        <f>BK122</f>
        <v>0</v>
      </c>
      <c r="L122" s="115"/>
      <c r="M122" s="120"/>
      <c r="P122" s="121">
        <f>SUM(P123:P127)</f>
        <v>0</v>
      </c>
      <c r="R122" s="121">
        <f>SUM(R123:R127)</f>
        <v>0</v>
      </c>
      <c r="T122" s="122">
        <f>SUM(T123:T127)</f>
        <v>0</v>
      </c>
      <c r="AR122" s="116" t="s">
        <v>136</v>
      </c>
      <c r="AT122" s="123" t="s">
        <v>72</v>
      </c>
      <c r="AU122" s="123" t="s">
        <v>78</v>
      </c>
      <c r="AY122" s="116" t="s">
        <v>118</v>
      </c>
      <c r="BK122" s="124">
        <f>SUM(BK123:BK127)</f>
        <v>0</v>
      </c>
    </row>
    <row r="123" spans="2:65" s="1" customFormat="1" ht="16.5" customHeight="1">
      <c r="B123" s="127"/>
      <c r="C123" s="128" t="s">
        <v>78</v>
      </c>
      <c r="D123" s="128" t="s">
        <v>122</v>
      </c>
      <c r="E123" s="129" t="s">
        <v>139</v>
      </c>
      <c r="F123" s="130" t="s">
        <v>140</v>
      </c>
      <c r="G123" s="131" t="s">
        <v>141</v>
      </c>
      <c r="H123" s="132">
        <v>1</v>
      </c>
      <c r="I123" s="133"/>
      <c r="J123" s="134">
        <f>ROUND(I123*H123,2)</f>
        <v>0</v>
      </c>
      <c r="K123" s="130" t="s">
        <v>1</v>
      </c>
      <c r="L123" s="28"/>
      <c r="M123" s="135" t="s">
        <v>1</v>
      </c>
      <c r="N123" s="136" t="s">
        <v>38</v>
      </c>
      <c r="P123" s="137">
        <f>O123*H123</f>
        <v>0</v>
      </c>
      <c r="Q123" s="137">
        <v>0</v>
      </c>
      <c r="R123" s="137">
        <f>Q123*H123</f>
        <v>0</v>
      </c>
      <c r="S123" s="137">
        <v>0</v>
      </c>
      <c r="T123" s="138">
        <f>S123*H123</f>
        <v>0</v>
      </c>
      <c r="AR123" s="139" t="s">
        <v>142</v>
      </c>
      <c r="AT123" s="139" t="s">
        <v>122</v>
      </c>
      <c r="AU123" s="139" t="s">
        <v>83</v>
      </c>
      <c r="AY123" s="13" t="s">
        <v>118</v>
      </c>
      <c r="BE123" s="140">
        <f>IF(N123="základní",J123,0)</f>
        <v>0</v>
      </c>
      <c r="BF123" s="140">
        <f>IF(N123="snížená",J123,0)</f>
        <v>0</v>
      </c>
      <c r="BG123" s="140">
        <f>IF(N123="zákl. přenesená",J123,0)</f>
        <v>0</v>
      </c>
      <c r="BH123" s="140">
        <f>IF(N123="sníž. přenesená",J123,0)</f>
        <v>0</v>
      </c>
      <c r="BI123" s="140">
        <f>IF(N123="nulová",J123,0)</f>
        <v>0</v>
      </c>
      <c r="BJ123" s="13" t="s">
        <v>78</v>
      </c>
      <c r="BK123" s="140">
        <f>ROUND(I123*H123,2)</f>
        <v>0</v>
      </c>
      <c r="BL123" s="13" t="s">
        <v>142</v>
      </c>
      <c r="BM123" s="139" t="s">
        <v>143</v>
      </c>
    </row>
    <row r="124" spans="2:65" s="1" customFormat="1" ht="16.5" customHeight="1">
      <c r="B124" s="127"/>
      <c r="C124" s="128" t="s">
        <v>83</v>
      </c>
      <c r="D124" s="128" t="s">
        <v>122</v>
      </c>
      <c r="E124" s="129" t="s">
        <v>144</v>
      </c>
      <c r="F124" s="130" t="s">
        <v>145</v>
      </c>
      <c r="G124" s="131" t="s">
        <v>141</v>
      </c>
      <c r="H124" s="132">
        <v>1</v>
      </c>
      <c r="I124" s="133"/>
      <c r="J124" s="134">
        <f>ROUND(I124*H124,2)</f>
        <v>0</v>
      </c>
      <c r="K124" s="130" t="s">
        <v>1</v>
      </c>
      <c r="L124" s="28"/>
      <c r="M124" s="135" t="s">
        <v>1</v>
      </c>
      <c r="N124" s="136" t="s">
        <v>38</v>
      </c>
      <c r="P124" s="137">
        <f>O124*H124</f>
        <v>0</v>
      </c>
      <c r="Q124" s="137">
        <v>0</v>
      </c>
      <c r="R124" s="137">
        <f>Q124*H124</f>
        <v>0</v>
      </c>
      <c r="S124" s="137">
        <v>0</v>
      </c>
      <c r="T124" s="138">
        <f>S124*H124</f>
        <v>0</v>
      </c>
      <c r="AR124" s="139" t="s">
        <v>142</v>
      </c>
      <c r="AT124" s="139" t="s">
        <v>122</v>
      </c>
      <c r="AU124" s="139" t="s">
        <v>83</v>
      </c>
      <c r="AY124" s="13" t="s">
        <v>118</v>
      </c>
      <c r="BE124" s="140">
        <f>IF(N124="základní",J124,0)</f>
        <v>0</v>
      </c>
      <c r="BF124" s="140">
        <f>IF(N124="snížená",J124,0)</f>
        <v>0</v>
      </c>
      <c r="BG124" s="140">
        <f>IF(N124="zákl. přenesená",J124,0)</f>
        <v>0</v>
      </c>
      <c r="BH124" s="140">
        <f>IF(N124="sníž. přenesená",J124,0)</f>
        <v>0</v>
      </c>
      <c r="BI124" s="140">
        <f>IF(N124="nulová",J124,0)</f>
        <v>0</v>
      </c>
      <c r="BJ124" s="13" t="s">
        <v>78</v>
      </c>
      <c r="BK124" s="140">
        <f>ROUND(I124*H124,2)</f>
        <v>0</v>
      </c>
      <c r="BL124" s="13" t="s">
        <v>142</v>
      </c>
      <c r="BM124" s="139" t="s">
        <v>146</v>
      </c>
    </row>
    <row r="125" spans="2:65" s="1" customFormat="1" ht="16.5" customHeight="1">
      <c r="B125" s="127"/>
      <c r="C125" s="128" t="s">
        <v>147</v>
      </c>
      <c r="D125" s="128" t="s">
        <v>122</v>
      </c>
      <c r="E125" s="129" t="s">
        <v>148</v>
      </c>
      <c r="F125" s="130" t="s">
        <v>149</v>
      </c>
      <c r="G125" s="131" t="s">
        <v>141</v>
      </c>
      <c r="H125" s="132">
        <v>1</v>
      </c>
      <c r="I125" s="133"/>
      <c r="J125" s="134">
        <f>ROUND(I125*H125,2)</f>
        <v>0</v>
      </c>
      <c r="K125" s="130" t="s">
        <v>1</v>
      </c>
      <c r="L125" s="28"/>
      <c r="M125" s="135" t="s">
        <v>1</v>
      </c>
      <c r="N125" s="136" t="s">
        <v>38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142</v>
      </c>
      <c r="AT125" s="139" t="s">
        <v>122</v>
      </c>
      <c r="AU125" s="139" t="s">
        <v>83</v>
      </c>
      <c r="AY125" s="13" t="s">
        <v>118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3" t="s">
        <v>78</v>
      </c>
      <c r="BK125" s="140">
        <f>ROUND(I125*H125,2)</f>
        <v>0</v>
      </c>
      <c r="BL125" s="13" t="s">
        <v>142</v>
      </c>
      <c r="BM125" s="139" t="s">
        <v>150</v>
      </c>
    </row>
    <row r="126" spans="2:65" s="1" customFormat="1" ht="16.5" customHeight="1">
      <c r="B126" s="127"/>
      <c r="C126" s="128" t="s">
        <v>136</v>
      </c>
      <c r="D126" s="128" t="s">
        <v>122</v>
      </c>
      <c r="E126" s="129" t="s">
        <v>151</v>
      </c>
      <c r="F126" s="130" t="s">
        <v>152</v>
      </c>
      <c r="G126" s="131" t="s">
        <v>141</v>
      </c>
      <c r="H126" s="132">
        <v>1</v>
      </c>
      <c r="I126" s="133"/>
      <c r="J126" s="134">
        <f>ROUND(I126*H126,2)</f>
        <v>0</v>
      </c>
      <c r="K126" s="130" t="s">
        <v>1</v>
      </c>
      <c r="L126" s="28"/>
      <c r="M126" s="135" t="s">
        <v>1</v>
      </c>
      <c r="N126" s="136" t="s">
        <v>38</v>
      </c>
      <c r="P126" s="137">
        <f>O126*H126</f>
        <v>0</v>
      </c>
      <c r="Q126" s="137">
        <v>0</v>
      </c>
      <c r="R126" s="137">
        <f>Q126*H126</f>
        <v>0</v>
      </c>
      <c r="S126" s="137">
        <v>0</v>
      </c>
      <c r="T126" s="138">
        <f>S126*H126</f>
        <v>0</v>
      </c>
      <c r="AR126" s="139" t="s">
        <v>142</v>
      </c>
      <c r="AT126" s="139" t="s">
        <v>122</v>
      </c>
      <c r="AU126" s="139" t="s">
        <v>83</v>
      </c>
      <c r="AY126" s="13" t="s">
        <v>118</v>
      </c>
      <c r="BE126" s="140">
        <f>IF(N126="základní",J126,0)</f>
        <v>0</v>
      </c>
      <c r="BF126" s="140">
        <f>IF(N126="snížená",J126,0)</f>
        <v>0</v>
      </c>
      <c r="BG126" s="140">
        <f>IF(N126="zákl. přenesená",J126,0)</f>
        <v>0</v>
      </c>
      <c r="BH126" s="140">
        <f>IF(N126="sníž. přenesená",J126,0)</f>
        <v>0</v>
      </c>
      <c r="BI126" s="140">
        <f>IF(N126="nulová",J126,0)</f>
        <v>0</v>
      </c>
      <c r="BJ126" s="13" t="s">
        <v>78</v>
      </c>
      <c r="BK126" s="140">
        <f>ROUND(I126*H126,2)</f>
        <v>0</v>
      </c>
      <c r="BL126" s="13" t="s">
        <v>142</v>
      </c>
      <c r="BM126" s="139" t="s">
        <v>153</v>
      </c>
    </row>
    <row r="127" spans="2:65" s="1" customFormat="1" ht="24.15" customHeight="1">
      <c r="B127" s="127"/>
      <c r="C127" s="128" t="s">
        <v>154</v>
      </c>
      <c r="D127" s="128" t="s">
        <v>122</v>
      </c>
      <c r="E127" s="129" t="s">
        <v>155</v>
      </c>
      <c r="F127" s="130" t="s">
        <v>156</v>
      </c>
      <c r="G127" s="131" t="s">
        <v>141</v>
      </c>
      <c r="H127" s="132">
        <v>1</v>
      </c>
      <c r="I127" s="133"/>
      <c r="J127" s="134">
        <f>ROUND(I127*H127,2)</f>
        <v>0</v>
      </c>
      <c r="K127" s="130" t="s">
        <v>1</v>
      </c>
      <c r="L127" s="28"/>
      <c r="M127" s="151" t="s">
        <v>1</v>
      </c>
      <c r="N127" s="152" t="s">
        <v>38</v>
      </c>
      <c r="O127" s="153"/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AR127" s="139" t="s">
        <v>142</v>
      </c>
      <c r="AT127" s="139" t="s">
        <v>122</v>
      </c>
      <c r="AU127" s="139" t="s">
        <v>83</v>
      </c>
      <c r="AY127" s="13" t="s">
        <v>118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3" t="s">
        <v>78</v>
      </c>
      <c r="BK127" s="140">
        <f>ROUND(I127*H127,2)</f>
        <v>0</v>
      </c>
      <c r="BL127" s="13" t="s">
        <v>142</v>
      </c>
      <c r="BM127" s="139" t="s">
        <v>157</v>
      </c>
    </row>
    <row r="128" spans="2:12" s="1" customFormat="1" ht="6.9" customHeight="1"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28"/>
    </row>
  </sheetData>
  <autoFilter ref="C115:K127"/>
  <mergeCells count="6">
    <mergeCell ref="E108:H108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Header>&amp;R&amp;09&amp;"Arial"&amp;IInterní
&amp;I&amp;"Arial"&amp;06
</oddHead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55"/>
  <sheetViews>
    <sheetView showGridLines="0" workbookViewId="0" topLeftCell="A64">
      <selection activeCell="K155" sqref="K15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60" t="s">
        <v>5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AT2" s="13" t="s">
        <v>82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2:46" ht="24.9" customHeight="1">
      <c r="B4" s="16"/>
      <c r="D4" s="17" t="s">
        <v>93</v>
      </c>
      <c r="L4" s="16"/>
      <c r="M4" s="83" t="s">
        <v>10</v>
      </c>
      <c r="AT4" s="13" t="s">
        <v>3</v>
      </c>
    </row>
    <row r="5" spans="2:12" ht="6.9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1" t="str">
        <f>'Rekapitulace stavby'!K6</f>
        <v>Rekonstrukce veřejného osvětlení Nový Bor</v>
      </c>
      <c r="F7" s="202"/>
      <c r="G7" s="202"/>
      <c r="H7" s="202"/>
      <c r="L7" s="16"/>
    </row>
    <row r="8" spans="2:12" s="1" customFormat="1" ht="12" customHeight="1">
      <c r="B8" s="28"/>
      <c r="D8" s="23" t="s">
        <v>158</v>
      </c>
      <c r="L8" s="28"/>
    </row>
    <row r="9" spans="2:12" s="1" customFormat="1" ht="16.5" customHeight="1">
      <c r="B9" s="28"/>
      <c r="E9" s="183" t="s">
        <v>159</v>
      </c>
      <c r="F9" s="199"/>
      <c r="G9" s="199"/>
      <c r="H9" s="199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>
      <c r="B12" s="28"/>
      <c r="D12" s="23" t="s">
        <v>20</v>
      </c>
      <c r="F12" s="21" t="s">
        <v>21</v>
      </c>
      <c r="I12" s="23" t="s">
        <v>22</v>
      </c>
      <c r="J12" s="48">
        <f>'Rekapitulace stavby'!AN8</f>
        <v>0</v>
      </c>
      <c r="L12" s="28"/>
    </row>
    <row r="13" spans="2:12" s="1" customFormat="1" ht="10.95" customHeight="1">
      <c r="B13" s="28"/>
      <c r="L13" s="28"/>
    </row>
    <row r="14" spans="2:12" s="1" customFormat="1" ht="12" customHeight="1">
      <c r="B14" s="28"/>
      <c r="D14" s="23" t="s">
        <v>23</v>
      </c>
      <c r="I14" s="23" t="s">
        <v>24</v>
      </c>
      <c r="J14" s="21" t="str">
        <f>IF('Rekapitulace stavby'!AN10="","",'Rekapitulace stavby'!AN10)</f>
        <v/>
      </c>
      <c r="L14" s="28"/>
    </row>
    <row r="15" spans="2:12" s="1" customFormat="1" ht="18" customHeight="1">
      <c r="B15" s="28"/>
      <c r="E15" s="21" t="str">
        <f>IF('Rekapitulace stavby'!E11="","",'Rekapitulace stavby'!E11)</f>
        <v xml:space="preserve"> </v>
      </c>
      <c r="I15" s="23" t="s">
        <v>26</v>
      </c>
      <c r="J15" s="21" t="str">
        <f>IF('Rekapitulace stavby'!AN11="","",'Rekapitulace stavby'!AN11)</f>
        <v/>
      </c>
      <c r="L15" s="28"/>
    </row>
    <row r="16" spans="2:12" s="1" customFormat="1" ht="6.9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00" t="str">
        <f>'Rekapitulace stavby'!E14</f>
        <v>Vyplň údaj</v>
      </c>
      <c r="F18" s="172"/>
      <c r="G18" s="172"/>
      <c r="H18" s="172"/>
      <c r="I18" s="23" t="s">
        <v>26</v>
      </c>
      <c r="J18" s="24" t="str">
        <f>'Rekapitulace stavby'!AN14</f>
        <v>Vyplň údaj</v>
      </c>
      <c r="L18" s="28"/>
    </row>
    <row r="19" spans="2:12" s="1" customFormat="1" ht="6.9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tr">
        <f>IF('Rekapitulace stavby'!AN16="","",'Rekapitulace stavby'!AN16)</f>
        <v/>
      </c>
      <c r="L20" s="28"/>
    </row>
    <row r="21" spans="2:12" s="1" customFormat="1" ht="18" customHeight="1">
      <c r="B21" s="28"/>
      <c r="E21" s="21" t="str">
        <f>IF('Rekapitulace stavby'!E17="","",'Rekapitulace stavby'!E17)</f>
        <v xml:space="preserve"> </v>
      </c>
      <c r="I21" s="23" t="s">
        <v>26</v>
      </c>
      <c r="J21" s="21" t="str">
        <f>IF('Rekapitulace stavby'!AN17="","",'Rekapitulace stavby'!AN17)</f>
        <v/>
      </c>
      <c r="L21" s="28"/>
    </row>
    <row r="22" spans="2:12" s="1" customFormat="1" ht="6.9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24</v>
      </c>
      <c r="J23" s="21" t="str">
        <f>IF('Rekapitulace stavby'!AN19="","",'Rekapitulace stavby'!AN19)</f>
        <v/>
      </c>
      <c r="L23" s="28"/>
    </row>
    <row r="24" spans="2:12" s="1" customFormat="1" ht="18" customHeight="1">
      <c r="B24" s="28"/>
      <c r="E24" s="21" t="str">
        <f>IF('Rekapitulace stavby'!E20="","",'Rekapitulace stavby'!E20)</f>
        <v xml:space="preserve"> </v>
      </c>
      <c r="I24" s="23" t="s">
        <v>26</v>
      </c>
      <c r="J24" s="21" t="str">
        <f>IF('Rekapitulace stavby'!AN20="","",'Rekapitulace stavby'!AN20)</f>
        <v/>
      </c>
      <c r="L24" s="28"/>
    </row>
    <row r="25" spans="2:12" s="1" customFormat="1" ht="6.9" customHeight="1">
      <c r="B25" s="28"/>
      <c r="L25" s="28"/>
    </row>
    <row r="26" spans="2:12" s="1" customFormat="1" ht="12" customHeight="1">
      <c r="B26" s="28"/>
      <c r="D26" s="23" t="s">
        <v>32</v>
      </c>
      <c r="L26" s="28"/>
    </row>
    <row r="27" spans="2:12" s="7" customFormat="1" ht="16.5" customHeight="1">
      <c r="B27" s="84"/>
      <c r="E27" s="176" t="s">
        <v>1</v>
      </c>
      <c r="F27" s="176"/>
      <c r="G27" s="176"/>
      <c r="H27" s="176"/>
      <c r="L27" s="84"/>
    </row>
    <row r="28" spans="2:12" s="1" customFormat="1" ht="6.9" customHeight="1">
      <c r="B28" s="28"/>
      <c r="L28" s="28"/>
    </row>
    <row r="29" spans="2:12" s="1" customFormat="1" ht="6.9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5" t="s">
        <v>33</v>
      </c>
      <c r="J30" s="62">
        <f>ROUND(J119,2)</f>
        <v>0</v>
      </c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4" customHeight="1">
      <c r="B33" s="28"/>
      <c r="D33" s="51" t="s">
        <v>37</v>
      </c>
      <c r="E33" s="23" t="s">
        <v>38</v>
      </c>
      <c r="F33" s="86">
        <f>ROUND((SUM(BE119:BE154)),2)</f>
        <v>0</v>
      </c>
      <c r="I33" s="87">
        <v>0.21</v>
      </c>
      <c r="J33" s="86">
        <f>ROUND(((SUM(BE119:BE154))*I33),2)</f>
        <v>0</v>
      </c>
      <c r="L33" s="28"/>
    </row>
    <row r="34" spans="2:12" s="1" customFormat="1" ht="14.4" customHeight="1">
      <c r="B34" s="28"/>
      <c r="E34" s="23" t="s">
        <v>39</v>
      </c>
      <c r="F34" s="86">
        <f>ROUND((SUM(BF119:BF154)),2)</f>
        <v>0</v>
      </c>
      <c r="I34" s="87">
        <v>0.12</v>
      </c>
      <c r="J34" s="86">
        <f>ROUND(((SUM(BF119:BF154))*I34),2)</f>
        <v>0</v>
      </c>
      <c r="L34" s="28"/>
    </row>
    <row r="35" spans="2:12" s="1" customFormat="1" ht="14.4" customHeight="1" hidden="1">
      <c r="B35" s="28"/>
      <c r="E35" s="23" t="s">
        <v>40</v>
      </c>
      <c r="F35" s="86">
        <f>ROUND((SUM(BG119:BG154)),2)</f>
        <v>0</v>
      </c>
      <c r="I35" s="87">
        <v>0.21</v>
      </c>
      <c r="J35" s="86">
        <f>0</f>
        <v>0</v>
      </c>
      <c r="L35" s="28"/>
    </row>
    <row r="36" spans="2:12" s="1" customFormat="1" ht="14.4" customHeight="1" hidden="1">
      <c r="B36" s="28"/>
      <c r="E36" s="23" t="s">
        <v>41</v>
      </c>
      <c r="F36" s="86">
        <f>ROUND((SUM(BH119:BH154)),2)</f>
        <v>0</v>
      </c>
      <c r="I36" s="87">
        <v>0.12</v>
      </c>
      <c r="J36" s="86">
        <f>0</f>
        <v>0</v>
      </c>
      <c r="L36" s="28"/>
    </row>
    <row r="37" spans="2:12" s="1" customFormat="1" ht="14.4" customHeight="1" hidden="1">
      <c r="B37" s="28"/>
      <c r="E37" s="23" t="s">
        <v>42</v>
      </c>
      <c r="F37" s="86">
        <f>ROUND((SUM(BI119:BI154)),2)</f>
        <v>0</v>
      </c>
      <c r="I37" s="87">
        <v>0</v>
      </c>
      <c r="J37" s="86">
        <f>0</f>
        <v>0</v>
      </c>
      <c r="L37" s="28"/>
    </row>
    <row r="38" spans="2:12" s="1" customFormat="1" ht="6.9" customHeight="1">
      <c r="B38" s="28"/>
      <c r="L38" s="28"/>
    </row>
    <row r="39" spans="2:12" s="1" customFormat="1" ht="25.35" customHeight="1">
      <c r="B39" s="28"/>
      <c r="C39" s="88"/>
      <c r="D39" s="89" t="s">
        <v>43</v>
      </c>
      <c r="E39" s="53"/>
      <c r="F39" s="53"/>
      <c r="G39" s="90" t="s">
        <v>44</v>
      </c>
      <c r="H39" s="91" t="s">
        <v>45</v>
      </c>
      <c r="I39" s="53"/>
      <c r="J39" s="92">
        <f>SUM(J30:J37)</f>
        <v>0</v>
      </c>
      <c r="K39" s="93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3.2">
      <c r="B61" s="28"/>
      <c r="D61" s="39" t="s">
        <v>48</v>
      </c>
      <c r="E61" s="30"/>
      <c r="F61" s="94" t="s">
        <v>49</v>
      </c>
      <c r="G61" s="39" t="s">
        <v>48</v>
      </c>
      <c r="H61" s="30"/>
      <c r="I61" s="30"/>
      <c r="J61" s="95" t="s">
        <v>49</v>
      </c>
      <c r="K61" s="30"/>
      <c r="L61" s="28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3.2">
      <c r="B76" s="28"/>
      <c r="D76" s="39" t="s">
        <v>48</v>
      </c>
      <c r="E76" s="30"/>
      <c r="F76" s="94" t="s">
        <v>49</v>
      </c>
      <c r="G76" s="39" t="s">
        <v>48</v>
      </c>
      <c r="H76" s="30"/>
      <c r="I76" s="30"/>
      <c r="J76" s="95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 hidden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 hidden="1">
      <c r="B82" s="28"/>
      <c r="C82" s="17" t="s">
        <v>94</v>
      </c>
      <c r="L82" s="28"/>
    </row>
    <row r="83" spans="2:12" s="1" customFormat="1" ht="6.9" customHeight="1" hidden="1">
      <c r="B83" s="28"/>
      <c r="L83" s="28"/>
    </row>
    <row r="84" spans="2:12" s="1" customFormat="1" ht="12" customHeight="1" hidden="1">
      <c r="B84" s="28"/>
      <c r="C84" s="23" t="s">
        <v>16</v>
      </c>
      <c r="L84" s="28"/>
    </row>
    <row r="85" spans="2:12" s="1" customFormat="1" ht="16.5" customHeight="1" hidden="1">
      <c r="B85" s="28"/>
      <c r="E85" s="201" t="str">
        <f>E7</f>
        <v>Rekonstrukce veřejného osvětlení Nový Bor</v>
      </c>
      <c r="F85" s="202"/>
      <c r="G85" s="202"/>
      <c r="H85" s="202"/>
      <c r="L85" s="28"/>
    </row>
    <row r="86" spans="2:12" s="1" customFormat="1" ht="12" customHeight="1" hidden="1">
      <c r="B86" s="28"/>
      <c r="C86" s="23" t="s">
        <v>158</v>
      </c>
      <c r="L86" s="28"/>
    </row>
    <row r="87" spans="2:12" s="1" customFormat="1" ht="16.5" customHeight="1" hidden="1">
      <c r="B87" s="28"/>
      <c r="E87" s="183" t="str">
        <f>E9</f>
        <v>ESL_2022_01_01 - Veřejné osvětlení Nový Bor - sever</v>
      </c>
      <c r="F87" s="199"/>
      <c r="G87" s="199"/>
      <c r="H87" s="199"/>
      <c r="L87" s="28"/>
    </row>
    <row r="88" spans="2:12" s="1" customFormat="1" ht="6.9" customHeight="1" hidden="1">
      <c r="B88" s="28"/>
      <c r="L88" s="28"/>
    </row>
    <row r="89" spans="2:12" s="1" customFormat="1" ht="12" customHeight="1" hidden="1">
      <c r="B89" s="28"/>
      <c r="C89" s="23" t="s">
        <v>20</v>
      </c>
      <c r="F89" s="21" t="str">
        <f>F12</f>
        <v>Nový Bor</v>
      </c>
      <c r="I89" s="23" t="s">
        <v>22</v>
      </c>
      <c r="J89" s="48">
        <f>IF(J12="","",J12)</f>
        <v>0</v>
      </c>
      <c r="L89" s="28"/>
    </row>
    <row r="90" spans="2:12" s="1" customFormat="1" ht="6.9" customHeight="1" hidden="1">
      <c r="B90" s="28"/>
      <c r="L90" s="28"/>
    </row>
    <row r="91" spans="2:12" s="1" customFormat="1" ht="15.15" customHeight="1" hidden="1">
      <c r="B91" s="28"/>
      <c r="C91" s="23" t="s">
        <v>23</v>
      </c>
      <c r="F91" s="21" t="str">
        <f>E15</f>
        <v xml:space="preserve"> </v>
      </c>
      <c r="I91" s="23" t="s">
        <v>29</v>
      </c>
      <c r="J91" s="26" t="str">
        <f>E21</f>
        <v xml:space="preserve"> </v>
      </c>
      <c r="L91" s="28"/>
    </row>
    <row r="92" spans="2:12" s="1" customFormat="1" ht="15.15" customHeight="1" hidden="1">
      <c r="B92" s="28"/>
      <c r="C92" s="23" t="s">
        <v>27</v>
      </c>
      <c r="F92" s="21" t="str">
        <f>IF(E18="","",E18)</f>
        <v>Vyplň údaj</v>
      </c>
      <c r="I92" s="23" t="s">
        <v>31</v>
      </c>
      <c r="J92" s="26" t="str">
        <f>E24</f>
        <v xml:space="preserve"> </v>
      </c>
      <c r="L92" s="28"/>
    </row>
    <row r="93" spans="2:12" s="1" customFormat="1" ht="10.35" customHeight="1" hidden="1">
      <c r="B93" s="28"/>
      <c r="L93" s="28"/>
    </row>
    <row r="94" spans="2:12" s="1" customFormat="1" ht="29.25" customHeight="1" hidden="1">
      <c r="B94" s="28"/>
      <c r="C94" s="96" t="s">
        <v>95</v>
      </c>
      <c r="D94" s="88"/>
      <c r="E94" s="88"/>
      <c r="F94" s="88"/>
      <c r="G94" s="88"/>
      <c r="H94" s="88"/>
      <c r="I94" s="88"/>
      <c r="J94" s="97" t="s">
        <v>96</v>
      </c>
      <c r="K94" s="88"/>
      <c r="L94" s="28"/>
    </row>
    <row r="95" spans="2:12" s="1" customFormat="1" ht="10.35" customHeight="1" hidden="1">
      <c r="B95" s="28"/>
      <c r="L95" s="28"/>
    </row>
    <row r="96" spans="2:47" s="1" customFormat="1" ht="22.95" customHeight="1" hidden="1">
      <c r="B96" s="28"/>
      <c r="C96" s="98" t="s">
        <v>97</v>
      </c>
      <c r="J96" s="62">
        <f>J119</f>
        <v>0</v>
      </c>
      <c r="L96" s="28"/>
      <c r="AU96" s="13" t="s">
        <v>98</v>
      </c>
    </row>
    <row r="97" spans="2:12" s="8" customFormat="1" ht="24.9" customHeight="1" hidden="1">
      <c r="B97" s="99"/>
      <c r="D97" s="100" t="s">
        <v>160</v>
      </c>
      <c r="E97" s="101"/>
      <c r="F97" s="101"/>
      <c r="G97" s="101"/>
      <c r="H97" s="101"/>
      <c r="I97" s="101"/>
      <c r="J97" s="102">
        <f>J120</f>
        <v>0</v>
      </c>
      <c r="L97" s="99"/>
    </row>
    <row r="98" spans="2:12" s="9" customFormat="1" ht="19.95" customHeight="1" hidden="1">
      <c r="B98" s="103"/>
      <c r="D98" s="104" t="s">
        <v>161</v>
      </c>
      <c r="E98" s="105"/>
      <c r="F98" s="105"/>
      <c r="G98" s="105"/>
      <c r="H98" s="105"/>
      <c r="I98" s="105"/>
      <c r="J98" s="106">
        <f>J121</f>
        <v>0</v>
      </c>
      <c r="L98" s="103"/>
    </row>
    <row r="99" spans="2:12" s="8" customFormat="1" ht="24.9" customHeight="1" hidden="1">
      <c r="B99" s="99"/>
      <c r="D99" s="100" t="s">
        <v>162</v>
      </c>
      <c r="E99" s="101"/>
      <c r="F99" s="101"/>
      <c r="G99" s="101"/>
      <c r="H99" s="101"/>
      <c r="I99" s="101"/>
      <c r="J99" s="102">
        <f>J148</f>
        <v>0</v>
      </c>
      <c r="L99" s="99"/>
    </row>
    <row r="100" spans="2:12" s="1" customFormat="1" ht="21.75" customHeight="1" hidden="1">
      <c r="B100" s="28"/>
      <c r="L100" s="28"/>
    </row>
    <row r="101" spans="2:12" s="1" customFormat="1" ht="6.9" customHeight="1" hidden="1"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28"/>
    </row>
    <row r="102" ht="12" hidden="1"/>
    <row r="103" ht="12" hidden="1"/>
    <row r="104" ht="12" hidden="1"/>
    <row r="105" spans="2:12" s="1" customFormat="1" ht="6.9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28"/>
    </row>
    <row r="106" spans="2:12" s="1" customFormat="1" ht="24.9" customHeight="1">
      <c r="B106" s="28"/>
      <c r="C106" s="17" t="s">
        <v>103</v>
      </c>
      <c r="L106" s="28"/>
    </row>
    <row r="107" spans="2:12" s="1" customFormat="1" ht="6.9" customHeight="1">
      <c r="B107" s="28"/>
      <c r="L107" s="28"/>
    </row>
    <row r="108" spans="2:12" s="1" customFormat="1" ht="12" customHeight="1">
      <c r="B108" s="28"/>
      <c r="C108" s="23" t="s">
        <v>16</v>
      </c>
      <c r="L108" s="28"/>
    </row>
    <row r="109" spans="2:12" s="1" customFormat="1" ht="16.5" customHeight="1">
      <c r="B109" s="28"/>
      <c r="E109" s="201" t="str">
        <f>E7</f>
        <v>Rekonstrukce veřejného osvětlení Nový Bor</v>
      </c>
      <c r="F109" s="202"/>
      <c r="G109" s="202"/>
      <c r="H109" s="202"/>
      <c r="L109" s="28"/>
    </row>
    <row r="110" spans="2:12" s="1" customFormat="1" ht="12" customHeight="1">
      <c r="B110" s="28"/>
      <c r="C110" s="23" t="s">
        <v>158</v>
      </c>
      <c r="L110" s="28"/>
    </row>
    <row r="111" spans="2:12" s="1" customFormat="1" ht="16.5" customHeight="1">
      <c r="B111" s="28"/>
      <c r="E111" s="183" t="str">
        <f>E9</f>
        <v>ESL_2022_01_01 - Veřejné osvětlení Nový Bor - sever</v>
      </c>
      <c r="F111" s="199"/>
      <c r="G111" s="199"/>
      <c r="H111" s="199"/>
      <c r="L111" s="28"/>
    </row>
    <row r="112" spans="2:12" s="1" customFormat="1" ht="6.9" customHeight="1">
      <c r="B112" s="28"/>
      <c r="L112" s="28"/>
    </row>
    <row r="113" spans="2:12" s="1" customFormat="1" ht="12" customHeight="1">
      <c r="B113" s="28"/>
      <c r="C113" s="23" t="s">
        <v>20</v>
      </c>
      <c r="F113" s="21" t="str">
        <f>F12</f>
        <v>Nový Bor</v>
      </c>
      <c r="I113" s="23" t="s">
        <v>22</v>
      </c>
      <c r="J113" s="48">
        <f>IF(J12="","",J12)</f>
        <v>0</v>
      </c>
      <c r="L113" s="28"/>
    </row>
    <row r="114" spans="2:12" s="1" customFormat="1" ht="6.9" customHeight="1">
      <c r="B114" s="28"/>
      <c r="L114" s="28"/>
    </row>
    <row r="115" spans="2:12" s="1" customFormat="1" ht="15.15" customHeight="1">
      <c r="B115" s="28"/>
      <c r="C115" s="23" t="s">
        <v>23</v>
      </c>
      <c r="F115" s="21" t="str">
        <f>E15</f>
        <v xml:space="preserve"> </v>
      </c>
      <c r="I115" s="23" t="s">
        <v>29</v>
      </c>
      <c r="J115" s="26" t="str">
        <f>E21</f>
        <v xml:space="preserve"> </v>
      </c>
      <c r="L115" s="28"/>
    </row>
    <row r="116" spans="2:12" s="1" customFormat="1" ht="15.15" customHeight="1">
      <c r="B116" s="28"/>
      <c r="C116" s="23" t="s">
        <v>27</v>
      </c>
      <c r="F116" s="21" t="str">
        <f>IF(E18="","",E18)</f>
        <v>Vyplň údaj</v>
      </c>
      <c r="I116" s="23" t="s">
        <v>31</v>
      </c>
      <c r="J116" s="26" t="str">
        <f>E24</f>
        <v xml:space="preserve"> </v>
      </c>
      <c r="L116" s="28"/>
    </row>
    <row r="117" spans="2:12" s="1" customFormat="1" ht="10.35" customHeight="1">
      <c r="B117" s="28"/>
      <c r="L117" s="28"/>
    </row>
    <row r="118" spans="2:20" s="10" customFormat="1" ht="29.25" customHeight="1">
      <c r="B118" s="107"/>
      <c r="C118" s="108" t="s">
        <v>104</v>
      </c>
      <c r="D118" s="109" t="s">
        <v>58</v>
      </c>
      <c r="E118" s="109" t="s">
        <v>54</v>
      </c>
      <c r="F118" s="109" t="s">
        <v>55</v>
      </c>
      <c r="G118" s="109" t="s">
        <v>105</v>
      </c>
      <c r="H118" s="109" t="s">
        <v>106</v>
      </c>
      <c r="I118" s="109" t="s">
        <v>107</v>
      </c>
      <c r="J118" s="109" t="s">
        <v>96</v>
      </c>
      <c r="K118" s="110" t="s">
        <v>108</v>
      </c>
      <c r="L118" s="107"/>
      <c r="M118" s="55" t="s">
        <v>1</v>
      </c>
      <c r="N118" s="56" t="s">
        <v>37</v>
      </c>
      <c r="O118" s="56" t="s">
        <v>109</v>
      </c>
      <c r="P118" s="56" t="s">
        <v>110</v>
      </c>
      <c r="Q118" s="56" t="s">
        <v>111</v>
      </c>
      <c r="R118" s="56" t="s">
        <v>112</v>
      </c>
      <c r="S118" s="56" t="s">
        <v>113</v>
      </c>
      <c r="T118" s="57" t="s">
        <v>114</v>
      </c>
    </row>
    <row r="119" spans="2:63" s="1" customFormat="1" ht="22.95" customHeight="1">
      <c r="B119" s="28"/>
      <c r="C119" s="60" t="s">
        <v>115</v>
      </c>
      <c r="J119" s="111">
        <f>BK119</f>
        <v>0</v>
      </c>
      <c r="L119" s="28"/>
      <c r="M119" s="58"/>
      <c r="N119" s="49"/>
      <c r="O119" s="49"/>
      <c r="P119" s="112">
        <f>P120+P148</f>
        <v>0</v>
      </c>
      <c r="Q119" s="49"/>
      <c r="R119" s="112">
        <f>R120+R148</f>
        <v>0.050952000000000004</v>
      </c>
      <c r="S119" s="49"/>
      <c r="T119" s="113">
        <f>T120+T148</f>
        <v>0</v>
      </c>
      <c r="AT119" s="13" t="s">
        <v>72</v>
      </c>
      <c r="AU119" s="13" t="s">
        <v>98</v>
      </c>
      <c r="BK119" s="114">
        <f>BK120+BK148</f>
        <v>0</v>
      </c>
    </row>
    <row r="120" spans="2:63" s="11" customFormat="1" ht="25.95" customHeight="1">
      <c r="B120" s="115"/>
      <c r="D120" s="116" t="s">
        <v>72</v>
      </c>
      <c r="E120" s="117" t="s">
        <v>129</v>
      </c>
      <c r="F120" s="117" t="s">
        <v>163</v>
      </c>
      <c r="I120" s="118"/>
      <c r="J120" s="119">
        <f>BK120</f>
        <v>0</v>
      </c>
      <c r="L120" s="115"/>
      <c r="M120" s="120"/>
      <c r="P120" s="121">
        <f>P121</f>
        <v>0</v>
      </c>
      <c r="R120" s="121">
        <f>R121</f>
        <v>0.050952000000000004</v>
      </c>
      <c r="T120" s="122">
        <f>T121</f>
        <v>0</v>
      </c>
      <c r="AR120" s="116" t="s">
        <v>147</v>
      </c>
      <c r="AT120" s="123" t="s">
        <v>72</v>
      </c>
      <c r="AU120" s="123" t="s">
        <v>73</v>
      </c>
      <c r="AY120" s="116" t="s">
        <v>118</v>
      </c>
      <c r="BK120" s="124">
        <f>BK121</f>
        <v>0</v>
      </c>
    </row>
    <row r="121" spans="2:63" s="11" customFormat="1" ht="22.95" customHeight="1">
      <c r="B121" s="115"/>
      <c r="D121" s="116" t="s">
        <v>72</v>
      </c>
      <c r="E121" s="125" t="s">
        <v>164</v>
      </c>
      <c r="F121" s="125" t="s">
        <v>165</v>
      </c>
      <c r="I121" s="118"/>
      <c r="J121" s="126">
        <f>BK121</f>
        <v>0</v>
      </c>
      <c r="L121" s="115"/>
      <c r="M121" s="120"/>
      <c r="P121" s="121">
        <f>SUM(P122:P147)</f>
        <v>0</v>
      </c>
      <c r="R121" s="121">
        <f>SUM(R122:R147)</f>
        <v>0.050952000000000004</v>
      </c>
      <c r="T121" s="122">
        <f>SUM(T122:T147)</f>
        <v>0</v>
      </c>
      <c r="AR121" s="116" t="s">
        <v>147</v>
      </c>
      <c r="AT121" s="123" t="s">
        <v>72</v>
      </c>
      <c r="AU121" s="123" t="s">
        <v>78</v>
      </c>
      <c r="AY121" s="116" t="s">
        <v>118</v>
      </c>
      <c r="BK121" s="124">
        <f>SUM(BK122:BK147)</f>
        <v>0</v>
      </c>
    </row>
    <row r="122" spans="2:65" s="1" customFormat="1" ht="24.15" customHeight="1">
      <c r="B122" s="127"/>
      <c r="C122" s="128" t="s">
        <v>78</v>
      </c>
      <c r="D122" s="128" t="s">
        <v>122</v>
      </c>
      <c r="E122" s="129" t="s">
        <v>166</v>
      </c>
      <c r="F122" s="130" t="s">
        <v>167</v>
      </c>
      <c r="G122" s="131" t="s">
        <v>125</v>
      </c>
      <c r="H122" s="132">
        <v>138</v>
      </c>
      <c r="I122" s="133"/>
      <c r="J122" s="134">
        <f aca="true" t="shared" si="0" ref="J122:J147">ROUND(I122*H122,2)</f>
        <v>0</v>
      </c>
      <c r="K122" s="130" t="s">
        <v>168</v>
      </c>
      <c r="L122" s="28"/>
      <c r="M122" s="135" t="s">
        <v>1</v>
      </c>
      <c r="N122" s="136" t="s">
        <v>38</v>
      </c>
      <c r="P122" s="137">
        <f aca="true" t="shared" si="1" ref="P122:P147">O122*H122</f>
        <v>0</v>
      </c>
      <c r="Q122" s="137">
        <v>0</v>
      </c>
      <c r="R122" s="137">
        <f aca="true" t="shared" si="2" ref="R122:R147">Q122*H122</f>
        <v>0</v>
      </c>
      <c r="S122" s="137">
        <v>0</v>
      </c>
      <c r="T122" s="138">
        <f aca="true" t="shared" si="3" ref="T122:T147">S122*H122</f>
        <v>0</v>
      </c>
      <c r="AR122" s="139" t="s">
        <v>169</v>
      </c>
      <c r="AT122" s="139" t="s">
        <v>122</v>
      </c>
      <c r="AU122" s="139" t="s">
        <v>83</v>
      </c>
      <c r="AY122" s="13" t="s">
        <v>118</v>
      </c>
      <c r="BE122" s="140">
        <f aca="true" t="shared" si="4" ref="BE122:BE147">IF(N122="základní",J122,0)</f>
        <v>0</v>
      </c>
      <c r="BF122" s="140">
        <f aca="true" t="shared" si="5" ref="BF122:BF147">IF(N122="snížená",J122,0)</f>
        <v>0</v>
      </c>
      <c r="BG122" s="140">
        <f aca="true" t="shared" si="6" ref="BG122:BG147">IF(N122="zákl. přenesená",J122,0)</f>
        <v>0</v>
      </c>
      <c r="BH122" s="140">
        <f aca="true" t="shared" si="7" ref="BH122:BH147">IF(N122="sníž. přenesená",J122,0)</f>
        <v>0</v>
      </c>
      <c r="BI122" s="140">
        <f aca="true" t="shared" si="8" ref="BI122:BI147">IF(N122="nulová",J122,0)</f>
        <v>0</v>
      </c>
      <c r="BJ122" s="13" t="s">
        <v>78</v>
      </c>
      <c r="BK122" s="140">
        <f aca="true" t="shared" si="9" ref="BK122:BK147">ROUND(I122*H122,2)</f>
        <v>0</v>
      </c>
      <c r="BL122" s="13" t="s">
        <v>169</v>
      </c>
      <c r="BM122" s="139" t="s">
        <v>170</v>
      </c>
    </row>
    <row r="123" spans="2:65" s="1" customFormat="1" ht="24.15" customHeight="1">
      <c r="B123" s="127"/>
      <c r="C123" s="141" t="s">
        <v>83</v>
      </c>
      <c r="D123" s="141" t="s">
        <v>129</v>
      </c>
      <c r="E123" s="142" t="s">
        <v>171</v>
      </c>
      <c r="F123" s="143" t="s">
        <v>172</v>
      </c>
      <c r="G123" s="144" t="s">
        <v>125</v>
      </c>
      <c r="H123" s="145">
        <v>138</v>
      </c>
      <c r="I123" s="146"/>
      <c r="J123" s="147">
        <f t="shared" si="0"/>
        <v>0</v>
      </c>
      <c r="K123" s="143" t="s">
        <v>168</v>
      </c>
      <c r="L123" s="148"/>
      <c r="M123" s="149" t="s">
        <v>1</v>
      </c>
      <c r="N123" s="150" t="s">
        <v>38</v>
      </c>
      <c r="P123" s="137">
        <f t="shared" si="1"/>
        <v>0</v>
      </c>
      <c r="Q123" s="137">
        <v>0</v>
      </c>
      <c r="R123" s="137">
        <f t="shared" si="2"/>
        <v>0</v>
      </c>
      <c r="S123" s="137">
        <v>0</v>
      </c>
      <c r="T123" s="138">
        <f t="shared" si="3"/>
        <v>0</v>
      </c>
      <c r="AR123" s="139" t="s">
        <v>173</v>
      </c>
      <c r="AT123" s="139" t="s">
        <v>129</v>
      </c>
      <c r="AU123" s="139" t="s">
        <v>83</v>
      </c>
      <c r="AY123" s="13" t="s">
        <v>118</v>
      </c>
      <c r="BE123" s="140">
        <f t="shared" si="4"/>
        <v>0</v>
      </c>
      <c r="BF123" s="140">
        <f t="shared" si="5"/>
        <v>0</v>
      </c>
      <c r="BG123" s="140">
        <f t="shared" si="6"/>
        <v>0</v>
      </c>
      <c r="BH123" s="140">
        <f t="shared" si="7"/>
        <v>0</v>
      </c>
      <c r="BI123" s="140">
        <f t="shared" si="8"/>
        <v>0</v>
      </c>
      <c r="BJ123" s="13" t="s">
        <v>78</v>
      </c>
      <c r="BK123" s="140">
        <f t="shared" si="9"/>
        <v>0</v>
      </c>
      <c r="BL123" s="13" t="s">
        <v>173</v>
      </c>
      <c r="BM123" s="139" t="s">
        <v>174</v>
      </c>
    </row>
    <row r="124" spans="2:65" s="1" customFormat="1" ht="24.15" customHeight="1">
      <c r="B124" s="127"/>
      <c r="C124" s="128" t="s">
        <v>147</v>
      </c>
      <c r="D124" s="128" t="s">
        <v>122</v>
      </c>
      <c r="E124" s="129" t="s">
        <v>175</v>
      </c>
      <c r="F124" s="130" t="s">
        <v>176</v>
      </c>
      <c r="G124" s="131" t="s">
        <v>125</v>
      </c>
      <c r="H124" s="132">
        <v>121</v>
      </c>
      <c r="I124" s="133"/>
      <c r="J124" s="134">
        <f t="shared" si="0"/>
        <v>0</v>
      </c>
      <c r="K124" s="130" t="s">
        <v>168</v>
      </c>
      <c r="L124" s="28"/>
      <c r="M124" s="135" t="s">
        <v>1</v>
      </c>
      <c r="N124" s="136" t="s">
        <v>38</v>
      </c>
      <c r="P124" s="137">
        <f t="shared" si="1"/>
        <v>0</v>
      </c>
      <c r="Q124" s="137">
        <v>0</v>
      </c>
      <c r="R124" s="137">
        <f t="shared" si="2"/>
        <v>0</v>
      </c>
      <c r="S124" s="137">
        <v>0</v>
      </c>
      <c r="T124" s="138">
        <f t="shared" si="3"/>
        <v>0</v>
      </c>
      <c r="AR124" s="139" t="s">
        <v>169</v>
      </c>
      <c r="AT124" s="139" t="s">
        <v>122</v>
      </c>
      <c r="AU124" s="139" t="s">
        <v>83</v>
      </c>
      <c r="AY124" s="13" t="s">
        <v>118</v>
      </c>
      <c r="BE124" s="140">
        <f t="shared" si="4"/>
        <v>0</v>
      </c>
      <c r="BF124" s="140">
        <f t="shared" si="5"/>
        <v>0</v>
      </c>
      <c r="BG124" s="140">
        <f t="shared" si="6"/>
        <v>0</v>
      </c>
      <c r="BH124" s="140">
        <f t="shared" si="7"/>
        <v>0</v>
      </c>
      <c r="BI124" s="140">
        <f t="shared" si="8"/>
        <v>0</v>
      </c>
      <c r="BJ124" s="13" t="s">
        <v>78</v>
      </c>
      <c r="BK124" s="140">
        <f t="shared" si="9"/>
        <v>0</v>
      </c>
      <c r="BL124" s="13" t="s">
        <v>169</v>
      </c>
      <c r="BM124" s="139" t="s">
        <v>177</v>
      </c>
    </row>
    <row r="125" spans="2:65" s="1" customFormat="1" ht="24.15" customHeight="1">
      <c r="B125" s="127"/>
      <c r="C125" s="128" t="s">
        <v>136</v>
      </c>
      <c r="D125" s="128" t="s">
        <v>122</v>
      </c>
      <c r="E125" s="129" t="s">
        <v>178</v>
      </c>
      <c r="F125" s="130" t="s">
        <v>179</v>
      </c>
      <c r="G125" s="131" t="s">
        <v>125</v>
      </c>
      <c r="H125" s="132">
        <v>121</v>
      </c>
      <c r="I125" s="133"/>
      <c r="J125" s="134">
        <f t="shared" si="0"/>
        <v>0</v>
      </c>
      <c r="K125" s="130" t="s">
        <v>168</v>
      </c>
      <c r="L125" s="28"/>
      <c r="M125" s="135" t="s">
        <v>1</v>
      </c>
      <c r="N125" s="136" t="s">
        <v>38</v>
      </c>
      <c r="P125" s="137">
        <f t="shared" si="1"/>
        <v>0</v>
      </c>
      <c r="Q125" s="137">
        <v>0</v>
      </c>
      <c r="R125" s="137">
        <f t="shared" si="2"/>
        <v>0</v>
      </c>
      <c r="S125" s="137">
        <v>0</v>
      </c>
      <c r="T125" s="138">
        <f t="shared" si="3"/>
        <v>0</v>
      </c>
      <c r="AR125" s="139" t="s">
        <v>169</v>
      </c>
      <c r="AT125" s="139" t="s">
        <v>122</v>
      </c>
      <c r="AU125" s="139" t="s">
        <v>83</v>
      </c>
      <c r="AY125" s="13" t="s">
        <v>118</v>
      </c>
      <c r="BE125" s="140">
        <f t="shared" si="4"/>
        <v>0</v>
      </c>
      <c r="BF125" s="140">
        <f t="shared" si="5"/>
        <v>0</v>
      </c>
      <c r="BG125" s="140">
        <f t="shared" si="6"/>
        <v>0</v>
      </c>
      <c r="BH125" s="140">
        <f t="shared" si="7"/>
        <v>0</v>
      </c>
      <c r="BI125" s="140">
        <f t="shared" si="8"/>
        <v>0</v>
      </c>
      <c r="BJ125" s="13" t="s">
        <v>78</v>
      </c>
      <c r="BK125" s="140">
        <f t="shared" si="9"/>
        <v>0</v>
      </c>
      <c r="BL125" s="13" t="s">
        <v>169</v>
      </c>
      <c r="BM125" s="139" t="s">
        <v>180</v>
      </c>
    </row>
    <row r="126" spans="2:65" s="1" customFormat="1" ht="21.75" customHeight="1">
      <c r="B126" s="127"/>
      <c r="C126" s="141" t="s">
        <v>181</v>
      </c>
      <c r="D126" s="141" t="s">
        <v>129</v>
      </c>
      <c r="E126" s="142" t="s">
        <v>182</v>
      </c>
      <c r="F126" s="143" t="s">
        <v>183</v>
      </c>
      <c r="G126" s="144" t="s">
        <v>125</v>
      </c>
      <c r="H126" s="145">
        <v>3</v>
      </c>
      <c r="I126" s="146"/>
      <c r="J126" s="147">
        <f t="shared" si="0"/>
        <v>0</v>
      </c>
      <c r="K126" s="143" t="s">
        <v>168</v>
      </c>
      <c r="L126" s="148"/>
      <c r="M126" s="149" t="s">
        <v>1</v>
      </c>
      <c r="N126" s="150" t="s">
        <v>38</v>
      </c>
      <c r="P126" s="137">
        <f t="shared" si="1"/>
        <v>0</v>
      </c>
      <c r="Q126" s="137">
        <v>0</v>
      </c>
      <c r="R126" s="137">
        <f t="shared" si="2"/>
        <v>0</v>
      </c>
      <c r="S126" s="137">
        <v>0</v>
      </c>
      <c r="T126" s="138">
        <f t="shared" si="3"/>
        <v>0</v>
      </c>
      <c r="AR126" s="139" t="s">
        <v>173</v>
      </c>
      <c r="AT126" s="139" t="s">
        <v>129</v>
      </c>
      <c r="AU126" s="139" t="s">
        <v>83</v>
      </c>
      <c r="AY126" s="13" t="s">
        <v>118</v>
      </c>
      <c r="BE126" s="140">
        <f t="shared" si="4"/>
        <v>0</v>
      </c>
      <c r="BF126" s="140">
        <f t="shared" si="5"/>
        <v>0</v>
      </c>
      <c r="BG126" s="140">
        <f t="shared" si="6"/>
        <v>0</v>
      </c>
      <c r="BH126" s="140">
        <f t="shared" si="7"/>
        <v>0</v>
      </c>
      <c r="BI126" s="140">
        <f t="shared" si="8"/>
        <v>0</v>
      </c>
      <c r="BJ126" s="13" t="s">
        <v>78</v>
      </c>
      <c r="BK126" s="140">
        <f t="shared" si="9"/>
        <v>0</v>
      </c>
      <c r="BL126" s="13" t="s">
        <v>173</v>
      </c>
      <c r="BM126" s="139" t="s">
        <v>184</v>
      </c>
    </row>
    <row r="127" spans="2:65" s="1" customFormat="1" ht="21.75" customHeight="1">
      <c r="B127" s="127"/>
      <c r="C127" s="141" t="s">
        <v>185</v>
      </c>
      <c r="D127" s="141" t="s">
        <v>129</v>
      </c>
      <c r="E127" s="142" t="s">
        <v>186</v>
      </c>
      <c r="F127" s="143" t="s">
        <v>187</v>
      </c>
      <c r="G127" s="144" t="s">
        <v>125</v>
      </c>
      <c r="H127" s="145">
        <v>26</v>
      </c>
      <c r="I127" s="146"/>
      <c r="J127" s="147">
        <f t="shared" si="0"/>
        <v>0</v>
      </c>
      <c r="K127" s="143" t="s">
        <v>168</v>
      </c>
      <c r="L127" s="148"/>
      <c r="M127" s="149" t="s">
        <v>1</v>
      </c>
      <c r="N127" s="150" t="s">
        <v>38</v>
      </c>
      <c r="P127" s="137">
        <f t="shared" si="1"/>
        <v>0</v>
      </c>
      <c r="Q127" s="137">
        <v>0</v>
      </c>
      <c r="R127" s="137">
        <f t="shared" si="2"/>
        <v>0</v>
      </c>
      <c r="S127" s="137">
        <v>0</v>
      </c>
      <c r="T127" s="138">
        <f t="shared" si="3"/>
        <v>0</v>
      </c>
      <c r="AR127" s="139" t="s">
        <v>173</v>
      </c>
      <c r="AT127" s="139" t="s">
        <v>129</v>
      </c>
      <c r="AU127" s="139" t="s">
        <v>83</v>
      </c>
      <c r="AY127" s="13" t="s">
        <v>118</v>
      </c>
      <c r="BE127" s="140">
        <f t="shared" si="4"/>
        <v>0</v>
      </c>
      <c r="BF127" s="140">
        <f t="shared" si="5"/>
        <v>0</v>
      </c>
      <c r="BG127" s="140">
        <f t="shared" si="6"/>
        <v>0</v>
      </c>
      <c r="BH127" s="140">
        <f t="shared" si="7"/>
        <v>0</v>
      </c>
      <c r="BI127" s="140">
        <f t="shared" si="8"/>
        <v>0</v>
      </c>
      <c r="BJ127" s="13" t="s">
        <v>78</v>
      </c>
      <c r="BK127" s="140">
        <f t="shared" si="9"/>
        <v>0</v>
      </c>
      <c r="BL127" s="13" t="s">
        <v>173</v>
      </c>
      <c r="BM127" s="139" t="s">
        <v>188</v>
      </c>
    </row>
    <row r="128" spans="2:65" s="1" customFormat="1" ht="21.75" customHeight="1">
      <c r="B128" s="127"/>
      <c r="C128" s="141" t="s">
        <v>189</v>
      </c>
      <c r="D128" s="141" t="s">
        <v>129</v>
      </c>
      <c r="E128" s="142" t="s">
        <v>190</v>
      </c>
      <c r="F128" s="143" t="s">
        <v>191</v>
      </c>
      <c r="G128" s="144" t="s">
        <v>125</v>
      </c>
      <c r="H128" s="145">
        <v>17</v>
      </c>
      <c r="I128" s="146"/>
      <c r="J128" s="147">
        <f t="shared" si="0"/>
        <v>0</v>
      </c>
      <c r="K128" s="143" t="s">
        <v>168</v>
      </c>
      <c r="L128" s="148"/>
      <c r="M128" s="149" t="s">
        <v>1</v>
      </c>
      <c r="N128" s="150" t="s">
        <v>38</v>
      </c>
      <c r="P128" s="137">
        <f t="shared" si="1"/>
        <v>0</v>
      </c>
      <c r="Q128" s="137">
        <v>0</v>
      </c>
      <c r="R128" s="137">
        <f t="shared" si="2"/>
        <v>0</v>
      </c>
      <c r="S128" s="137">
        <v>0</v>
      </c>
      <c r="T128" s="138">
        <f t="shared" si="3"/>
        <v>0</v>
      </c>
      <c r="AR128" s="139" t="s">
        <v>173</v>
      </c>
      <c r="AT128" s="139" t="s">
        <v>129</v>
      </c>
      <c r="AU128" s="139" t="s">
        <v>83</v>
      </c>
      <c r="AY128" s="13" t="s">
        <v>118</v>
      </c>
      <c r="BE128" s="140">
        <f t="shared" si="4"/>
        <v>0</v>
      </c>
      <c r="BF128" s="140">
        <f t="shared" si="5"/>
        <v>0</v>
      </c>
      <c r="BG128" s="140">
        <f t="shared" si="6"/>
        <v>0</v>
      </c>
      <c r="BH128" s="140">
        <f t="shared" si="7"/>
        <v>0</v>
      </c>
      <c r="BI128" s="140">
        <f t="shared" si="8"/>
        <v>0</v>
      </c>
      <c r="BJ128" s="13" t="s">
        <v>78</v>
      </c>
      <c r="BK128" s="140">
        <f t="shared" si="9"/>
        <v>0</v>
      </c>
      <c r="BL128" s="13" t="s">
        <v>173</v>
      </c>
      <c r="BM128" s="139" t="s">
        <v>192</v>
      </c>
    </row>
    <row r="129" spans="2:65" s="1" customFormat="1" ht="21.75" customHeight="1">
      <c r="B129" s="127"/>
      <c r="C129" s="141" t="s">
        <v>193</v>
      </c>
      <c r="D129" s="141" t="s">
        <v>129</v>
      </c>
      <c r="E129" s="142" t="s">
        <v>194</v>
      </c>
      <c r="F129" s="143" t="s">
        <v>195</v>
      </c>
      <c r="G129" s="144" t="s">
        <v>125</v>
      </c>
      <c r="H129" s="145">
        <v>8</v>
      </c>
      <c r="I129" s="146"/>
      <c r="J129" s="147">
        <f t="shared" si="0"/>
        <v>0</v>
      </c>
      <c r="K129" s="143" t="s">
        <v>168</v>
      </c>
      <c r="L129" s="148"/>
      <c r="M129" s="149" t="s">
        <v>1</v>
      </c>
      <c r="N129" s="150" t="s">
        <v>38</v>
      </c>
      <c r="P129" s="137">
        <f t="shared" si="1"/>
        <v>0</v>
      </c>
      <c r="Q129" s="137">
        <v>0</v>
      </c>
      <c r="R129" s="137">
        <f t="shared" si="2"/>
        <v>0</v>
      </c>
      <c r="S129" s="137">
        <v>0</v>
      </c>
      <c r="T129" s="138">
        <f t="shared" si="3"/>
        <v>0</v>
      </c>
      <c r="AR129" s="139" t="s">
        <v>173</v>
      </c>
      <c r="AT129" s="139" t="s">
        <v>129</v>
      </c>
      <c r="AU129" s="139" t="s">
        <v>83</v>
      </c>
      <c r="AY129" s="13" t="s">
        <v>118</v>
      </c>
      <c r="BE129" s="140">
        <f t="shared" si="4"/>
        <v>0</v>
      </c>
      <c r="BF129" s="140">
        <f t="shared" si="5"/>
        <v>0</v>
      </c>
      <c r="BG129" s="140">
        <f t="shared" si="6"/>
        <v>0</v>
      </c>
      <c r="BH129" s="140">
        <f t="shared" si="7"/>
        <v>0</v>
      </c>
      <c r="BI129" s="140">
        <f t="shared" si="8"/>
        <v>0</v>
      </c>
      <c r="BJ129" s="13" t="s">
        <v>78</v>
      </c>
      <c r="BK129" s="140">
        <f t="shared" si="9"/>
        <v>0</v>
      </c>
      <c r="BL129" s="13" t="s">
        <v>173</v>
      </c>
      <c r="BM129" s="139" t="s">
        <v>196</v>
      </c>
    </row>
    <row r="130" spans="2:65" s="1" customFormat="1" ht="21.75" customHeight="1">
      <c r="B130" s="127"/>
      <c r="C130" s="141" t="s">
        <v>197</v>
      </c>
      <c r="D130" s="141" t="s">
        <v>129</v>
      </c>
      <c r="E130" s="142" t="s">
        <v>198</v>
      </c>
      <c r="F130" s="143" t="s">
        <v>199</v>
      </c>
      <c r="G130" s="144" t="s">
        <v>125</v>
      </c>
      <c r="H130" s="145">
        <v>25</v>
      </c>
      <c r="I130" s="146"/>
      <c r="J130" s="147">
        <f t="shared" si="0"/>
        <v>0</v>
      </c>
      <c r="K130" s="143" t="s">
        <v>168</v>
      </c>
      <c r="L130" s="148"/>
      <c r="M130" s="149" t="s">
        <v>1</v>
      </c>
      <c r="N130" s="150" t="s">
        <v>38</v>
      </c>
      <c r="P130" s="137">
        <f t="shared" si="1"/>
        <v>0</v>
      </c>
      <c r="Q130" s="137">
        <v>0</v>
      </c>
      <c r="R130" s="137">
        <f t="shared" si="2"/>
        <v>0</v>
      </c>
      <c r="S130" s="137">
        <v>0</v>
      </c>
      <c r="T130" s="138">
        <f t="shared" si="3"/>
        <v>0</v>
      </c>
      <c r="AR130" s="139" t="s">
        <v>173</v>
      </c>
      <c r="AT130" s="139" t="s">
        <v>129</v>
      </c>
      <c r="AU130" s="139" t="s">
        <v>83</v>
      </c>
      <c r="AY130" s="13" t="s">
        <v>118</v>
      </c>
      <c r="BE130" s="140">
        <f t="shared" si="4"/>
        <v>0</v>
      </c>
      <c r="BF130" s="140">
        <f t="shared" si="5"/>
        <v>0</v>
      </c>
      <c r="BG130" s="140">
        <f t="shared" si="6"/>
        <v>0</v>
      </c>
      <c r="BH130" s="140">
        <f t="shared" si="7"/>
        <v>0</v>
      </c>
      <c r="BI130" s="140">
        <f t="shared" si="8"/>
        <v>0</v>
      </c>
      <c r="BJ130" s="13" t="s">
        <v>78</v>
      </c>
      <c r="BK130" s="140">
        <f t="shared" si="9"/>
        <v>0</v>
      </c>
      <c r="BL130" s="13" t="s">
        <v>173</v>
      </c>
      <c r="BM130" s="139" t="s">
        <v>200</v>
      </c>
    </row>
    <row r="131" spans="2:65" s="1" customFormat="1" ht="21.75" customHeight="1">
      <c r="B131" s="127"/>
      <c r="C131" s="141" t="s">
        <v>132</v>
      </c>
      <c r="D131" s="141" t="s">
        <v>129</v>
      </c>
      <c r="E131" s="142" t="s">
        <v>201</v>
      </c>
      <c r="F131" s="143" t="s">
        <v>202</v>
      </c>
      <c r="G131" s="144" t="s">
        <v>125</v>
      </c>
      <c r="H131" s="145">
        <v>9</v>
      </c>
      <c r="I131" s="146"/>
      <c r="J131" s="147">
        <f t="shared" si="0"/>
        <v>0</v>
      </c>
      <c r="K131" s="143" t="s">
        <v>168</v>
      </c>
      <c r="L131" s="148"/>
      <c r="M131" s="149" t="s">
        <v>1</v>
      </c>
      <c r="N131" s="150" t="s">
        <v>38</v>
      </c>
      <c r="P131" s="137">
        <f t="shared" si="1"/>
        <v>0</v>
      </c>
      <c r="Q131" s="137">
        <v>0</v>
      </c>
      <c r="R131" s="137">
        <f t="shared" si="2"/>
        <v>0</v>
      </c>
      <c r="S131" s="137">
        <v>0</v>
      </c>
      <c r="T131" s="138">
        <f t="shared" si="3"/>
        <v>0</v>
      </c>
      <c r="AR131" s="139" t="s">
        <v>173</v>
      </c>
      <c r="AT131" s="139" t="s">
        <v>129</v>
      </c>
      <c r="AU131" s="139" t="s">
        <v>83</v>
      </c>
      <c r="AY131" s="13" t="s">
        <v>118</v>
      </c>
      <c r="BE131" s="140">
        <f t="shared" si="4"/>
        <v>0</v>
      </c>
      <c r="BF131" s="140">
        <f t="shared" si="5"/>
        <v>0</v>
      </c>
      <c r="BG131" s="140">
        <f t="shared" si="6"/>
        <v>0</v>
      </c>
      <c r="BH131" s="140">
        <f t="shared" si="7"/>
        <v>0</v>
      </c>
      <c r="BI131" s="140">
        <f t="shared" si="8"/>
        <v>0</v>
      </c>
      <c r="BJ131" s="13" t="s">
        <v>78</v>
      </c>
      <c r="BK131" s="140">
        <f t="shared" si="9"/>
        <v>0</v>
      </c>
      <c r="BL131" s="13" t="s">
        <v>173</v>
      </c>
      <c r="BM131" s="139" t="s">
        <v>203</v>
      </c>
    </row>
    <row r="132" spans="2:65" s="1" customFormat="1" ht="21.75" customHeight="1">
      <c r="B132" s="127"/>
      <c r="C132" s="141" t="s">
        <v>204</v>
      </c>
      <c r="D132" s="141" t="s">
        <v>129</v>
      </c>
      <c r="E132" s="142" t="s">
        <v>205</v>
      </c>
      <c r="F132" s="143" t="s">
        <v>206</v>
      </c>
      <c r="G132" s="144" t="s">
        <v>125</v>
      </c>
      <c r="H132" s="145">
        <v>11</v>
      </c>
      <c r="I132" s="146"/>
      <c r="J132" s="147">
        <f t="shared" si="0"/>
        <v>0</v>
      </c>
      <c r="K132" s="143" t="s">
        <v>168</v>
      </c>
      <c r="L132" s="148"/>
      <c r="M132" s="149" t="s">
        <v>1</v>
      </c>
      <c r="N132" s="150" t="s">
        <v>38</v>
      </c>
      <c r="P132" s="137">
        <f t="shared" si="1"/>
        <v>0</v>
      </c>
      <c r="Q132" s="137">
        <v>0</v>
      </c>
      <c r="R132" s="137">
        <f t="shared" si="2"/>
        <v>0</v>
      </c>
      <c r="S132" s="137">
        <v>0</v>
      </c>
      <c r="T132" s="138">
        <f t="shared" si="3"/>
        <v>0</v>
      </c>
      <c r="AR132" s="139" t="s">
        <v>173</v>
      </c>
      <c r="AT132" s="139" t="s">
        <v>129</v>
      </c>
      <c r="AU132" s="139" t="s">
        <v>83</v>
      </c>
      <c r="AY132" s="13" t="s">
        <v>118</v>
      </c>
      <c r="BE132" s="140">
        <f t="shared" si="4"/>
        <v>0</v>
      </c>
      <c r="BF132" s="140">
        <f t="shared" si="5"/>
        <v>0</v>
      </c>
      <c r="BG132" s="140">
        <f t="shared" si="6"/>
        <v>0</v>
      </c>
      <c r="BH132" s="140">
        <f t="shared" si="7"/>
        <v>0</v>
      </c>
      <c r="BI132" s="140">
        <f t="shared" si="8"/>
        <v>0</v>
      </c>
      <c r="BJ132" s="13" t="s">
        <v>78</v>
      </c>
      <c r="BK132" s="140">
        <f t="shared" si="9"/>
        <v>0</v>
      </c>
      <c r="BL132" s="13" t="s">
        <v>173</v>
      </c>
      <c r="BM132" s="139" t="s">
        <v>207</v>
      </c>
    </row>
    <row r="133" spans="2:65" s="1" customFormat="1" ht="21.75" customHeight="1">
      <c r="B133" s="127"/>
      <c r="C133" s="141" t="s">
        <v>154</v>
      </c>
      <c r="D133" s="141" t="s">
        <v>129</v>
      </c>
      <c r="E133" s="142" t="s">
        <v>208</v>
      </c>
      <c r="F133" s="143" t="s">
        <v>209</v>
      </c>
      <c r="G133" s="144" t="s">
        <v>125</v>
      </c>
      <c r="H133" s="145">
        <v>5</v>
      </c>
      <c r="I133" s="146"/>
      <c r="J133" s="147">
        <f t="shared" si="0"/>
        <v>0</v>
      </c>
      <c r="K133" s="143" t="s">
        <v>168</v>
      </c>
      <c r="L133" s="148"/>
      <c r="M133" s="149" t="s">
        <v>1</v>
      </c>
      <c r="N133" s="150" t="s">
        <v>38</v>
      </c>
      <c r="P133" s="137">
        <f t="shared" si="1"/>
        <v>0</v>
      </c>
      <c r="Q133" s="137">
        <v>0</v>
      </c>
      <c r="R133" s="137">
        <f t="shared" si="2"/>
        <v>0</v>
      </c>
      <c r="S133" s="137">
        <v>0</v>
      </c>
      <c r="T133" s="138">
        <f t="shared" si="3"/>
        <v>0</v>
      </c>
      <c r="AR133" s="139" t="s">
        <v>173</v>
      </c>
      <c r="AT133" s="139" t="s">
        <v>129</v>
      </c>
      <c r="AU133" s="139" t="s">
        <v>83</v>
      </c>
      <c r="AY133" s="13" t="s">
        <v>118</v>
      </c>
      <c r="BE133" s="140">
        <f t="shared" si="4"/>
        <v>0</v>
      </c>
      <c r="BF133" s="140">
        <f t="shared" si="5"/>
        <v>0</v>
      </c>
      <c r="BG133" s="140">
        <f t="shared" si="6"/>
        <v>0</v>
      </c>
      <c r="BH133" s="140">
        <f t="shared" si="7"/>
        <v>0</v>
      </c>
      <c r="BI133" s="140">
        <f t="shared" si="8"/>
        <v>0</v>
      </c>
      <c r="BJ133" s="13" t="s">
        <v>78</v>
      </c>
      <c r="BK133" s="140">
        <f t="shared" si="9"/>
        <v>0</v>
      </c>
      <c r="BL133" s="13" t="s">
        <v>173</v>
      </c>
      <c r="BM133" s="139" t="s">
        <v>210</v>
      </c>
    </row>
    <row r="134" spans="2:65" s="1" customFormat="1" ht="21.75" customHeight="1">
      <c r="B134" s="127"/>
      <c r="C134" s="141" t="s">
        <v>121</v>
      </c>
      <c r="D134" s="141" t="s">
        <v>129</v>
      </c>
      <c r="E134" s="142" t="s">
        <v>211</v>
      </c>
      <c r="F134" s="143" t="s">
        <v>212</v>
      </c>
      <c r="G134" s="144" t="s">
        <v>125</v>
      </c>
      <c r="H134" s="145">
        <v>17</v>
      </c>
      <c r="I134" s="146"/>
      <c r="J134" s="147">
        <f t="shared" si="0"/>
        <v>0</v>
      </c>
      <c r="K134" s="143" t="s">
        <v>168</v>
      </c>
      <c r="L134" s="148"/>
      <c r="M134" s="149" t="s">
        <v>1</v>
      </c>
      <c r="N134" s="150" t="s">
        <v>38</v>
      </c>
      <c r="P134" s="137">
        <f t="shared" si="1"/>
        <v>0</v>
      </c>
      <c r="Q134" s="137">
        <v>0</v>
      </c>
      <c r="R134" s="137">
        <f t="shared" si="2"/>
        <v>0</v>
      </c>
      <c r="S134" s="137">
        <v>0</v>
      </c>
      <c r="T134" s="138">
        <f t="shared" si="3"/>
        <v>0</v>
      </c>
      <c r="AR134" s="139" t="s">
        <v>173</v>
      </c>
      <c r="AT134" s="139" t="s">
        <v>129</v>
      </c>
      <c r="AU134" s="139" t="s">
        <v>83</v>
      </c>
      <c r="AY134" s="13" t="s">
        <v>118</v>
      </c>
      <c r="BE134" s="140">
        <f t="shared" si="4"/>
        <v>0</v>
      </c>
      <c r="BF134" s="140">
        <f t="shared" si="5"/>
        <v>0</v>
      </c>
      <c r="BG134" s="140">
        <f t="shared" si="6"/>
        <v>0</v>
      </c>
      <c r="BH134" s="140">
        <f t="shared" si="7"/>
        <v>0</v>
      </c>
      <c r="BI134" s="140">
        <f t="shared" si="8"/>
        <v>0</v>
      </c>
      <c r="BJ134" s="13" t="s">
        <v>78</v>
      </c>
      <c r="BK134" s="140">
        <f t="shared" si="9"/>
        <v>0</v>
      </c>
      <c r="BL134" s="13" t="s">
        <v>173</v>
      </c>
      <c r="BM134" s="139" t="s">
        <v>213</v>
      </c>
    </row>
    <row r="135" spans="2:65" s="1" customFormat="1" ht="16.5" customHeight="1">
      <c r="B135" s="127"/>
      <c r="C135" s="128" t="s">
        <v>214</v>
      </c>
      <c r="D135" s="128" t="s">
        <v>122</v>
      </c>
      <c r="E135" s="129" t="s">
        <v>215</v>
      </c>
      <c r="F135" s="130" t="s">
        <v>216</v>
      </c>
      <c r="G135" s="131" t="s">
        <v>125</v>
      </c>
      <c r="H135" s="132">
        <v>4</v>
      </c>
      <c r="I135" s="133"/>
      <c r="J135" s="134">
        <f t="shared" si="0"/>
        <v>0</v>
      </c>
      <c r="K135" s="130" t="s">
        <v>168</v>
      </c>
      <c r="L135" s="28"/>
      <c r="M135" s="135" t="s">
        <v>1</v>
      </c>
      <c r="N135" s="136" t="s">
        <v>38</v>
      </c>
      <c r="P135" s="137">
        <f t="shared" si="1"/>
        <v>0</v>
      </c>
      <c r="Q135" s="137">
        <v>0</v>
      </c>
      <c r="R135" s="137">
        <f t="shared" si="2"/>
        <v>0</v>
      </c>
      <c r="S135" s="137">
        <v>0</v>
      </c>
      <c r="T135" s="138">
        <f t="shared" si="3"/>
        <v>0</v>
      </c>
      <c r="AR135" s="139" t="s">
        <v>169</v>
      </c>
      <c r="AT135" s="139" t="s">
        <v>122</v>
      </c>
      <c r="AU135" s="139" t="s">
        <v>83</v>
      </c>
      <c r="AY135" s="13" t="s">
        <v>118</v>
      </c>
      <c r="BE135" s="140">
        <f t="shared" si="4"/>
        <v>0</v>
      </c>
      <c r="BF135" s="140">
        <f t="shared" si="5"/>
        <v>0</v>
      </c>
      <c r="BG135" s="140">
        <f t="shared" si="6"/>
        <v>0</v>
      </c>
      <c r="BH135" s="140">
        <f t="shared" si="7"/>
        <v>0</v>
      </c>
      <c r="BI135" s="140">
        <f t="shared" si="8"/>
        <v>0</v>
      </c>
      <c r="BJ135" s="13" t="s">
        <v>78</v>
      </c>
      <c r="BK135" s="140">
        <f t="shared" si="9"/>
        <v>0</v>
      </c>
      <c r="BL135" s="13" t="s">
        <v>169</v>
      </c>
      <c r="BM135" s="139" t="s">
        <v>217</v>
      </c>
    </row>
    <row r="136" spans="2:65" s="1" customFormat="1" ht="16.5" customHeight="1">
      <c r="B136" s="127"/>
      <c r="C136" s="141" t="s">
        <v>218</v>
      </c>
      <c r="D136" s="141" t="s">
        <v>129</v>
      </c>
      <c r="E136" s="142" t="s">
        <v>219</v>
      </c>
      <c r="F136" s="143" t="s">
        <v>220</v>
      </c>
      <c r="G136" s="144" t="s">
        <v>125</v>
      </c>
      <c r="H136" s="145">
        <v>4</v>
      </c>
      <c r="I136" s="146"/>
      <c r="J136" s="147">
        <f t="shared" si="0"/>
        <v>0</v>
      </c>
      <c r="K136" s="143" t="s">
        <v>168</v>
      </c>
      <c r="L136" s="148"/>
      <c r="M136" s="149" t="s">
        <v>1</v>
      </c>
      <c r="N136" s="150" t="s">
        <v>38</v>
      </c>
      <c r="P136" s="137">
        <f t="shared" si="1"/>
        <v>0</v>
      </c>
      <c r="Q136" s="137">
        <v>0</v>
      </c>
      <c r="R136" s="137">
        <f t="shared" si="2"/>
        <v>0</v>
      </c>
      <c r="S136" s="137">
        <v>0</v>
      </c>
      <c r="T136" s="138">
        <f t="shared" si="3"/>
        <v>0</v>
      </c>
      <c r="AR136" s="139" t="s">
        <v>173</v>
      </c>
      <c r="AT136" s="139" t="s">
        <v>129</v>
      </c>
      <c r="AU136" s="139" t="s">
        <v>83</v>
      </c>
      <c r="AY136" s="13" t="s">
        <v>118</v>
      </c>
      <c r="BE136" s="140">
        <f t="shared" si="4"/>
        <v>0</v>
      </c>
      <c r="BF136" s="140">
        <f t="shared" si="5"/>
        <v>0</v>
      </c>
      <c r="BG136" s="140">
        <f t="shared" si="6"/>
        <v>0</v>
      </c>
      <c r="BH136" s="140">
        <f t="shared" si="7"/>
        <v>0</v>
      </c>
      <c r="BI136" s="140">
        <f t="shared" si="8"/>
        <v>0</v>
      </c>
      <c r="BJ136" s="13" t="s">
        <v>78</v>
      </c>
      <c r="BK136" s="140">
        <f t="shared" si="9"/>
        <v>0</v>
      </c>
      <c r="BL136" s="13" t="s">
        <v>173</v>
      </c>
      <c r="BM136" s="139" t="s">
        <v>221</v>
      </c>
    </row>
    <row r="137" spans="2:65" s="1" customFormat="1" ht="24.15" customHeight="1">
      <c r="B137" s="127"/>
      <c r="C137" s="128" t="s">
        <v>222</v>
      </c>
      <c r="D137" s="128" t="s">
        <v>122</v>
      </c>
      <c r="E137" s="129" t="s">
        <v>223</v>
      </c>
      <c r="F137" s="130" t="s">
        <v>224</v>
      </c>
      <c r="G137" s="131" t="s">
        <v>125</v>
      </c>
      <c r="H137" s="132">
        <v>17</v>
      </c>
      <c r="I137" s="133"/>
      <c r="J137" s="134">
        <f t="shared" si="0"/>
        <v>0</v>
      </c>
      <c r="K137" s="130" t="s">
        <v>168</v>
      </c>
      <c r="L137" s="28"/>
      <c r="M137" s="135" t="s">
        <v>1</v>
      </c>
      <c r="N137" s="136" t="s">
        <v>38</v>
      </c>
      <c r="P137" s="137">
        <f t="shared" si="1"/>
        <v>0</v>
      </c>
      <c r="Q137" s="137">
        <v>0</v>
      </c>
      <c r="R137" s="137">
        <f t="shared" si="2"/>
        <v>0</v>
      </c>
      <c r="S137" s="137">
        <v>0</v>
      </c>
      <c r="T137" s="138">
        <f t="shared" si="3"/>
        <v>0</v>
      </c>
      <c r="AR137" s="139" t="s">
        <v>169</v>
      </c>
      <c r="AT137" s="139" t="s">
        <v>122</v>
      </c>
      <c r="AU137" s="139" t="s">
        <v>83</v>
      </c>
      <c r="AY137" s="13" t="s">
        <v>118</v>
      </c>
      <c r="BE137" s="140">
        <f t="shared" si="4"/>
        <v>0</v>
      </c>
      <c r="BF137" s="140">
        <f t="shared" si="5"/>
        <v>0</v>
      </c>
      <c r="BG137" s="140">
        <f t="shared" si="6"/>
        <v>0</v>
      </c>
      <c r="BH137" s="140">
        <f t="shared" si="7"/>
        <v>0</v>
      </c>
      <c r="BI137" s="140">
        <f t="shared" si="8"/>
        <v>0</v>
      </c>
      <c r="BJ137" s="13" t="s">
        <v>78</v>
      </c>
      <c r="BK137" s="140">
        <f t="shared" si="9"/>
        <v>0</v>
      </c>
      <c r="BL137" s="13" t="s">
        <v>169</v>
      </c>
      <c r="BM137" s="139" t="s">
        <v>225</v>
      </c>
    </row>
    <row r="138" spans="2:65" s="1" customFormat="1" ht="16.5" customHeight="1">
      <c r="B138" s="127"/>
      <c r="C138" s="141" t="s">
        <v>226</v>
      </c>
      <c r="D138" s="141" t="s">
        <v>129</v>
      </c>
      <c r="E138" s="142" t="s">
        <v>227</v>
      </c>
      <c r="F138" s="143" t="s">
        <v>228</v>
      </c>
      <c r="G138" s="144" t="s">
        <v>125</v>
      </c>
      <c r="H138" s="145">
        <v>1</v>
      </c>
      <c r="I138" s="146"/>
      <c r="J138" s="147">
        <f t="shared" si="0"/>
        <v>0</v>
      </c>
      <c r="K138" s="143" t="s">
        <v>168</v>
      </c>
      <c r="L138" s="148"/>
      <c r="M138" s="149" t="s">
        <v>1</v>
      </c>
      <c r="N138" s="150" t="s">
        <v>38</v>
      </c>
      <c r="P138" s="137">
        <f t="shared" si="1"/>
        <v>0</v>
      </c>
      <c r="Q138" s="137">
        <v>0</v>
      </c>
      <c r="R138" s="137">
        <f t="shared" si="2"/>
        <v>0</v>
      </c>
      <c r="S138" s="137">
        <v>0</v>
      </c>
      <c r="T138" s="138">
        <f t="shared" si="3"/>
        <v>0</v>
      </c>
      <c r="AR138" s="139" t="s">
        <v>173</v>
      </c>
      <c r="AT138" s="139" t="s">
        <v>129</v>
      </c>
      <c r="AU138" s="139" t="s">
        <v>83</v>
      </c>
      <c r="AY138" s="13" t="s">
        <v>118</v>
      </c>
      <c r="BE138" s="140">
        <f t="shared" si="4"/>
        <v>0</v>
      </c>
      <c r="BF138" s="140">
        <f t="shared" si="5"/>
        <v>0</v>
      </c>
      <c r="BG138" s="140">
        <f t="shared" si="6"/>
        <v>0</v>
      </c>
      <c r="BH138" s="140">
        <f t="shared" si="7"/>
        <v>0</v>
      </c>
      <c r="BI138" s="140">
        <f t="shared" si="8"/>
        <v>0</v>
      </c>
      <c r="BJ138" s="13" t="s">
        <v>78</v>
      </c>
      <c r="BK138" s="140">
        <f t="shared" si="9"/>
        <v>0</v>
      </c>
      <c r="BL138" s="13" t="s">
        <v>173</v>
      </c>
      <c r="BM138" s="139" t="s">
        <v>229</v>
      </c>
    </row>
    <row r="139" spans="2:65" s="1" customFormat="1" ht="16.5" customHeight="1">
      <c r="B139" s="127"/>
      <c r="C139" s="141" t="s">
        <v>230</v>
      </c>
      <c r="D139" s="141" t="s">
        <v>129</v>
      </c>
      <c r="E139" s="142" t="s">
        <v>231</v>
      </c>
      <c r="F139" s="143" t="s">
        <v>232</v>
      </c>
      <c r="G139" s="144" t="s">
        <v>125</v>
      </c>
      <c r="H139" s="145">
        <v>0</v>
      </c>
      <c r="I139" s="146"/>
      <c r="J139" s="147">
        <f t="shared" si="0"/>
        <v>0</v>
      </c>
      <c r="K139" s="143" t="s">
        <v>168</v>
      </c>
      <c r="L139" s="148"/>
      <c r="M139" s="149" t="s">
        <v>1</v>
      </c>
      <c r="N139" s="150" t="s">
        <v>38</v>
      </c>
      <c r="P139" s="137">
        <f t="shared" si="1"/>
        <v>0</v>
      </c>
      <c r="Q139" s="137">
        <v>0</v>
      </c>
      <c r="R139" s="137">
        <f t="shared" si="2"/>
        <v>0</v>
      </c>
      <c r="S139" s="137">
        <v>0</v>
      </c>
      <c r="T139" s="138">
        <f t="shared" si="3"/>
        <v>0</v>
      </c>
      <c r="AR139" s="139" t="s">
        <v>173</v>
      </c>
      <c r="AT139" s="139" t="s">
        <v>129</v>
      </c>
      <c r="AU139" s="139" t="s">
        <v>83</v>
      </c>
      <c r="AY139" s="13" t="s">
        <v>118</v>
      </c>
      <c r="BE139" s="140">
        <f t="shared" si="4"/>
        <v>0</v>
      </c>
      <c r="BF139" s="140">
        <f t="shared" si="5"/>
        <v>0</v>
      </c>
      <c r="BG139" s="140">
        <f t="shared" si="6"/>
        <v>0</v>
      </c>
      <c r="BH139" s="140">
        <f t="shared" si="7"/>
        <v>0</v>
      </c>
      <c r="BI139" s="140">
        <f t="shared" si="8"/>
        <v>0</v>
      </c>
      <c r="BJ139" s="13" t="s">
        <v>78</v>
      </c>
      <c r="BK139" s="140">
        <f t="shared" si="9"/>
        <v>0</v>
      </c>
      <c r="BL139" s="13" t="s">
        <v>173</v>
      </c>
      <c r="BM139" s="139" t="s">
        <v>233</v>
      </c>
    </row>
    <row r="140" spans="2:65" s="1" customFormat="1" ht="16.5" customHeight="1">
      <c r="B140" s="127"/>
      <c r="C140" s="141" t="s">
        <v>234</v>
      </c>
      <c r="D140" s="141" t="s">
        <v>129</v>
      </c>
      <c r="E140" s="142" t="s">
        <v>235</v>
      </c>
      <c r="F140" s="143" t="s">
        <v>236</v>
      </c>
      <c r="G140" s="144" t="s">
        <v>125</v>
      </c>
      <c r="H140" s="145">
        <v>12</v>
      </c>
      <c r="I140" s="146"/>
      <c r="J140" s="147">
        <f t="shared" si="0"/>
        <v>0</v>
      </c>
      <c r="K140" s="143" t="s">
        <v>168</v>
      </c>
      <c r="L140" s="148"/>
      <c r="M140" s="149" t="s">
        <v>1</v>
      </c>
      <c r="N140" s="150" t="s">
        <v>38</v>
      </c>
      <c r="P140" s="137">
        <f t="shared" si="1"/>
        <v>0</v>
      </c>
      <c r="Q140" s="137">
        <v>0</v>
      </c>
      <c r="R140" s="137">
        <f t="shared" si="2"/>
        <v>0</v>
      </c>
      <c r="S140" s="137">
        <v>0</v>
      </c>
      <c r="T140" s="138">
        <f t="shared" si="3"/>
        <v>0</v>
      </c>
      <c r="AR140" s="139" t="s">
        <v>173</v>
      </c>
      <c r="AT140" s="139" t="s">
        <v>129</v>
      </c>
      <c r="AU140" s="139" t="s">
        <v>83</v>
      </c>
      <c r="AY140" s="13" t="s">
        <v>118</v>
      </c>
      <c r="BE140" s="140">
        <f t="shared" si="4"/>
        <v>0</v>
      </c>
      <c r="BF140" s="140">
        <f t="shared" si="5"/>
        <v>0</v>
      </c>
      <c r="BG140" s="140">
        <f t="shared" si="6"/>
        <v>0</v>
      </c>
      <c r="BH140" s="140">
        <f t="shared" si="7"/>
        <v>0</v>
      </c>
      <c r="BI140" s="140">
        <f t="shared" si="8"/>
        <v>0</v>
      </c>
      <c r="BJ140" s="13" t="s">
        <v>78</v>
      </c>
      <c r="BK140" s="140">
        <f t="shared" si="9"/>
        <v>0</v>
      </c>
      <c r="BL140" s="13" t="s">
        <v>173</v>
      </c>
      <c r="BM140" s="139" t="s">
        <v>237</v>
      </c>
    </row>
    <row r="141" spans="2:65" s="1" customFormat="1" ht="16.5" customHeight="1">
      <c r="B141" s="127"/>
      <c r="C141" s="141" t="s">
        <v>238</v>
      </c>
      <c r="D141" s="141" t="s">
        <v>129</v>
      </c>
      <c r="E141" s="142" t="s">
        <v>239</v>
      </c>
      <c r="F141" s="143" t="s">
        <v>240</v>
      </c>
      <c r="G141" s="144" t="s">
        <v>125</v>
      </c>
      <c r="H141" s="145">
        <v>4</v>
      </c>
      <c r="I141" s="146"/>
      <c r="J141" s="147">
        <f t="shared" si="0"/>
        <v>0</v>
      </c>
      <c r="K141" s="143" t="s">
        <v>168</v>
      </c>
      <c r="L141" s="148"/>
      <c r="M141" s="149" t="s">
        <v>1</v>
      </c>
      <c r="N141" s="150" t="s">
        <v>38</v>
      </c>
      <c r="P141" s="137">
        <f t="shared" si="1"/>
        <v>0</v>
      </c>
      <c r="Q141" s="137">
        <v>0</v>
      </c>
      <c r="R141" s="137">
        <f t="shared" si="2"/>
        <v>0</v>
      </c>
      <c r="S141" s="137">
        <v>0</v>
      </c>
      <c r="T141" s="138">
        <f t="shared" si="3"/>
        <v>0</v>
      </c>
      <c r="AR141" s="139" t="s">
        <v>173</v>
      </c>
      <c r="AT141" s="139" t="s">
        <v>129</v>
      </c>
      <c r="AU141" s="139" t="s">
        <v>83</v>
      </c>
      <c r="AY141" s="13" t="s">
        <v>118</v>
      </c>
      <c r="BE141" s="140">
        <f t="shared" si="4"/>
        <v>0</v>
      </c>
      <c r="BF141" s="140">
        <f t="shared" si="5"/>
        <v>0</v>
      </c>
      <c r="BG141" s="140">
        <f t="shared" si="6"/>
        <v>0</v>
      </c>
      <c r="BH141" s="140">
        <f t="shared" si="7"/>
        <v>0</v>
      </c>
      <c r="BI141" s="140">
        <f t="shared" si="8"/>
        <v>0</v>
      </c>
      <c r="BJ141" s="13" t="s">
        <v>78</v>
      </c>
      <c r="BK141" s="140">
        <f t="shared" si="9"/>
        <v>0</v>
      </c>
      <c r="BL141" s="13" t="s">
        <v>173</v>
      </c>
      <c r="BM141" s="139" t="s">
        <v>241</v>
      </c>
    </row>
    <row r="142" spans="2:65" s="1" customFormat="1" ht="16.5" customHeight="1">
      <c r="B142" s="127"/>
      <c r="C142" s="128" t="s">
        <v>242</v>
      </c>
      <c r="D142" s="128" t="s">
        <v>122</v>
      </c>
      <c r="E142" s="129" t="s">
        <v>243</v>
      </c>
      <c r="F142" s="130" t="s">
        <v>244</v>
      </c>
      <c r="G142" s="131" t="s">
        <v>125</v>
      </c>
      <c r="H142" s="132">
        <v>52</v>
      </c>
      <c r="I142" s="133"/>
      <c r="J142" s="134">
        <f t="shared" si="0"/>
        <v>0</v>
      </c>
      <c r="K142" s="130" t="s">
        <v>168</v>
      </c>
      <c r="L142" s="28"/>
      <c r="M142" s="135" t="s">
        <v>1</v>
      </c>
      <c r="N142" s="136" t="s">
        <v>38</v>
      </c>
      <c r="P142" s="137">
        <f t="shared" si="1"/>
        <v>0</v>
      </c>
      <c r="Q142" s="137">
        <v>0</v>
      </c>
      <c r="R142" s="137">
        <f t="shared" si="2"/>
        <v>0</v>
      </c>
      <c r="S142" s="137">
        <v>0</v>
      </c>
      <c r="T142" s="138">
        <f t="shared" si="3"/>
        <v>0</v>
      </c>
      <c r="AR142" s="139" t="s">
        <v>142</v>
      </c>
      <c r="AT142" s="139" t="s">
        <v>122</v>
      </c>
      <c r="AU142" s="139" t="s">
        <v>83</v>
      </c>
      <c r="AY142" s="13" t="s">
        <v>118</v>
      </c>
      <c r="BE142" s="140">
        <f t="shared" si="4"/>
        <v>0</v>
      </c>
      <c r="BF142" s="140">
        <f t="shared" si="5"/>
        <v>0</v>
      </c>
      <c r="BG142" s="140">
        <f t="shared" si="6"/>
        <v>0</v>
      </c>
      <c r="BH142" s="140">
        <f t="shared" si="7"/>
        <v>0</v>
      </c>
      <c r="BI142" s="140">
        <f t="shared" si="8"/>
        <v>0</v>
      </c>
      <c r="BJ142" s="13" t="s">
        <v>78</v>
      </c>
      <c r="BK142" s="140">
        <f t="shared" si="9"/>
        <v>0</v>
      </c>
      <c r="BL142" s="13" t="s">
        <v>142</v>
      </c>
      <c r="BM142" s="139" t="s">
        <v>245</v>
      </c>
    </row>
    <row r="143" spans="2:65" s="1" customFormat="1" ht="24.15" customHeight="1">
      <c r="B143" s="127"/>
      <c r="C143" s="141" t="s">
        <v>246</v>
      </c>
      <c r="D143" s="141" t="s">
        <v>129</v>
      </c>
      <c r="E143" s="142" t="s">
        <v>247</v>
      </c>
      <c r="F143" s="143" t="s">
        <v>248</v>
      </c>
      <c r="G143" s="144" t="s">
        <v>125</v>
      </c>
      <c r="H143" s="145">
        <v>52</v>
      </c>
      <c r="I143" s="146"/>
      <c r="J143" s="147">
        <f t="shared" si="0"/>
        <v>0</v>
      </c>
      <c r="K143" s="143" t="s">
        <v>168</v>
      </c>
      <c r="L143" s="148"/>
      <c r="M143" s="149" t="s">
        <v>1</v>
      </c>
      <c r="N143" s="150" t="s">
        <v>38</v>
      </c>
      <c r="P143" s="137">
        <f t="shared" si="1"/>
        <v>0</v>
      </c>
      <c r="Q143" s="137">
        <v>0</v>
      </c>
      <c r="R143" s="137">
        <f t="shared" si="2"/>
        <v>0</v>
      </c>
      <c r="S143" s="137">
        <v>0</v>
      </c>
      <c r="T143" s="138">
        <f t="shared" si="3"/>
        <v>0</v>
      </c>
      <c r="AR143" s="139" t="s">
        <v>142</v>
      </c>
      <c r="AT143" s="139" t="s">
        <v>129</v>
      </c>
      <c r="AU143" s="139" t="s">
        <v>83</v>
      </c>
      <c r="AY143" s="13" t="s">
        <v>118</v>
      </c>
      <c r="BE143" s="140">
        <f t="shared" si="4"/>
        <v>0</v>
      </c>
      <c r="BF143" s="140">
        <f t="shared" si="5"/>
        <v>0</v>
      </c>
      <c r="BG143" s="140">
        <f t="shared" si="6"/>
        <v>0</v>
      </c>
      <c r="BH143" s="140">
        <f t="shared" si="7"/>
        <v>0</v>
      </c>
      <c r="BI143" s="140">
        <f t="shared" si="8"/>
        <v>0</v>
      </c>
      <c r="BJ143" s="13" t="s">
        <v>78</v>
      </c>
      <c r="BK143" s="140">
        <f t="shared" si="9"/>
        <v>0</v>
      </c>
      <c r="BL143" s="13" t="s">
        <v>142</v>
      </c>
      <c r="BM143" s="139" t="s">
        <v>249</v>
      </c>
    </row>
    <row r="144" spans="2:65" s="1" customFormat="1" ht="37.95" customHeight="1">
      <c r="B144" s="127"/>
      <c r="C144" s="128" t="s">
        <v>250</v>
      </c>
      <c r="D144" s="128" t="s">
        <v>122</v>
      </c>
      <c r="E144" s="129" t="s">
        <v>251</v>
      </c>
      <c r="F144" s="130" t="s">
        <v>252</v>
      </c>
      <c r="G144" s="131" t="s">
        <v>253</v>
      </c>
      <c r="H144" s="132">
        <v>386</v>
      </c>
      <c r="I144" s="133"/>
      <c r="J144" s="134">
        <f t="shared" si="0"/>
        <v>0</v>
      </c>
      <c r="K144" s="130" t="s">
        <v>168</v>
      </c>
      <c r="L144" s="28"/>
      <c r="M144" s="135" t="s">
        <v>1</v>
      </c>
      <c r="N144" s="136" t="s">
        <v>38</v>
      </c>
      <c r="P144" s="137">
        <f t="shared" si="1"/>
        <v>0</v>
      </c>
      <c r="Q144" s="137">
        <v>0</v>
      </c>
      <c r="R144" s="137">
        <f t="shared" si="2"/>
        <v>0</v>
      </c>
      <c r="S144" s="137">
        <v>0</v>
      </c>
      <c r="T144" s="138">
        <f t="shared" si="3"/>
        <v>0</v>
      </c>
      <c r="AR144" s="139" t="s">
        <v>169</v>
      </c>
      <c r="AT144" s="139" t="s">
        <v>122</v>
      </c>
      <c r="AU144" s="139" t="s">
        <v>83</v>
      </c>
      <c r="AY144" s="13" t="s">
        <v>118</v>
      </c>
      <c r="BE144" s="140">
        <f t="shared" si="4"/>
        <v>0</v>
      </c>
      <c r="BF144" s="140">
        <f t="shared" si="5"/>
        <v>0</v>
      </c>
      <c r="BG144" s="140">
        <f t="shared" si="6"/>
        <v>0</v>
      </c>
      <c r="BH144" s="140">
        <f t="shared" si="7"/>
        <v>0</v>
      </c>
      <c r="BI144" s="140">
        <f t="shared" si="8"/>
        <v>0</v>
      </c>
      <c r="BJ144" s="13" t="s">
        <v>78</v>
      </c>
      <c r="BK144" s="140">
        <f t="shared" si="9"/>
        <v>0</v>
      </c>
      <c r="BL144" s="13" t="s">
        <v>169</v>
      </c>
      <c r="BM144" s="139" t="s">
        <v>254</v>
      </c>
    </row>
    <row r="145" spans="2:65" s="1" customFormat="1" ht="24.15" customHeight="1">
      <c r="B145" s="127"/>
      <c r="C145" s="141" t="s">
        <v>255</v>
      </c>
      <c r="D145" s="141" t="s">
        <v>129</v>
      </c>
      <c r="E145" s="142" t="s">
        <v>256</v>
      </c>
      <c r="F145" s="143" t="s">
        <v>257</v>
      </c>
      <c r="G145" s="144" t="s">
        <v>253</v>
      </c>
      <c r="H145" s="145">
        <v>424.6</v>
      </c>
      <c r="I145" s="146"/>
      <c r="J145" s="147">
        <f t="shared" si="0"/>
        <v>0</v>
      </c>
      <c r="K145" s="143" t="s">
        <v>168</v>
      </c>
      <c r="L145" s="148"/>
      <c r="M145" s="149" t="s">
        <v>1</v>
      </c>
      <c r="N145" s="150" t="s">
        <v>38</v>
      </c>
      <c r="P145" s="137">
        <f t="shared" si="1"/>
        <v>0</v>
      </c>
      <c r="Q145" s="137">
        <v>0.00012</v>
      </c>
      <c r="R145" s="137">
        <f t="shared" si="2"/>
        <v>0.050952000000000004</v>
      </c>
      <c r="S145" s="137">
        <v>0</v>
      </c>
      <c r="T145" s="138">
        <f t="shared" si="3"/>
        <v>0</v>
      </c>
      <c r="AR145" s="139" t="s">
        <v>173</v>
      </c>
      <c r="AT145" s="139" t="s">
        <v>129</v>
      </c>
      <c r="AU145" s="139" t="s">
        <v>83</v>
      </c>
      <c r="AY145" s="13" t="s">
        <v>118</v>
      </c>
      <c r="BE145" s="140">
        <f t="shared" si="4"/>
        <v>0</v>
      </c>
      <c r="BF145" s="140">
        <f t="shared" si="5"/>
        <v>0</v>
      </c>
      <c r="BG145" s="140">
        <f t="shared" si="6"/>
        <v>0</v>
      </c>
      <c r="BH145" s="140">
        <f t="shared" si="7"/>
        <v>0</v>
      </c>
      <c r="BI145" s="140">
        <f t="shared" si="8"/>
        <v>0</v>
      </c>
      <c r="BJ145" s="13" t="s">
        <v>78</v>
      </c>
      <c r="BK145" s="140">
        <f t="shared" si="9"/>
        <v>0</v>
      </c>
      <c r="BL145" s="13" t="s">
        <v>173</v>
      </c>
      <c r="BM145" s="139" t="s">
        <v>258</v>
      </c>
    </row>
    <row r="146" spans="2:65" s="1" customFormat="1" ht="24.15" customHeight="1">
      <c r="B146" s="127"/>
      <c r="C146" s="128" t="s">
        <v>259</v>
      </c>
      <c r="D146" s="128" t="s">
        <v>122</v>
      </c>
      <c r="E146" s="129" t="s">
        <v>260</v>
      </c>
      <c r="F146" s="130" t="s">
        <v>261</v>
      </c>
      <c r="G146" s="131" t="s">
        <v>125</v>
      </c>
      <c r="H146" s="132">
        <v>121</v>
      </c>
      <c r="I146" s="133"/>
      <c r="J146" s="134">
        <f t="shared" si="0"/>
        <v>0</v>
      </c>
      <c r="K146" s="130" t="s">
        <v>168</v>
      </c>
      <c r="L146" s="28"/>
      <c r="M146" s="135" t="s">
        <v>1</v>
      </c>
      <c r="N146" s="136" t="s">
        <v>38</v>
      </c>
      <c r="P146" s="137">
        <f t="shared" si="1"/>
        <v>0</v>
      </c>
      <c r="Q146" s="137">
        <v>0</v>
      </c>
      <c r="R146" s="137">
        <f t="shared" si="2"/>
        <v>0</v>
      </c>
      <c r="S146" s="137">
        <v>0</v>
      </c>
      <c r="T146" s="138">
        <f t="shared" si="3"/>
        <v>0</v>
      </c>
      <c r="AR146" s="139" t="s">
        <v>169</v>
      </c>
      <c r="AT146" s="139" t="s">
        <v>122</v>
      </c>
      <c r="AU146" s="139" t="s">
        <v>83</v>
      </c>
      <c r="AY146" s="13" t="s">
        <v>118</v>
      </c>
      <c r="BE146" s="140">
        <f t="shared" si="4"/>
        <v>0</v>
      </c>
      <c r="BF146" s="140">
        <f t="shared" si="5"/>
        <v>0</v>
      </c>
      <c r="BG146" s="140">
        <f t="shared" si="6"/>
        <v>0</v>
      </c>
      <c r="BH146" s="140">
        <f t="shared" si="7"/>
        <v>0</v>
      </c>
      <c r="BI146" s="140">
        <f t="shared" si="8"/>
        <v>0</v>
      </c>
      <c r="BJ146" s="13" t="s">
        <v>78</v>
      </c>
      <c r="BK146" s="140">
        <f t="shared" si="9"/>
        <v>0</v>
      </c>
      <c r="BL146" s="13" t="s">
        <v>169</v>
      </c>
      <c r="BM146" s="139" t="s">
        <v>262</v>
      </c>
    </row>
    <row r="147" spans="2:65" s="1" customFormat="1" ht="24.15" customHeight="1">
      <c r="B147" s="127"/>
      <c r="C147" s="128" t="s">
        <v>263</v>
      </c>
      <c r="D147" s="128" t="s">
        <v>122</v>
      </c>
      <c r="E147" s="129" t="s">
        <v>264</v>
      </c>
      <c r="F147" s="130" t="s">
        <v>265</v>
      </c>
      <c r="G147" s="131" t="s">
        <v>125</v>
      </c>
      <c r="H147" s="132">
        <v>17</v>
      </c>
      <c r="I147" s="133"/>
      <c r="J147" s="134">
        <f t="shared" si="0"/>
        <v>0</v>
      </c>
      <c r="K147" s="130" t="s">
        <v>168</v>
      </c>
      <c r="L147" s="28"/>
      <c r="M147" s="135" t="s">
        <v>1</v>
      </c>
      <c r="N147" s="136" t="s">
        <v>38</v>
      </c>
      <c r="P147" s="137">
        <f t="shared" si="1"/>
        <v>0</v>
      </c>
      <c r="Q147" s="137">
        <v>0</v>
      </c>
      <c r="R147" s="137">
        <f t="shared" si="2"/>
        <v>0</v>
      </c>
      <c r="S147" s="137">
        <v>0</v>
      </c>
      <c r="T147" s="138">
        <f t="shared" si="3"/>
        <v>0</v>
      </c>
      <c r="AR147" s="139" t="s">
        <v>169</v>
      </c>
      <c r="AT147" s="139" t="s">
        <v>122</v>
      </c>
      <c r="AU147" s="139" t="s">
        <v>83</v>
      </c>
      <c r="AY147" s="13" t="s">
        <v>118</v>
      </c>
      <c r="BE147" s="140">
        <f t="shared" si="4"/>
        <v>0</v>
      </c>
      <c r="BF147" s="140">
        <f t="shared" si="5"/>
        <v>0</v>
      </c>
      <c r="BG147" s="140">
        <f t="shared" si="6"/>
        <v>0</v>
      </c>
      <c r="BH147" s="140">
        <f t="shared" si="7"/>
        <v>0</v>
      </c>
      <c r="BI147" s="140">
        <f t="shared" si="8"/>
        <v>0</v>
      </c>
      <c r="BJ147" s="13" t="s">
        <v>78</v>
      </c>
      <c r="BK147" s="140">
        <f t="shared" si="9"/>
        <v>0</v>
      </c>
      <c r="BL147" s="13" t="s">
        <v>169</v>
      </c>
      <c r="BM147" s="139" t="s">
        <v>266</v>
      </c>
    </row>
    <row r="148" spans="2:63" s="11" customFormat="1" ht="25.95" customHeight="1">
      <c r="B148" s="115"/>
      <c r="D148" s="116" t="s">
        <v>72</v>
      </c>
      <c r="E148" s="117" t="s">
        <v>267</v>
      </c>
      <c r="F148" s="117" t="s">
        <v>268</v>
      </c>
      <c r="I148" s="118"/>
      <c r="J148" s="119">
        <f>BK148</f>
        <v>0</v>
      </c>
      <c r="L148" s="115"/>
      <c r="M148" s="120"/>
      <c r="P148" s="121">
        <f>SUM(P149:P154)</f>
        <v>0</v>
      </c>
      <c r="R148" s="121">
        <f>SUM(R149:R154)</f>
        <v>0</v>
      </c>
      <c r="T148" s="122">
        <f>SUM(T149:T154)</f>
        <v>0</v>
      </c>
      <c r="AR148" s="116" t="s">
        <v>136</v>
      </c>
      <c r="AT148" s="123" t="s">
        <v>72</v>
      </c>
      <c r="AU148" s="123" t="s">
        <v>73</v>
      </c>
      <c r="AY148" s="116" t="s">
        <v>118</v>
      </c>
      <c r="BK148" s="124">
        <f>SUM(BK149:BK154)</f>
        <v>0</v>
      </c>
    </row>
    <row r="149" spans="2:65" s="1" customFormat="1" ht="16.5" customHeight="1">
      <c r="B149" s="127"/>
      <c r="C149" s="128" t="s">
        <v>269</v>
      </c>
      <c r="D149" s="128" t="s">
        <v>122</v>
      </c>
      <c r="E149" s="129" t="s">
        <v>78</v>
      </c>
      <c r="F149" s="130" t="s">
        <v>270</v>
      </c>
      <c r="G149" s="131" t="s">
        <v>141</v>
      </c>
      <c r="H149" s="132">
        <v>1</v>
      </c>
      <c r="I149" s="133"/>
      <c r="J149" s="134">
        <f aca="true" t="shared" si="10" ref="J149:J154">ROUND(I149*H149,2)</f>
        <v>0</v>
      </c>
      <c r="K149" s="130" t="s">
        <v>1</v>
      </c>
      <c r="L149" s="28"/>
      <c r="M149" s="135" t="s">
        <v>1</v>
      </c>
      <c r="N149" s="136" t="s">
        <v>38</v>
      </c>
      <c r="P149" s="137">
        <f aca="true" t="shared" si="11" ref="P149:P154">O149*H149</f>
        <v>0</v>
      </c>
      <c r="Q149" s="137">
        <v>0</v>
      </c>
      <c r="R149" s="137">
        <f aca="true" t="shared" si="12" ref="R149:R154">Q149*H149</f>
        <v>0</v>
      </c>
      <c r="S149" s="137">
        <v>0</v>
      </c>
      <c r="T149" s="138">
        <f aca="true" t="shared" si="13" ref="T149:T154">S149*H149</f>
        <v>0</v>
      </c>
      <c r="AR149" s="139" t="s">
        <v>142</v>
      </c>
      <c r="AT149" s="139" t="s">
        <v>122</v>
      </c>
      <c r="AU149" s="139" t="s">
        <v>78</v>
      </c>
      <c r="AY149" s="13" t="s">
        <v>118</v>
      </c>
      <c r="BE149" s="140">
        <f aca="true" t="shared" si="14" ref="BE149:BE154">IF(N149="základní",J149,0)</f>
        <v>0</v>
      </c>
      <c r="BF149" s="140">
        <f aca="true" t="shared" si="15" ref="BF149:BF154">IF(N149="snížená",J149,0)</f>
        <v>0</v>
      </c>
      <c r="BG149" s="140">
        <f aca="true" t="shared" si="16" ref="BG149:BG154">IF(N149="zákl. přenesená",J149,0)</f>
        <v>0</v>
      </c>
      <c r="BH149" s="140">
        <f aca="true" t="shared" si="17" ref="BH149:BH154">IF(N149="sníž. přenesená",J149,0)</f>
        <v>0</v>
      </c>
      <c r="BI149" s="140">
        <f aca="true" t="shared" si="18" ref="BI149:BI154">IF(N149="nulová",J149,0)</f>
        <v>0</v>
      </c>
      <c r="BJ149" s="13" t="s">
        <v>78</v>
      </c>
      <c r="BK149" s="140">
        <f aca="true" t="shared" si="19" ref="BK149:BK154">ROUND(I149*H149,2)</f>
        <v>0</v>
      </c>
      <c r="BL149" s="13" t="s">
        <v>142</v>
      </c>
      <c r="BM149" s="139" t="s">
        <v>271</v>
      </c>
    </row>
    <row r="150" spans="2:65" s="1" customFormat="1" ht="16.5" customHeight="1">
      <c r="B150" s="127"/>
      <c r="C150" s="128" t="s">
        <v>272</v>
      </c>
      <c r="D150" s="128" t="s">
        <v>122</v>
      </c>
      <c r="E150" s="129" t="s">
        <v>83</v>
      </c>
      <c r="F150" s="130" t="s">
        <v>273</v>
      </c>
      <c r="G150" s="131" t="s">
        <v>141</v>
      </c>
      <c r="H150" s="132">
        <v>1</v>
      </c>
      <c r="I150" s="133"/>
      <c r="J150" s="134">
        <f t="shared" si="10"/>
        <v>0</v>
      </c>
      <c r="K150" s="130" t="s">
        <v>1</v>
      </c>
      <c r="L150" s="28"/>
      <c r="M150" s="135" t="s">
        <v>1</v>
      </c>
      <c r="N150" s="136" t="s">
        <v>38</v>
      </c>
      <c r="P150" s="137">
        <f t="shared" si="11"/>
        <v>0</v>
      </c>
      <c r="Q150" s="137">
        <v>0</v>
      </c>
      <c r="R150" s="137">
        <f t="shared" si="12"/>
        <v>0</v>
      </c>
      <c r="S150" s="137">
        <v>0</v>
      </c>
      <c r="T150" s="138">
        <f t="shared" si="13"/>
        <v>0</v>
      </c>
      <c r="AR150" s="139" t="s">
        <v>142</v>
      </c>
      <c r="AT150" s="139" t="s">
        <v>122</v>
      </c>
      <c r="AU150" s="139" t="s">
        <v>78</v>
      </c>
      <c r="AY150" s="13" t="s">
        <v>118</v>
      </c>
      <c r="BE150" s="140">
        <f t="shared" si="14"/>
        <v>0</v>
      </c>
      <c r="BF150" s="140">
        <f t="shared" si="15"/>
        <v>0</v>
      </c>
      <c r="BG150" s="140">
        <f t="shared" si="16"/>
        <v>0</v>
      </c>
      <c r="BH150" s="140">
        <f t="shared" si="17"/>
        <v>0</v>
      </c>
      <c r="BI150" s="140">
        <f t="shared" si="18"/>
        <v>0</v>
      </c>
      <c r="BJ150" s="13" t="s">
        <v>78</v>
      </c>
      <c r="BK150" s="140">
        <f t="shared" si="19"/>
        <v>0</v>
      </c>
      <c r="BL150" s="13" t="s">
        <v>142</v>
      </c>
      <c r="BM150" s="139" t="s">
        <v>274</v>
      </c>
    </row>
    <row r="151" spans="2:65" s="1" customFormat="1" ht="16.5" customHeight="1">
      <c r="B151" s="127"/>
      <c r="C151" s="128" t="s">
        <v>275</v>
      </c>
      <c r="D151" s="128" t="s">
        <v>122</v>
      </c>
      <c r="E151" s="129" t="s">
        <v>263</v>
      </c>
      <c r="F151" s="130" t="s">
        <v>276</v>
      </c>
      <c r="G151" s="131" t="s">
        <v>141</v>
      </c>
      <c r="H151" s="132">
        <v>1</v>
      </c>
      <c r="I151" s="133"/>
      <c r="J151" s="134">
        <f t="shared" si="10"/>
        <v>0</v>
      </c>
      <c r="K151" s="130" t="s">
        <v>1</v>
      </c>
      <c r="L151" s="28"/>
      <c r="M151" s="135" t="s">
        <v>1</v>
      </c>
      <c r="N151" s="136" t="s">
        <v>38</v>
      </c>
      <c r="P151" s="137">
        <f t="shared" si="11"/>
        <v>0</v>
      </c>
      <c r="Q151" s="137">
        <v>0</v>
      </c>
      <c r="R151" s="137">
        <f t="shared" si="12"/>
        <v>0</v>
      </c>
      <c r="S151" s="137">
        <v>0</v>
      </c>
      <c r="T151" s="138">
        <f t="shared" si="13"/>
        <v>0</v>
      </c>
      <c r="AR151" s="139" t="s">
        <v>142</v>
      </c>
      <c r="AT151" s="139" t="s">
        <v>122</v>
      </c>
      <c r="AU151" s="139" t="s">
        <v>78</v>
      </c>
      <c r="AY151" s="13" t="s">
        <v>118</v>
      </c>
      <c r="BE151" s="140">
        <f t="shared" si="14"/>
        <v>0</v>
      </c>
      <c r="BF151" s="140">
        <f t="shared" si="15"/>
        <v>0</v>
      </c>
      <c r="BG151" s="140">
        <f t="shared" si="16"/>
        <v>0</v>
      </c>
      <c r="BH151" s="140">
        <f t="shared" si="17"/>
        <v>0</v>
      </c>
      <c r="BI151" s="140">
        <f t="shared" si="18"/>
        <v>0</v>
      </c>
      <c r="BJ151" s="13" t="s">
        <v>78</v>
      </c>
      <c r="BK151" s="140">
        <f t="shared" si="19"/>
        <v>0</v>
      </c>
      <c r="BL151" s="13" t="s">
        <v>142</v>
      </c>
      <c r="BM151" s="139" t="s">
        <v>277</v>
      </c>
    </row>
    <row r="152" spans="2:65" s="1" customFormat="1" ht="16.5" customHeight="1">
      <c r="B152" s="127"/>
      <c r="C152" s="128" t="s">
        <v>278</v>
      </c>
      <c r="D152" s="128" t="s">
        <v>122</v>
      </c>
      <c r="E152" s="129" t="s">
        <v>279</v>
      </c>
      <c r="F152" s="130" t="s">
        <v>280</v>
      </c>
      <c r="G152" s="131" t="s">
        <v>281</v>
      </c>
      <c r="H152" s="132">
        <v>20</v>
      </c>
      <c r="I152" s="133"/>
      <c r="J152" s="134">
        <f t="shared" si="10"/>
        <v>0</v>
      </c>
      <c r="K152" s="130" t="s">
        <v>1</v>
      </c>
      <c r="L152" s="28"/>
      <c r="M152" s="135" t="s">
        <v>1</v>
      </c>
      <c r="N152" s="136" t="s">
        <v>38</v>
      </c>
      <c r="P152" s="137">
        <f t="shared" si="11"/>
        <v>0</v>
      </c>
      <c r="Q152" s="137">
        <v>0</v>
      </c>
      <c r="R152" s="137">
        <f t="shared" si="12"/>
        <v>0</v>
      </c>
      <c r="S152" s="137">
        <v>0</v>
      </c>
      <c r="T152" s="138">
        <f t="shared" si="13"/>
        <v>0</v>
      </c>
      <c r="AR152" s="139" t="s">
        <v>142</v>
      </c>
      <c r="AT152" s="139" t="s">
        <v>122</v>
      </c>
      <c r="AU152" s="139" t="s">
        <v>78</v>
      </c>
      <c r="AY152" s="13" t="s">
        <v>118</v>
      </c>
      <c r="BE152" s="140">
        <f t="shared" si="14"/>
        <v>0</v>
      </c>
      <c r="BF152" s="140">
        <f t="shared" si="15"/>
        <v>0</v>
      </c>
      <c r="BG152" s="140">
        <f t="shared" si="16"/>
        <v>0</v>
      </c>
      <c r="BH152" s="140">
        <f t="shared" si="17"/>
        <v>0</v>
      </c>
      <c r="BI152" s="140">
        <f t="shared" si="18"/>
        <v>0</v>
      </c>
      <c r="BJ152" s="13" t="s">
        <v>78</v>
      </c>
      <c r="BK152" s="140">
        <f t="shared" si="19"/>
        <v>0</v>
      </c>
      <c r="BL152" s="13" t="s">
        <v>142</v>
      </c>
      <c r="BM152" s="139" t="s">
        <v>282</v>
      </c>
    </row>
    <row r="153" spans="2:65" s="1" customFormat="1" ht="16.5" customHeight="1">
      <c r="B153" s="127"/>
      <c r="C153" s="128" t="s">
        <v>283</v>
      </c>
      <c r="D153" s="128" t="s">
        <v>122</v>
      </c>
      <c r="E153" s="129" t="s">
        <v>284</v>
      </c>
      <c r="F153" s="130" t="s">
        <v>285</v>
      </c>
      <c r="G153" s="131" t="s">
        <v>141</v>
      </c>
      <c r="H153" s="132">
        <v>1</v>
      </c>
      <c r="I153" s="133"/>
      <c r="J153" s="134">
        <f t="shared" si="10"/>
        <v>0</v>
      </c>
      <c r="K153" s="130" t="s">
        <v>1</v>
      </c>
      <c r="L153" s="28"/>
      <c r="M153" s="135" t="s">
        <v>1</v>
      </c>
      <c r="N153" s="136" t="s">
        <v>38</v>
      </c>
      <c r="P153" s="137">
        <f t="shared" si="11"/>
        <v>0</v>
      </c>
      <c r="Q153" s="137">
        <v>0</v>
      </c>
      <c r="R153" s="137">
        <f t="shared" si="12"/>
        <v>0</v>
      </c>
      <c r="S153" s="137">
        <v>0</v>
      </c>
      <c r="T153" s="138">
        <f t="shared" si="13"/>
        <v>0</v>
      </c>
      <c r="AR153" s="139" t="s">
        <v>142</v>
      </c>
      <c r="AT153" s="139" t="s">
        <v>122</v>
      </c>
      <c r="AU153" s="139" t="s">
        <v>78</v>
      </c>
      <c r="AY153" s="13" t="s">
        <v>118</v>
      </c>
      <c r="BE153" s="140">
        <f t="shared" si="14"/>
        <v>0</v>
      </c>
      <c r="BF153" s="140">
        <f t="shared" si="15"/>
        <v>0</v>
      </c>
      <c r="BG153" s="140">
        <f t="shared" si="16"/>
        <v>0</v>
      </c>
      <c r="BH153" s="140">
        <f t="shared" si="17"/>
        <v>0</v>
      </c>
      <c r="BI153" s="140">
        <f t="shared" si="18"/>
        <v>0</v>
      </c>
      <c r="BJ153" s="13" t="s">
        <v>78</v>
      </c>
      <c r="BK153" s="140">
        <f t="shared" si="19"/>
        <v>0</v>
      </c>
      <c r="BL153" s="13" t="s">
        <v>142</v>
      </c>
      <c r="BM153" s="139" t="s">
        <v>286</v>
      </c>
    </row>
    <row r="154" spans="2:65" s="1" customFormat="1" ht="16.5" customHeight="1">
      <c r="B154" s="127"/>
      <c r="C154" s="128" t="s">
        <v>287</v>
      </c>
      <c r="D154" s="128" t="s">
        <v>122</v>
      </c>
      <c r="E154" s="129" t="s">
        <v>147</v>
      </c>
      <c r="F154" s="130" t="s">
        <v>288</v>
      </c>
      <c r="G154" s="131" t="s">
        <v>281</v>
      </c>
      <c r="H154" s="132">
        <v>133</v>
      </c>
      <c r="I154" s="133"/>
      <c r="J154" s="134">
        <f t="shared" si="10"/>
        <v>0</v>
      </c>
      <c r="K154" s="130" t="s">
        <v>1</v>
      </c>
      <c r="L154" s="28"/>
      <c r="M154" s="151" t="s">
        <v>1</v>
      </c>
      <c r="N154" s="152" t="s">
        <v>38</v>
      </c>
      <c r="O154" s="153"/>
      <c r="P154" s="154">
        <f t="shared" si="11"/>
        <v>0</v>
      </c>
      <c r="Q154" s="154">
        <v>0</v>
      </c>
      <c r="R154" s="154">
        <f t="shared" si="12"/>
        <v>0</v>
      </c>
      <c r="S154" s="154">
        <v>0</v>
      </c>
      <c r="T154" s="155">
        <f t="shared" si="13"/>
        <v>0</v>
      </c>
      <c r="AR154" s="139" t="s">
        <v>142</v>
      </c>
      <c r="AT154" s="139" t="s">
        <v>122</v>
      </c>
      <c r="AU154" s="139" t="s">
        <v>78</v>
      </c>
      <c r="AY154" s="13" t="s">
        <v>118</v>
      </c>
      <c r="BE154" s="140">
        <f t="shared" si="14"/>
        <v>0</v>
      </c>
      <c r="BF154" s="140">
        <f t="shared" si="15"/>
        <v>0</v>
      </c>
      <c r="BG154" s="140">
        <f t="shared" si="16"/>
        <v>0</v>
      </c>
      <c r="BH154" s="140">
        <f t="shared" si="17"/>
        <v>0</v>
      </c>
      <c r="BI154" s="140">
        <f t="shared" si="18"/>
        <v>0</v>
      </c>
      <c r="BJ154" s="13" t="s">
        <v>78</v>
      </c>
      <c r="BK154" s="140">
        <f t="shared" si="19"/>
        <v>0</v>
      </c>
      <c r="BL154" s="13" t="s">
        <v>142</v>
      </c>
      <c r="BM154" s="139" t="s">
        <v>289</v>
      </c>
    </row>
    <row r="155" spans="2:12" s="1" customFormat="1" ht="6.9" customHeight="1">
      <c r="B155" s="40"/>
      <c r="C155" s="41"/>
      <c r="D155" s="41"/>
      <c r="E155" s="41"/>
      <c r="F155" s="41"/>
      <c r="G155" s="41"/>
      <c r="H155" s="41"/>
      <c r="I155" s="41"/>
      <c r="J155" s="41"/>
      <c r="K155" s="41"/>
      <c r="L155" s="28"/>
    </row>
  </sheetData>
  <autoFilter ref="C118:K15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Header>&amp;R&amp;09&amp;"Arial"&amp;IInterní
&amp;I&amp;"Arial"&amp;06
</oddHead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67"/>
  <sheetViews>
    <sheetView showGridLines="0" workbookViewId="0" topLeftCell="A120">
      <selection activeCell="K162" sqref="K16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60" t="s">
        <v>5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AT2" s="13" t="s">
        <v>86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2:46" ht="24.9" customHeight="1">
      <c r="B4" s="16"/>
      <c r="D4" s="17" t="s">
        <v>93</v>
      </c>
      <c r="L4" s="16"/>
      <c r="M4" s="83" t="s">
        <v>10</v>
      </c>
      <c r="AT4" s="13" t="s">
        <v>3</v>
      </c>
    </row>
    <row r="5" spans="2:12" ht="6.9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1" t="str">
        <f>'Rekapitulace stavby'!K6</f>
        <v>Rekonstrukce veřejného osvětlení Nový Bor</v>
      </c>
      <c r="F7" s="202"/>
      <c r="G7" s="202"/>
      <c r="H7" s="202"/>
      <c r="L7" s="16"/>
    </row>
    <row r="8" spans="2:12" s="1" customFormat="1" ht="12" customHeight="1">
      <c r="B8" s="28"/>
      <c r="D8" s="23" t="s">
        <v>158</v>
      </c>
      <c r="L8" s="28"/>
    </row>
    <row r="9" spans="2:12" s="1" customFormat="1" ht="30" customHeight="1">
      <c r="B9" s="28"/>
      <c r="E9" s="183" t="s">
        <v>290</v>
      </c>
      <c r="F9" s="199"/>
      <c r="G9" s="199"/>
      <c r="H9" s="199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>
      <c r="B12" s="28"/>
      <c r="D12" s="23" t="s">
        <v>20</v>
      </c>
      <c r="F12" s="21" t="s">
        <v>21</v>
      </c>
      <c r="I12" s="23" t="s">
        <v>22</v>
      </c>
      <c r="J12" s="48">
        <f>'Rekapitulace stavby'!AN8</f>
        <v>0</v>
      </c>
      <c r="L12" s="28"/>
    </row>
    <row r="13" spans="2:12" s="1" customFormat="1" ht="10.95" customHeight="1">
      <c r="B13" s="28"/>
      <c r="L13" s="28"/>
    </row>
    <row r="14" spans="2:12" s="1" customFormat="1" ht="12" customHeight="1">
      <c r="B14" s="28"/>
      <c r="D14" s="23" t="s">
        <v>23</v>
      </c>
      <c r="I14" s="23" t="s">
        <v>24</v>
      </c>
      <c r="J14" s="21" t="str">
        <f>IF('Rekapitulace stavby'!AN10="","",'Rekapitulace stavby'!AN10)</f>
        <v/>
      </c>
      <c r="L14" s="28"/>
    </row>
    <row r="15" spans="2:12" s="1" customFormat="1" ht="18" customHeight="1">
      <c r="B15" s="28"/>
      <c r="E15" s="21" t="str">
        <f>IF('Rekapitulace stavby'!E11="","",'Rekapitulace stavby'!E11)</f>
        <v xml:space="preserve"> </v>
      </c>
      <c r="I15" s="23" t="s">
        <v>26</v>
      </c>
      <c r="J15" s="21" t="str">
        <f>IF('Rekapitulace stavby'!AN11="","",'Rekapitulace stavby'!AN11)</f>
        <v/>
      </c>
      <c r="L15" s="28"/>
    </row>
    <row r="16" spans="2:12" s="1" customFormat="1" ht="6.9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00" t="str">
        <f>'Rekapitulace stavby'!E14</f>
        <v>Vyplň údaj</v>
      </c>
      <c r="F18" s="172"/>
      <c r="G18" s="172"/>
      <c r="H18" s="172"/>
      <c r="I18" s="23" t="s">
        <v>26</v>
      </c>
      <c r="J18" s="24" t="str">
        <f>'Rekapitulace stavby'!AN14</f>
        <v>Vyplň údaj</v>
      </c>
      <c r="L18" s="28"/>
    </row>
    <row r="19" spans="2:12" s="1" customFormat="1" ht="6.9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tr">
        <f>IF('Rekapitulace stavby'!AN16="","",'Rekapitulace stavby'!AN16)</f>
        <v/>
      </c>
      <c r="L20" s="28"/>
    </row>
    <row r="21" spans="2:12" s="1" customFormat="1" ht="18" customHeight="1">
      <c r="B21" s="28"/>
      <c r="E21" s="21" t="str">
        <f>IF('Rekapitulace stavby'!E17="","",'Rekapitulace stavby'!E17)</f>
        <v xml:space="preserve"> </v>
      </c>
      <c r="I21" s="23" t="s">
        <v>26</v>
      </c>
      <c r="J21" s="21" t="str">
        <f>IF('Rekapitulace stavby'!AN17="","",'Rekapitulace stavby'!AN17)</f>
        <v/>
      </c>
      <c r="L21" s="28"/>
    </row>
    <row r="22" spans="2:12" s="1" customFormat="1" ht="6.9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24</v>
      </c>
      <c r="J23" s="21" t="str">
        <f>IF('Rekapitulace stavby'!AN19="","",'Rekapitulace stavby'!AN19)</f>
        <v/>
      </c>
      <c r="L23" s="28"/>
    </row>
    <row r="24" spans="2:12" s="1" customFormat="1" ht="18" customHeight="1">
      <c r="B24" s="28"/>
      <c r="E24" s="21" t="str">
        <f>IF('Rekapitulace stavby'!E20="","",'Rekapitulace stavby'!E20)</f>
        <v xml:space="preserve"> </v>
      </c>
      <c r="I24" s="23" t="s">
        <v>26</v>
      </c>
      <c r="J24" s="21" t="str">
        <f>IF('Rekapitulace stavby'!AN20="","",'Rekapitulace stavby'!AN20)</f>
        <v/>
      </c>
      <c r="L24" s="28"/>
    </row>
    <row r="25" spans="2:12" s="1" customFormat="1" ht="6.9" customHeight="1">
      <c r="B25" s="28"/>
      <c r="L25" s="28"/>
    </row>
    <row r="26" spans="2:12" s="1" customFormat="1" ht="12" customHeight="1">
      <c r="B26" s="28"/>
      <c r="D26" s="23" t="s">
        <v>32</v>
      </c>
      <c r="L26" s="28"/>
    </row>
    <row r="27" spans="2:12" s="7" customFormat="1" ht="16.5" customHeight="1">
      <c r="B27" s="84"/>
      <c r="E27" s="176" t="s">
        <v>1</v>
      </c>
      <c r="F27" s="176"/>
      <c r="G27" s="176"/>
      <c r="H27" s="176"/>
      <c r="L27" s="84"/>
    </row>
    <row r="28" spans="2:12" s="1" customFormat="1" ht="6.9" customHeight="1">
      <c r="B28" s="28"/>
      <c r="L28" s="28"/>
    </row>
    <row r="29" spans="2:12" s="1" customFormat="1" ht="6.9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5" t="s">
        <v>33</v>
      </c>
      <c r="J30" s="62">
        <f>ROUND(J121,2)</f>
        <v>0</v>
      </c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4" customHeight="1">
      <c r="B33" s="28"/>
      <c r="D33" s="51" t="s">
        <v>37</v>
      </c>
      <c r="E33" s="23" t="s">
        <v>38</v>
      </c>
      <c r="F33" s="86">
        <f>ROUND((SUM(BE121:BE166)),2)</f>
        <v>0</v>
      </c>
      <c r="I33" s="87">
        <v>0.21</v>
      </c>
      <c r="J33" s="86">
        <f>ROUND(((SUM(BE121:BE166))*I33),2)</f>
        <v>0</v>
      </c>
      <c r="L33" s="28"/>
    </row>
    <row r="34" spans="2:12" s="1" customFormat="1" ht="14.4" customHeight="1">
      <c r="B34" s="28"/>
      <c r="E34" s="23" t="s">
        <v>39</v>
      </c>
      <c r="F34" s="86">
        <f>ROUND((SUM(BF121:BF166)),2)</f>
        <v>0</v>
      </c>
      <c r="I34" s="87">
        <v>0.12</v>
      </c>
      <c r="J34" s="86">
        <f>ROUND(((SUM(BF121:BF166))*I34),2)</f>
        <v>0</v>
      </c>
      <c r="L34" s="28"/>
    </row>
    <row r="35" spans="2:12" s="1" customFormat="1" ht="14.4" customHeight="1" hidden="1">
      <c r="B35" s="28"/>
      <c r="E35" s="23" t="s">
        <v>40</v>
      </c>
      <c r="F35" s="86">
        <f>ROUND((SUM(BG121:BG166)),2)</f>
        <v>0</v>
      </c>
      <c r="I35" s="87">
        <v>0.21</v>
      </c>
      <c r="J35" s="86">
        <f>0</f>
        <v>0</v>
      </c>
      <c r="L35" s="28"/>
    </row>
    <row r="36" spans="2:12" s="1" customFormat="1" ht="14.4" customHeight="1" hidden="1">
      <c r="B36" s="28"/>
      <c r="E36" s="23" t="s">
        <v>41</v>
      </c>
      <c r="F36" s="86">
        <f>ROUND((SUM(BH121:BH166)),2)</f>
        <v>0</v>
      </c>
      <c r="I36" s="87">
        <v>0.12</v>
      </c>
      <c r="J36" s="86">
        <f>0</f>
        <v>0</v>
      </c>
      <c r="L36" s="28"/>
    </row>
    <row r="37" spans="2:12" s="1" customFormat="1" ht="14.4" customHeight="1" hidden="1">
      <c r="B37" s="28"/>
      <c r="E37" s="23" t="s">
        <v>42</v>
      </c>
      <c r="F37" s="86">
        <f>ROUND((SUM(BI121:BI166)),2)</f>
        <v>0</v>
      </c>
      <c r="I37" s="87">
        <v>0</v>
      </c>
      <c r="J37" s="86">
        <f>0</f>
        <v>0</v>
      </c>
      <c r="L37" s="28"/>
    </row>
    <row r="38" spans="2:12" s="1" customFormat="1" ht="6.9" customHeight="1">
      <c r="B38" s="28"/>
      <c r="L38" s="28"/>
    </row>
    <row r="39" spans="2:12" s="1" customFormat="1" ht="25.35" customHeight="1">
      <c r="B39" s="28"/>
      <c r="C39" s="88"/>
      <c r="D39" s="89" t="s">
        <v>43</v>
      </c>
      <c r="E39" s="53"/>
      <c r="F39" s="53"/>
      <c r="G39" s="90" t="s">
        <v>44</v>
      </c>
      <c r="H39" s="91" t="s">
        <v>45</v>
      </c>
      <c r="I39" s="53"/>
      <c r="J39" s="92">
        <f>SUM(J30:J37)</f>
        <v>0</v>
      </c>
      <c r="K39" s="93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3.2">
      <c r="B61" s="28"/>
      <c r="D61" s="39" t="s">
        <v>48</v>
      </c>
      <c r="E61" s="30"/>
      <c r="F61" s="94" t="s">
        <v>49</v>
      </c>
      <c r="G61" s="39" t="s">
        <v>48</v>
      </c>
      <c r="H61" s="30"/>
      <c r="I61" s="30"/>
      <c r="J61" s="95" t="s">
        <v>49</v>
      </c>
      <c r="K61" s="30"/>
      <c r="L61" s="28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3.2">
      <c r="B76" s="28"/>
      <c r="D76" s="39" t="s">
        <v>48</v>
      </c>
      <c r="E76" s="30"/>
      <c r="F76" s="94" t="s">
        <v>49</v>
      </c>
      <c r="G76" s="39" t="s">
        <v>48</v>
      </c>
      <c r="H76" s="30"/>
      <c r="I76" s="30"/>
      <c r="J76" s="95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 hidden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 hidden="1">
      <c r="B82" s="28"/>
      <c r="C82" s="17" t="s">
        <v>94</v>
      </c>
      <c r="L82" s="28"/>
    </row>
    <row r="83" spans="2:12" s="1" customFormat="1" ht="6.9" customHeight="1" hidden="1">
      <c r="B83" s="28"/>
      <c r="L83" s="28"/>
    </row>
    <row r="84" spans="2:12" s="1" customFormat="1" ht="12" customHeight="1" hidden="1">
      <c r="B84" s="28"/>
      <c r="C84" s="23" t="s">
        <v>16</v>
      </c>
      <c r="L84" s="28"/>
    </row>
    <row r="85" spans="2:12" s="1" customFormat="1" ht="16.5" customHeight="1" hidden="1">
      <c r="B85" s="28"/>
      <c r="E85" s="201" t="str">
        <f>E7</f>
        <v>Rekonstrukce veřejného osvětlení Nový Bor</v>
      </c>
      <c r="F85" s="202"/>
      <c r="G85" s="202"/>
      <c r="H85" s="202"/>
      <c r="L85" s="28"/>
    </row>
    <row r="86" spans="2:12" s="1" customFormat="1" ht="12" customHeight="1" hidden="1">
      <c r="B86" s="28"/>
      <c r="C86" s="23" t="s">
        <v>158</v>
      </c>
      <c r="L86" s="28"/>
    </row>
    <row r="87" spans="2:12" s="1" customFormat="1" ht="30" customHeight="1" hidden="1">
      <c r="B87" s="28"/>
      <c r="E87" s="183" t="str">
        <f>E9</f>
        <v>ESL_2022_01_02 - Veřejné osvětlení Nový Bor - sever - bez dotace</v>
      </c>
      <c r="F87" s="199"/>
      <c r="G87" s="199"/>
      <c r="H87" s="199"/>
      <c r="L87" s="28"/>
    </row>
    <row r="88" spans="2:12" s="1" customFormat="1" ht="6.9" customHeight="1" hidden="1">
      <c r="B88" s="28"/>
      <c r="L88" s="28"/>
    </row>
    <row r="89" spans="2:12" s="1" customFormat="1" ht="12" customHeight="1" hidden="1">
      <c r="B89" s="28"/>
      <c r="C89" s="23" t="s">
        <v>20</v>
      </c>
      <c r="F89" s="21" t="str">
        <f>F12</f>
        <v>Nový Bor</v>
      </c>
      <c r="I89" s="23" t="s">
        <v>22</v>
      </c>
      <c r="J89" s="48">
        <f>IF(J12="","",J12)</f>
        <v>0</v>
      </c>
      <c r="L89" s="28"/>
    </row>
    <row r="90" spans="2:12" s="1" customFormat="1" ht="6.9" customHeight="1" hidden="1">
      <c r="B90" s="28"/>
      <c r="L90" s="28"/>
    </row>
    <row r="91" spans="2:12" s="1" customFormat="1" ht="15.15" customHeight="1" hidden="1">
      <c r="B91" s="28"/>
      <c r="C91" s="23" t="s">
        <v>23</v>
      </c>
      <c r="F91" s="21" t="str">
        <f>E15</f>
        <v xml:space="preserve"> </v>
      </c>
      <c r="I91" s="23" t="s">
        <v>29</v>
      </c>
      <c r="J91" s="26" t="str">
        <f>E21</f>
        <v xml:space="preserve"> </v>
      </c>
      <c r="L91" s="28"/>
    </row>
    <row r="92" spans="2:12" s="1" customFormat="1" ht="15.15" customHeight="1" hidden="1">
      <c r="B92" s="28"/>
      <c r="C92" s="23" t="s">
        <v>27</v>
      </c>
      <c r="F92" s="21" t="str">
        <f>IF(E18="","",E18)</f>
        <v>Vyplň údaj</v>
      </c>
      <c r="I92" s="23" t="s">
        <v>31</v>
      </c>
      <c r="J92" s="26" t="str">
        <f>E24</f>
        <v xml:space="preserve"> </v>
      </c>
      <c r="L92" s="28"/>
    </row>
    <row r="93" spans="2:12" s="1" customFormat="1" ht="10.35" customHeight="1" hidden="1">
      <c r="B93" s="28"/>
      <c r="L93" s="28"/>
    </row>
    <row r="94" spans="2:12" s="1" customFormat="1" ht="29.25" customHeight="1" hidden="1">
      <c r="B94" s="28"/>
      <c r="C94" s="96" t="s">
        <v>95</v>
      </c>
      <c r="D94" s="88"/>
      <c r="E94" s="88"/>
      <c r="F94" s="88"/>
      <c r="G94" s="88"/>
      <c r="H94" s="88"/>
      <c r="I94" s="88"/>
      <c r="J94" s="97" t="s">
        <v>96</v>
      </c>
      <c r="K94" s="88"/>
      <c r="L94" s="28"/>
    </row>
    <row r="95" spans="2:12" s="1" customFormat="1" ht="10.35" customHeight="1" hidden="1">
      <c r="B95" s="28"/>
      <c r="L95" s="28"/>
    </row>
    <row r="96" spans="2:47" s="1" customFormat="1" ht="22.95" customHeight="1" hidden="1">
      <c r="B96" s="28"/>
      <c r="C96" s="98" t="s">
        <v>97</v>
      </c>
      <c r="J96" s="62">
        <f>J121</f>
        <v>0</v>
      </c>
      <c r="L96" s="28"/>
      <c r="AU96" s="13" t="s">
        <v>98</v>
      </c>
    </row>
    <row r="97" spans="2:12" s="8" customFormat="1" ht="24.9" customHeight="1" hidden="1">
      <c r="B97" s="99"/>
      <c r="D97" s="100" t="s">
        <v>160</v>
      </c>
      <c r="E97" s="101"/>
      <c r="F97" s="101"/>
      <c r="G97" s="101"/>
      <c r="H97" s="101"/>
      <c r="I97" s="101"/>
      <c r="J97" s="102">
        <f>J122</f>
        <v>0</v>
      </c>
      <c r="L97" s="99"/>
    </row>
    <row r="98" spans="2:12" s="9" customFormat="1" ht="19.95" customHeight="1" hidden="1">
      <c r="B98" s="103"/>
      <c r="D98" s="104" t="s">
        <v>161</v>
      </c>
      <c r="E98" s="105"/>
      <c r="F98" s="105"/>
      <c r="G98" s="105"/>
      <c r="H98" s="105"/>
      <c r="I98" s="105"/>
      <c r="J98" s="106">
        <f>J123</f>
        <v>0</v>
      </c>
      <c r="L98" s="103"/>
    </row>
    <row r="99" spans="2:12" s="9" customFormat="1" ht="19.95" customHeight="1" hidden="1">
      <c r="B99" s="103"/>
      <c r="D99" s="104" t="s">
        <v>291</v>
      </c>
      <c r="E99" s="105"/>
      <c r="F99" s="105"/>
      <c r="G99" s="105"/>
      <c r="H99" s="105"/>
      <c r="I99" s="105"/>
      <c r="J99" s="106">
        <f>J151</f>
        <v>0</v>
      </c>
      <c r="L99" s="103"/>
    </row>
    <row r="100" spans="2:12" s="9" customFormat="1" ht="19.95" customHeight="1" hidden="1">
      <c r="B100" s="103"/>
      <c r="D100" s="104" t="s">
        <v>292</v>
      </c>
      <c r="E100" s="105"/>
      <c r="F100" s="105"/>
      <c r="G100" s="105"/>
      <c r="H100" s="105"/>
      <c r="I100" s="105"/>
      <c r="J100" s="106">
        <f>J152</f>
        <v>0</v>
      </c>
      <c r="L100" s="103"/>
    </row>
    <row r="101" spans="2:12" s="8" customFormat="1" ht="24.9" customHeight="1" hidden="1">
      <c r="B101" s="99"/>
      <c r="D101" s="100" t="s">
        <v>162</v>
      </c>
      <c r="E101" s="101"/>
      <c r="F101" s="101"/>
      <c r="G101" s="101"/>
      <c r="H101" s="101"/>
      <c r="I101" s="101"/>
      <c r="J101" s="102">
        <f>J160</f>
        <v>0</v>
      </c>
      <c r="L101" s="99"/>
    </row>
    <row r="102" spans="2:12" s="1" customFormat="1" ht="21.75" customHeight="1" hidden="1">
      <c r="B102" s="28"/>
      <c r="L102" s="28"/>
    </row>
    <row r="103" spans="2:12" s="1" customFormat="1" ht="6.9" customHeight="1" hidden="1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28"/>
    </row>
    <row r="104" ht="12" hidden="1"/>
    <row r="105" ht="12" hidden="1"/>
    <row r="106" ht="12" hidden="1"/>
    <row r="107" spans="2:12" s="1" customFormat="1" ht="6.9" customHeight="1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28"/>
    </row>
    <row r="108" spans="2:12" s="1" customFormat="1" ht="24.9" customHeight="1">
      <c r="B108" s="28"/>
      <c r="C108" s="17" t="s">
        <v>103</v>
      </c>
      <c r="L108" s="28"/>
    </row>
    <row r="109" spans="2:12" s="1" customFormat="1" ht="6.9" customHeight="1">
      <c r="B109" s="28"/>
      <c r="L109" s="28"/>
    </row>
    <row r="110" spans="2:12" s="1" customFormat="1" ht="12" customHeight="1">
      <c r="B110" s="28"/>
      <c r="C110" s="23" t="s">
        <v>16</v>
      </c>
      <c r="L110" s="28"/>
    </row>
    <row r="111" spans="2:12" s="1" customFormat="1" ht="16.5" customHeight="1">
      <c r="B111" s="28"/>
      <c r="E111" s="201" t="str">
        <f>E7</f>
        <v>Rekonstrukce veřejného osvětlení Nový Bor</v>
      </c>
      <c r="F111" s="202"/>
      <c r="G111" s="202"/>
      <c r="H111" s="202"/>
      <c r="L111" s="28"/>
    </row>
    <row r="112" spans="2:12" s="1" customFormat="1" ht="12" customHeight="1">
      <c r="B112" s="28"/>
      <c r="C112" s="23" t="s">
        <v>158</v>
      </c>
      <c r="L112" s="28"/>
    </row>
    <row r="113" spans="2:12" s="1" customFormat="1" ht="30" customHeight="1">
      <c r="B113" s="28"/>
      <c r="E113" s="183" t="str">
        <f>E9</f>
        <v>ESL_2022_01_02 - Veřejné osvětlení Nový Bor - sever - bez dotace</v>
      </c>
      <c r="F113" s="199"/>
      <c r="G113" s="199"/>
      <c r="H113" s="199"/>
      <c r="L113" s="28"/>
    </row>
    <row r="114" spans="2:12" s="1" customFormat="1" ht="6.9" customHeight="1">
      <c r="B114" s="28"/>
      <c r="L114" s="28"/>
    </row>
    <row r="115" spans="2:12" s="1" customFormat="1" ht="12" customHeight="1">
      <c r="B115" s="28"/>
      <c r="C115" s="23" t="s">
        <v>20</v>
      </c>
      <c r="F115" s="21" t="str">
        <f>F12</f>
        <v>Nový Bor</v>
      </c>
      <c r="I115" s="23" t="s">
        <v>22</v>
      </c>
      <c r="J115" s="48">
        <f>IF(J12="","",J12)</f>
        <v>0</v>
      </c>
      <c r="L115" s="28"/>
    </row>
    <row r="116" spans="2:12" s="1" customFormat="1" ht="6.9" customHeight="1">
      <c r="B116" s="28"/>
      <c r="L116" s="28"/>
    </row>
    <row r="117" spans="2:12" s="1" customFormat="1" ht="15.15" customHeight="1">
      <c r="B117" s="28"/>
      <c r="C117" s="23" t="s">
        <v>23</v>
      </c>
      <c r="F117" s="21" t="str">
        <f>E15</f>
        <v xml:space="preserve"> </v>
      </c>
      <c r="I117" s="23" t="s">
        <v>29</v>
      </c>
      <c r="J117" s="26" t="str">
        <f>E21</f>
        <v xml:space="preserve"> </v>
      </c>
      <c r="L117" s="28"/>
    </row>
    <row r="118" spans="2:12" s="1" customFormat="1" ht="15.15" customHeight="1">
      <c r="B118" s="28"/>
      <c r="C118" s="23" t="s">
        <v>27</v>
      </c>
      <c r="F118" s="21" t="str">
        <f>IF(E18="","",E18)</f>
        <v>Vyplň údaj</v>
      </c>
      <c r="I118" s="23" t="s">
        <v>31</v>
      </c>
      <c r="J118" s="26" t="str">
        <f>E24</f>
        <v xml:space="preserve"> </v>
      </c>
      <c r="L118" s="28"/>
    </row>
    <row r="119" spans="2:12" s="1" customFormat="1" ht="10.35" customHeight="1">
      <c r="B119" s="28"/>
      <c r="L119" s="28"/>
    </row>
    <row r="120" spans="2:20" s="10" customFormat="1" ht="29.25" customHeight="1">
      <c r="B120" s="107"/>
      <c r="C120" s="108" t="s">
        <v>104</v>
      </c>
      <c r="D120" s="109" t="s">
        <v>58</v>
      </c>
      <c r="E120" s="109" t="s">
        <v>54</v>
      </c>
      <c r="F120" s="109" t="s">
        <v>55</v>
      </c>
      <c r="G120" s="109" t="s">
        <v>105</v>
      </c>
      <c r="H120" s="109" t="s">
        <v>106</v>
      </c>
      <c r="I120" s="109" t="s">
        <v>107</v>
      </c>
      <c r="J120" s="109" t="s">
        <v>96</v>
      </c>
      <c r="K120" s="110" t="s">
        <v>108</v>
      </c>
      <c r="L120" s="107"/>
      <c r="M120" s="55" t="s">
        <v>1</v>
      </c>
      <c r="N120" s="56" t="s">
        <v>37</v>
      </c>
      <c r="O120" s="56" t="s">
        <v>109</v>
      </c>
      <c r="P120" s="56" t="s">
        <v>110</v>
      </c>
      <c r="Q120" s="56" t="s">
        <v>111</v>
      </c>
      <c r="R120" s="56" t="s">
        <v>112</v>
      </c>
      <c r="S120" s="56" t="s">
        <v>113</v>
      </c>
      <c r="T120" s="57" t="s">
        <v>114</v>
      </c>
    </row>
    <row r="121" spans="2:63" s="1" customFormat="1" ht="22.95" customHeight="1">
      <c r="B121" s="28"/>
      <c r="C121" s="60" t="s">
        <v>115</v>
      </c>
      <c r="J121" s="111">
        <f>BK121</f>
        <v>0</v>
      </c>
      <c r="L121" s="28"/>
      <c r="M121" s="58"/>
      <c r="N121" s="49"/>
      <c r="O121" s="49"/>
      <c r="P121" s="112">
        <f>P122+P160</f>
        <v>0</v>
      </c>
      <c r="Q121" s="49"/>
      <c r="R121" s="112">
        <f>R122+R160</f>
        <v>14.093727999999999</v>
      </c>
      <c r="S121" s="49"/>
      <c r="T121" s="113">
        <f>T122+T160</f>
        <v>0</v>
      </c>
      <c r="AT121" s="13" t="s">
        <v>72</v>
      </c>
      <c r="AU121" s="13" t="s">
        <v>98</v>
      </c>
      <c r="BK121" s="114">
        <f>BK122+BK160</f>
        <v>0</v>
      </c>
    </row>
    <row r="122" spans="2:63" s="11" customFormat="1" ht="25.95" customHeight="1">
      <c r="B122" s="115"/>
      <c r="D122" s="116" t="s">
        <v>72</v>
      </c>
      <c r="E122" s="117" t="s">
        <v>129</v>
      </c>
      <c r="F122" s="117" t="s">
        <v>163</v>
      </c>
      <c r="I122" s="118"/>
      <c r="J122" s="119">
        <f>BK122</f>
        <v>0</v>
      </c>
      <c r="L122" s="115"/>
      <c r="M122" s="120"/>
      <c r="P122" s="121">
        <f>P123+P151+P152</f>
        <v>0</v>
      </c>
      <c r="R122" s="121">
        <f>R123+R151+R152</f>
        <v>14.093727999999999</v>
      </c>
      <c r="T122" s="122">
        <f>T123+T151+T152</f>
        <v>0</v>
      </c>
      <c r="AR122" s="116" t="s">
        <v>147</v>
      </c>
      <c r="AT122" s="123" t="s">
        <v>72</v>
      </c>
      <c r="AU122" s="123" t="s">
        <v>73</v>
      </c>
      <c r="AY122" s="116" t="s">
        <v>118</v>
      </c>
      <c r="BK122" s="124">
        <f>BK123+BK151+BK152</f>
        <v>0</v>
      </c>
    </row>
    <row r="123" spans="2:63" s="11" customFormat="1" ht="22.95" customHeight="1">
      <c r="B123" s="115"/>
      <c r="D123" s="116" t="s">
        <v>72</v>
      </c>
      <c r="E123" s="125" t="s">
        <v>164</v>
      </c>
      <c r="F123" s="125" t="s">
        <v>165</v>
      </c>
      <c r="I123" s="118"/>
      <c r="J123" s="126">
        <f>BK123</f>
        <v>0</v>
      </c>
      <c r="L123" s="115"/>
      <c r="M123" s="120"/>
      <c r="P123" s="121">
        <f>SUM(P124:P150)</f>
        <v>0</v>
      </c>
      <c r="R123" s="121">
        <f>SUM(R124:R150)</f>
        <v>0.555568</v>
      </c>
      <c r="T123" s="122">
        <f>SUM(T124:T150)</f>
        <v>0</v>
      </c>
      <c r="AR123" s="116" t="s">
        <v>147</v>
      </c>
      <c r="AT123" s="123" t="s">
        <v>72</v>
      </c>
      <c r="AU123" s="123" t="s">
        <v>78</v>
      </c>
      <c r="AY123" s="116" t="s">
        <v>118</v>
      </c>
      <c r="BK123" s="124">
        <f>SUM(BK124:BK150)</f>
        <v>0</v>
      </c>
    </row>
    <row r="124" spans="2:65" s="1" customFormat="1" ht="24.15" customHeight="1">
      <c r="B124" s="127"/>
      <c r="C124" s="128" t="s">
        <v>78</v>
      </c>
      <c r="D124" s="128" t="s">
        <v>122</v>
      </c>
      <c r="E124" s="129" t="s">
        <v>166</v>
      </c>
      <c r="F124" s="130" t="s">
        <v>167</v>
      </c>
      <c r="G124" s="131" t="s">
        <v>125</v>
      </c>
      <c r="H124" s="132">
        <v>24</v>
      </c>
      <c r="I124" s="133"/>
      <c r="J124" s="134">
        <f aca="true" t="shared" si="0" ref="J124:J140">ROUND(I124*H124,2)</f>
        <v>0</v>
      </c>
      <c r="K124" s="130" t="s">
        <v>168</v>
      </c>
      <c r="L124" s="28"/>
      <c r="M124" s="135" t="s">
        <v>1</v>
      </c>
      <c r="N124" s="136" t="s">
        <v>38</v>
      </c>
      <c r="P124" s="137">
        <f aca="true" t="shared" si="1" ref="P124:P140">O124*H124</f>
        <v>0</v>
      </c>
      <c r="Q124" s="137">
        <v>0</v>
      </c>
      <c r="R124" s="137">
        <f aca="true" t="shared" si="2" ref="R124:R140">Q124*H124</f>
        <v>0</v>
      </c>
      <c r="S124" s="137">
        <v>0</v>
      </c>
      <c r="T124" s="138">
        <f aca="true" t="shared" si="3" ref="T124:T140">S124*H124</f>
        <v>0</v>
      </c>
      <c r="AR124" s="139" t="s">
        <v>169</v>
      </c>
      <c r="AT124" s="139" t="s">
        <v>122</v>
      </c>
      <c r="AU124" s="139" t="s">
        <v>83</v>
      </c>
      <c r="AY124" s="13" t="s">
        <v>118</v>
      </c>
      <c r="BE124" s="140">
        <f aca="true" t="shared" si="4" ref="BE124:BE140">IF(N124="základní",J124,0)</f>
        <v>0</v>
      </c>
      <c r="BF124" s="140">
        <f aca="true" t="shared" si="5" ref="BF124:BF140">IF(N124="snížená",J124,0)</f>
        <v>0</v>
      </c>
      <c r="BG124" s="140">
        <f aca="true" t="shared" si="6" ref="BG124:BG140">IF(N124="zákl. přenesená",J124,0)</f>
        <v>0</v>
      </c>
      <c r="BH124" s="140">
        <f aca="true" t="shared" si="7" ref="BH124:BH140">IF(N124="sníž. přenesená",J124,0)</f>
        <v>0</v>
      </c>
      <c r="BI124" s="140">
        <f aca="true" t="shared" si="8" ref="BI124:BI140">IF(N124="nulová",J124,0)</f>
        <v>0</v>
      </c>
      <c r="BJ124" s="13" t="s">
        <v>78</v>
      </c>
      <c r="BK124" s="140">
        <f aca="true" t="shared" si="9" ref="BK124:BK140">ROUND(I124*H124,2)</f>
        <v>0</v>
      </c>
      <c r="BL124" s="13" t="s">
        <v>169</v>
      </c>
      <c r="BM124" s="139" t="s">
        <v>170</v>
      </c>
    </row>
    <row r="125" spans="2:65" s="1" customFormat="1" ht="24.15" customHeight="1">
      <c r="B125" s="127"/>
      <c r="C125" s="141" t="s">
        <v>83</v>
      </c>
      <c r="D125" s="141" t="s">
        <v>129</v>
      </c>
      <c r="E125" s="142" t="s">
        <v>171</v>
      </c>
      <c r="F125" s="143" t="s">
        <v>172</v>
      </c>
      <c r="G125" s="144" t="s">
        <v>125</v>
      </c>
      <c r="H125" s="145">
        <v>24</v>
      </c>
      <c r="I125" s="146"/>
      <c r="J125" s="147">
        <f t="shared" si="0"/>
        <v>0</v>
      </c>
      <c r="K125" s="143" t="s">
        <v>168</v>
      </c>
      <c r="L125" s="148"/>
      <c r="M125" s="149" t="s">
        <v>1</v>
      </c>
      <c r="N125" s="150" t="s">
        <v>38</v>
      </c>
      <c r="P125" s="137">
        <f t="shared" si="1"/>
        <v>0</v>
      </c>
      <c r="Q125" s="137">
        <v>0</v>
      </c>
      <c r="R125" s="137">
        <f t="shared" si="2"/>
        <v>0</v>
      </c>
      <c r="S125" s="137">
        <v>0</v>
      </c>
      <c r="T125" s="138">
        <f t="shared" si="3"/>
        <v>0</v>
      </c>
      <c r="AR125" s="139" t="s">
        <v>173</v>
      </c>
      <c r="AT125" s="139" t="s">
        <v>129</v>
      </c>
      <c r="AU125" s="139" t="s">
        <v>83</v>
      </c>
      <c r="AY125" s="13" t="s">
        <v>118</v>
      </c>
      <c r="BE125" s="140">
        <f t="shared" si="4"/>
        <v>0</v>
      </c>
      <c r="BF125" s="140">
        <f t="shared" si="5"/>
        <v>0</v>
      </c>
      <c r="BG125" s="140">
        <f t="shared" si="6"/>
        <v>0</v>
      </c>
      <c r="BH125" s="140">
        <f t="shared" si="7"/>
        <v>0</v>
      </c>
      <c r="BI125" s="140">
        <f t="shared" si="8"/>
        <v>0</v>
      </c>
      <c r="BJ125" s="13" t="s">
        <v>78</v>
      </c>
      <c r="BK125" s="140">
        <f t="shared" si="9"/>
        <v>0</v>
      </c>
      <c r="BL125" s="13" t="s">
        <v>173</v>
      </c>
      <c r="BM125" s="139" t="s">
        <v>174</v>
      </c>
    </row>
    <row r="126" spans="2:65" s="1" customFormat="1" ht="24.15" customHeight="1">
      <c r="B126" s="127"/>
      <c r="C126" s="128" t="s">
        <v>147</v>
      </c>
      <c r="D126" s="128" t="s">
        <v>122</v>
      </c>
      <c r="E126" s="129" t="s">
        <v>175</v>
      </c>
      <c r="F126" s="130" t="s">
        <v>176</v>
      </c>
      <c r="G126" s="131" t="s">
        <v>125</v>
      </c>
      <c r="H126" s="132">
        <v>12</v>
      </c>
      <c r="I126" s="133"/>
      <c r="J126" s="134">
        <f t="shared" si="0"/>
        <v>0</v>
      </c>
      <c r="K126" s="130" t="s">
        <v>168</v>
      </c>
      <c r="L126" s="28"/>
      <c r="M126" s="135" t="s">
        <v>1</v>
      </c>
      <c r="N126" s="136" t="s">
        <v>38</v>
      </c>
      <c r="P126" s="137">
        <f t="shared" si="1"/>
        <v>0</v>
      </c>
      <c r="Q126" s="137">
        <v>0</v>
      </c>
      <c r="R126" s="137">
        <f t="shared" si="2"/>
        <v>0</v>
      </c>
      <c r="S126" s="137">
        <v>0</v>
      </c>
      <c r="T126" s="138">
        <f t="shared" si="3"/>
        <v>0</v>
      </c>
      <c r="AR126" s="139" t="s">
        <v>169</v>
      </c>
      <c r="AT126" s="139" t="s">
        <v>122</v>
      </c>
      <c r="AU126" s="139" t="s">
        <v>83</v>
      </c>
      <c r="AY126" s="13" t="s">
        <v>118</v>
      </c>
      <c r="BE126" s="140">
        <f t="shared" si="4"/>
        <v>0</v>
      </c>
      <c r="BF126" s="140">
        <f t="shared" si="5"/>
        <v>0</v>
      </c>
      <c r="BG126" s="140">
        <f t="shared" si="6"/>
        <v>0</v>
      </c>
      <c r="BH126" s="140">
        <f t="shared" si="7"/>
        <v>0</v>
      </c>
      <c r="BI126" s="140">
        <f t="shared" si="8"/>
        <v>0</v>
      </c>
      <c r="BJ126" s="13" t="s">
        <v>78</v>
      </c>
      <c r="BK126" s="140">
        <f t="shared" si="9"/>
        <v>0</v>
      </c>
      <c r="BL126" s="13" t="s">
        <v>169</v>
      </c>
      <c r="BM126" s="139" t="s">
        <v>177</v>
      </c>
    </row>
    <row r="127" spans="2:65" s="1" customFormat="1" ht="33" customHeight="1">
      <c r="B127" s="127"/>
      <c r="C127" s="128" t="s">
        <v>293</v>
      </c>
      <c r="D127" s="128" t="s">
        <v>122</v>
      </c>
      <c r="E127" s="129" t="s">
        <v>294</v>
      </c>
      <c r="F127" s="130" t="s">
        <v>295</v>
      </c>
      <c r="G127" s="131" t="s">
        <v>125</v>
      </c>
      <c r="H127" s="132">
        <v>8</v>
      </c>
      <c r="I127" s="133"/>
      <c r="J127" s="134">
        <f t="shared" si="0"/>
        <v>0</v>
      </c>
      <c r="K127" s="130" t="s">
        <v>168</v>
      </c>
      <c r="L127" s="28"/>
      <c r="M127" s="135" t="s">
        <v>1</v>
      </c>
      <c r="N127" s="136" t="s">
        <v>38</v>
      </c>
      <c r="P127" s="137">
        <f t="shared" si="1"/>
        <v>0</v>
      </c>
      <c r="Q127" s="137">
        <v>0</v>
      </c>
      <c r="R127" s="137">
        <f t="shared" si="2"/>
        <v>0</v>
      </c>
      <c r="S127" s="137">
        <v>0</v>
      </c>
      <c r="T127" s="138">
        <f t="shared" si="3"/>
        <v>0</v>
      </c>
      <c r="AR127" s="139" t="s">
        <v>169</v>
      </c>
      <c r="AT127" s="139" t="s">
        <v>122</v>
      </c>
      <c r="AU127" s="139" t="s">
        <v>83</v>
      </c>
      <c r="AY127" s="13" t="s">
        <v>118</v>
      </c>
      <c r="BE127" s="140">
        <f t="shared" si="4"/>
        <v>0</v>
      </c>
      <c r="BF127" s="140">
        <f t="shared" si="5"/>
        <v>0</v>
      </c>
      <c r="BG127" s="140">
        <f t="shared" si="6"/>
        <v>0</v>
      </c>
      <c r="BH127" s="140">
        <f t="shared" si="7"/>
        <v>0</v>
      </c>
      <c r="BI127" s="140">
        <f t="shared" si="8"/>
        <v>0</v>
      </c>
      <c r="BJ127" s="13" t="s">
        <v>78</v>
      </c>
      <c r="BK127" s="140">
        <f t="shared" si="9"/>
        <v>0</v>
      </c>
      <c r="BL127" s="13" t="s">
        <v>169</v>
      </c>
      <c r="BM127" s="139" t="s">
        <v>296</v>
      </c>
    </row>
    <row r="128" spans="2:65" s="1" customFormat="1" ht="16.5" customHeight="1">
      <c r="B128" s="127"/>
      <c r="C128" s="141" t="s">
        <v>297</v>
      </c>
      <c r="D128" s="141" t="s">
        <v>129</v>
      </c>
      <c r="E128" s="142" t="s">
        <v>298</v>
      </c>
      <c r="F128" s="143" t="s">
        <v>299</v>
      </c>
      <c r="G128" s="144" t="s">
        <v>125</v>
      </c>
      <c r="H128" s="145">
        <v>8</v>
      </c>
      <c r="I128" s="146"/>
      <c r="J128" s="147">
        <f t="shared" si="0"/>
        <v>0</v>
      </c>
      <c r="K128" s="143" t="s">
        <v>168</v>
      </c>
      <c r="L128" s="148"/>
      <c r="M128" s="149" t="s">
        <v>1</v>
      </c>
      <c r="N128" s="150" t="s">
        <v>38</v>
      </c>
      <c r="P128" s="137">
        <f t="shared" si="1"/>
        <v>0</v>
      </c>
      <c r="Q128" s="137">
        <v>0</v>
      </c>
      <c r="R128" s="137">
        <f t="shared" si="2"/>
        <v>0</v>
      </c>
      <c r="S128" s="137">
        <v>0</v>
      </c>
      <c r="T128" s="138">
        <f t="shared" si="3"/>
        <v>0</v>
      </c>
      <c r="AR128" s="139" t="s">
        <v>173</v>
      </c>
      <c r="AT128" s="139" t="s">
        <v>129</v>
      </c>
      <c r="AU128" s="139" t="s">
        <v>83</v>
      </c>
      <c r="AY128" s="13" t="s">
        <v>118</v>
      </c>
      <c r="BE128" s="140">
        <f t="shared" si="4"/>
        <v>0</v>
      </c>
      <c r="BF128" s="140">
        <f t="shared" si="5"/>
        <v>0</v>
      </c>
      <c r="BG128" s="140">
        <f t="shared" si="6"/>
        <v>0</v>
      </c>
      <c r="BH128" s="140">
        <f t="shared" si="7"/>
        <v>0</v>
      </c>
      <c r="BI128" s="140">
        <f t="shared" si="8"/>
        <v>0</v>
      </c>
      <c r="BJ128" s="13" t="s">
        <v>78</v>
      </c>
      <c r="BK128" s="140">
        <f t="shared" si="9"/>
        <v>0</v>
      </c>
      <c r="BL128" s="13" t="s">
        <v>173</v>
      </c>
      <c r="BM128" s="139" t="s">
        <v>300</v>
      </c>
    </row>
    <row r="129" spans="2:65" s="1" customFormat="1" ht="24.15" customHeight="1">
      <c r="B129" s="127"/>
      <c r="C129" s="128" t="s">
        <v>136</v>
      </c>
      <c r="D129" s="128" t="s">
        <v>122</v>
      </c>
      <c r="E129" s="129" t="s">
        <v>178</v>
      </c>
      <c r="F129" s="130" t="s">
        <v>179</v>
      </c>
      <c r="G129" s="131" t="s">
        <v>125</v>
      </c>
      <c r="H129" s="132">
        <v>12</v>
      </c>
      <c r="I129" s="133"/>
      <c r="J129" s="134">
        <f t="shared" si="0"/>
        <v>0</v>
      </c>
      <c r="K129" s="130" t="s">
        <v>168</v>
      </c>
      <c r="L129" s="28"/>
      <c r="M129" s="135" t="s">
        <v>1</v>
      </c>
      <c r="N129" s="136" t="s">
        <v>38</v>
      </c>
      <c r="P129" s="137">
        <f t="shared" si="1"/>
        <v>0</v>
      </c>
      <c r="Q129" s="137">
        <v>0</v>
      </c>
      <c r="R129" s="137">
        <f t="shared" si="2"/>
        <v>0</v>
      </c>
      <c r="S129" s="137">
        <v>0</v>
      </c>
      <c r="T129" s="138">
        <f t="shared" si="3"/>
        <v>0</v>
      </c>
      <c r="AR129" s="139" t="s">
        <v>169</v>
      </c>
      <c r="AT129" s="139" t="s">
        <v>122</v>
      </c>
      <c r="AU129" s="139" t="s">
        <v>83</v>
      </c>
      <c r="AY129" s="13" t="s">
        <v>118</v>
      </c>
      <c r="BE129" s="140">
        <f t="shared" si="4"/>
        <v>0</v>
      </c>
      <c r="BF129" s="140">
        <f t="shared" si="5"/>
        <v>0</v>
      </c>
      <c r="BG129" s="140">
        <f t="shared" si="6"/>
        <v>0</v>
      </c>
      <c r="BH129" s="140">
        <f t="shared" si="7"/>
        <v>0</v>
      </c>
      <c r="BI129" s="140">
        <f t="shared" si="8"/>
        <v>0</v>
      </c>
      <c r="BJ129" s="13" t="s">
        <v>78</v>
      </c>
      <c r="BK129" s="140">
        <f t="shared" si="9"/>
        <v>0</v>
      </c>
      <c r="BL129" s="13" t="s">
        <v>169</v>
      </c>
      <c r="BM129" s="139" t="s">
        <v>180</v>
      </c>
    </row>
    <row r="130" spans="2:65" s="1" customFormat="1" ht="21.75" customHeight="1">
      <c r="B130" s="127"/>
      <c r="C130" s="141" t="s">
        <v>181</v>
      </c>
      <c r="D130" s="141" t="s">
        <v>129</v>
      </c>
      <c r="E130" s="142" t="s">
        <v>182</v>
      </c>
      <c r="F130" s="143" t="s">
        <v>183</v>
      </c>
      <c r="G130" s="144" t="s">
        <v>125</v>
      </c>
      <c r="H130" s="145">
        <v>0</v>
      </c>
      <c r="I130" s="146"/>
      <c r="J130" s="147">
        <f t="shared" si="0"/>
        <v>0</v>
      </c>
      <c r="K130" s="143" t="s">
        <v>168</v>
      </c>
      <c r="L130" s="148"/>
      <c r="M130" s="149" t="s">
        <v>1</v>
      </c>
      <c r="N130" s="150" t="s">
        <v>38</v>
      </c>
      <c r="P130" s="137">
        <f t="shared" si="1"/>
        <v>0</v>
      </c>
      <c r="Q130" s="137">
        <v>0</v>
      </c>
      <c r="R130" s="137">
        <f t="shared" si="2"/>
        <v>0</v>
      </c>
      <c r="S130" s="137">
        <v>0</v>
      </c>
      <c r="T130" s="138">
        <f t="shared" si="3"/>
        <v>0</v>
      </c>
      <c r="AR130" s="139" t="s">
        <v>173</v>
      </c>
      <c r="AT130" s="139" t="s">
        <v>129</v>
      </c>
      <c r="AU130" s="139" t="s">
        <v>83</v>
      </c>
      <c r="AY130" s="13" t="s">
        <v>118</v>
      </c>
      <c r="BE130" s="140">
        <f t="shared" si="4"/>
        <v>0</v>
      </c>
      <c r="BF130" s="140">
        <f t="shared" si="5"/>
        <v>0</v>
      </c>
      <c r="BG130" s="140">
        <f t="shared" si="6"/>
        <v>0</v>
      </c>
      <c r="BH130" s="140">
        <f t="shared" si="7"/>
        <v>0</v>
      </c>
      <c r="BI130" s="140">
        <f t="shared" si="8"/>
        <v>0</v>
      </c>
      <c r="BJ130" s="13" t="s">
        <v>78</v>
      </c>
      <c r="BK130" s="140">
        <f t="shared" si="9"/>
        <v>0</v>
      </c>
      <c r="BL130" s="13" t="s">
        <v>173</v>
      </c>
      <c r="BM130" s="139" t="s">
        <v>184</v>
      </c>
    </row>
    <row r="131" spans="2:65" s="1" customFormat="1" ht="21.75" customHeight="1">
      <c r="B131" s="127"/>
      <c r="C131" s="141" t="s">
        <v>185</v>
      </c>
      <c r="D131" s="141" t="s">
        <v>129</v>
      </c>
      <c r="E131" s="142" t="s">
        <v>186</v>
      </c>
      <c r="F131" s="143" t="s">
        <v>187</v>
      </c>
      <c r="G131" s="144" t="s">
        <v>125</v>
      </c>
      <c r="H131" s="145">
        <v>0</v>
      </c>
      <c r="I131" s="146"/>
      <c r="J131" s="147">
        <f t="shared" si="0"/>
        <v>0</v>
      </c>
      <c r="K131" s="143" t="s">
        <v>168</v>
      </c>
      <c r="L131" s="148"/>
      <c r="M131" s="149" t="s">
        <v>1</v>
      </c>
      <c r="N131" s="150" t="s">
        <v>38</v>
      </c>
      <c r="P131" s="137">
        <f t="shared" si="1"/>
        <v>0</v>
      </c>
      <c r="Q131" s="137">
        <v>0</v>
      </c>
      <c r="R131" s="137">
        <f t="shared" si="2"/>
        <v>0</v>
      </c>
      <c r="S131" s="137">
        <v>0</v>
      </c>
      <c r="T131" s="138">
        <f t="shared" si="3"/>
        <v>0</v>
      </c>
      <c r="AR131" s="139" t="s">
        <v>173</v>
      </c>
      <c r="AT131" s="139" t="s">
        <v>129</v>
      </c>
      <c r="AU131" s="139" t="s">
        <v>83</v>
      </c>
      <c r="AY131" s="13" t="s">
        <v>118</v>
      </c>
      <c r="BE131" s="140">
        <f t="shared" si="4"/>
        <v>0</v>
      </c>
      <c r="BF131" s="140">
        <f t="shared" si="5"/>
        <v>0</v>
      </c>
      <c r="BG131" s="140">
        <f t="shared" si="6"/>
        <v>0</v>
      </c>
      <c r="BH131" s="140">
        <f t="shared" si="7"/>
        <v>0</v>
      </c>
      <c r="BI131" s="140">
        <f t="shared" si="8"/>
        <v>0</v>
      </c>
      <c r="BJ131" s="13" t="s">
        <v>78</v>
      </c>
      <c r="BK131" s="140">
        <f t="shared" si="9"/>
        <v>0</v>
      </c>
      <c r="BL131" s="13" t="s">
        <v>173</v>
      </c>
      <c r="BM131" s="139" t="s">
        <v>188</v>
      </c>
    </row>
    <row r="132" spans="2:65" s="1" customFormat="1" ht="21.75" customHeight="1">
      <c r="B132" s="127"/>
      <c r="C132" s="141" t="s">
        <v>189</v>
      </c>
      <c r="D132" s="141" t="s">
        <v>129</v>
      </c>
      <c r="E132" s="142" t="s">
        <v>190</v>
      </c>
      <c r="F132" s="143" t="s">
        <v>191</v>
      </c>
      <c r="G132" s="144" t="s">
        <v>125</v>
      </c>
      <c r="H132" s="145">
        <v>0</v>
      </c>
      <c r="I132" s="146"/>
      <c r="J132" s="147">
        <f t="shared" si="0"/>
        <v>0</v>
      </c>
      <c r="K132" s="143" t="s">
        <v>168</v>
      </c>
      <c r="L132" s="148"/>
      <c r="M132" s="149" t="s">
        <v>1</v>
      </c>
      <c r="N132" s="150" t="s">
        <v>38</v>
      </c>
      <c r="P132" s="137">
        <f t="shared" si="1"/>
        <v>0</v>
      </c>
      <c r="Q132" s="137">
        <v>0</v>
      </c>
      <c r="R132" s="137">
        <f t="shared" si="2"/>
        <v>0</v>
      </c>
      <c r="S132" s="137">
        <v>0</v>
      </c>
      <c r="T132" s="138">
        <f t="shared" si="3"/>
        <v>0</v>
      </c>
      <c r="AR132" s="139" t="s">
        <v>173</v>
      </c>
      <c r="AT132" s="139" t="s">
        <v>129</v>
      </c>
      <c r="AU132" s="139" t="s">
        <v>83</v>
      </c>
      <c r="AY132" s="13" t="s">
        <v>118</v>
      </c>
      <c r="BE132" s="140">
        <f t="shared" si="4"/>
        <v>0</v>
      </c>
      <c r="BF132" s="140">
        <f t="shared" si="5"/>
        <v>0</v>
      </c>
      <c r="BG132" s="140">
        <f t="shared" si="6"/>
        <v>0</v>
      </c>
      <c r="BH132" s="140">
        <f t="shared" si="7"/>
        <v>0</v>
      </c>
      <c r="BI132" s="140">
        <f t="shared" si="8"/>
        <v>0</v>
      </c>
      <c r="BJ132" s="13" t="s">
        <v>78</v>
      </c>
      <c r="BK132" s="140">
        <f t="shared" si="9"/>
        <v>0</v>
      </c>
      <c r="BL132" s="13" t="s">
        <v>173</v>
      </c>
      <c r="BM132" s="139" t="s">
        <v>192</v>
      </c>
    </row>
    <row r="133" spans="2:65" s="1" customFormat="1" ht="21.75" customHeight="1">
      <c r="B133" s="127"/>
      <c r="C133" s="141" t="s">
        <v>193</v>
      </c>
      <c r="D133" s="141" t="s">
        <v>129</v>
      </c>
      <c r="E133" s="142" t="s">
        <v>194</v>
      </c>
      <c r="F133" s="143" t="s">
        <v>195</v>
      </c>
      <c r="G133" s="144" t="s">
        <v>125</v>
      </c>
      <c r="H133" s="145">
        <v>0</v>
      </c>
      <c r="I133" s="146"/>
      <c r="J133" s="147">
        <f t="shared" si="0"/>
        <v>0</v>
      </c>
      <c r="K133" s="143" t="s">
        <v>168</v>
      </c>
      <c r="L133" s="148"/>
      <c r="M133" s="149" t="s">
        <v>1</v>
      </c>
      <c r="N133" s="150" t="s">
        <v>38</v>
      </c>
      <c r="P133" s="137">
        <f t="shared" si="1"/>
        <v>0</v>
      </c>
      <c r="Q133" s="137">
        <v>0</v>
      </c>
      <c r="R133" s="137">
        <f t="shared" si="2"/>
        <v>0</v>
      </c>
      <c r="S133" s="137">
        <v>0</v>
      </c>
      <c r="T133" s="138">
        <f t="shared" si="3"/>
        <v>0</v>
      </c>
      <c r="AR133" s="139" t="s">
        <v>173</v>
      </c>
      <c r="AT133" s="139" t="s">
        <v>129</v>
      </c>
      <c r="AU133" s="139" t="s">
        <v>83</v>
      </c>
      <c r="AY133" s="13" t="s">
        <v>118</v>
      </c>
      <c r="BE133" s="140">
        <f t="shared" si="4"/>
        <v>0</v>
      </c>
      <c r="BF133" s="140">
        <f t="shared" si="5"/>
        <v>0</v>
      </c>
      <c r="BG133" s="140">
        <f t="shared" si="6"/>
        <v>0</v>
      </c>
      <c r="BH133" s="140">
        <f t="shared" si="7"/>
        <v>0</v>
      </c>
      <c r="BI133" s="140">
        <f t="shared" si="8"/>
        <v>0</v>
      </c>
      <c r="BJ133" s="13" t="s">
        <v>78</v>
      </c>
      <c r="BK133" s="140">
        <f t="shared" si="9"/>
        <v>0</v>
      </c>
      <c r="BL133" s="13" t="s">
        <v>173</v>
      </c>
      <c r="BM133" s="139" t="s">
        <v>196</v>
      </c>
    </row>
    <row r="134" spans="2:65" s="1" customFormat="1" ht="21.75" customHeight="1">
      <c r="B134" s="127"/>
      <c r="C134" s="141" t="s">
        <v>197</v>
      </c>
      <c r="D134" s="141" t="s">
        <v>129</v>
      </c>
      <c r="E134" s="142" t="s">
        <v>198</v>
      </c>
      <c r="F134" s="143" t="s">
        <v>199</v>
      </c>
      <c r="G134" s="144" t="s">
        <v>125</v>
      </c>
      <c r="H134" s="145">
        <v>0</v>
      </c>
      <c r="I134" s="146"/>
      <c r="J134" s="147">
        <f t="shared" si="0"/>
        <v>0</v>
      </c>
      <c r="K134" s="143" t="s">
        <v>168</v>
      </c>
      <c r="L134" s="148"/>
      <c r="M134" s="149" t="s">
        <v>1</v>
      </c>
      <c r="N134" s="150" t="s">
        <v>38</v>
      </c>
      <c r="P134" s="137">
        <f t="shared" si="1"/>
        <v>0</v>
      </c>
      <c r="Q134" s="137">
        <v>0</v>
      </c>
      <c r="R134" s="137">
        <f t="shared" si="2"/>
        <v>0</v>
      </c>
      <c r="S134" s="137">
        <v>0</v>
      </c>
      <c r="T134" s="138">
        <f t="shared" si="3"/>
        <v>0</v>
      </c>
      <c r="AR134" s="139" t="s">
        <v>173</v>
      </c>
      <c r="AT134" s="139" t="s">
        <v>129</v>
      </c>
      <c r="AU134" s="139" t="s">
        <v>83</v>
      </c>
      <c r="AY134" s="13" t="s">
        <v>118</v>
      </c>
      <c r="BE134" s="140">
        <f t="shared" si="4"/>
        <v>0</v>
      </c>
      <c r="BF134" s="140">
        <f t="shared" si="5"/>
        <v>0</v>
      </c>
      <c r="BG134" s="140">
        <f t="shared" si="6"/>
        <v>0</v>
      </c>
      <c r="BH134" s="140">
        <f t="shared" si="7"/>
        <v>0</v>
      </c>
      <c r="BI134" s="140">
        <f t="shared" si="8"/>
        <v>0</v>
      </c>
      <c r="BJ134" s="13" t="s">
        <v>78</v>
      </c>
      <c r="BK134" s="140">
        <f t="shared" si="9"/>
        <v>0</v>
      </c>
      <c r="BL134" s="13" t="s">
        <v>173</v>
      </c>
      <c r="BM134" s="139" t="s">
        <v>200</v>
      </c>
    </row>
    <row r="135" spans="2:65" s="1" customFormat="1" ht="21.75" customHeight="1">
      <c r="B135" s="127"/>
      <c r="C135" s="141" t="s">
        <v>132</v>
      </c>
      <c r="D135" s="141" t="s">
        <v>129</v>
      </c>
      <c r="E135" s="142" t="s">
        <v>201</v>
      </c>
      <c r="F135" s="143" t="s">
        <v>202</v>
      </c>
      <c r="G135" s="144" t="s">
        <v>125</v>
      </c>
      <c r="H135" s="145">
        <v>12</v>
      </c>
      <c r="I135" s="146"/>
      <c r="J135" s="147">
        <f t="shared" si="0"/>
        <v>0</v>
      </c>
      <c r="K135" s="143" t="s">
        <v>168</v>
      </c>
      <c r="L135" s="148"/>
      <c r="M135" s="149" t="s">
        <v>1</v>
      </c>
      <c r="N135" s="150" t="s">
        <v>38</v>
      </c>
      <c r="P135" s="137">
        <f t="shared" si="1"/>
        <v>0</v>
      </c>
      <c r="Q135" s="137">
        <v>0</v>
      </c>
      <c r="R135" s="137">
        <f t="shared" si="2"/>
        <v>0</v>
      </c>
      <c r="S135" s="137">
        <v>0</v>
      </c>
      <c r="T135" s="138">
        <f t="shared" si="3"/>
        <v>0</v>
      </c>
      <c r="AR135" s="139" t="s">
        <v>173</v>
      </c>
      <c r="AT135" s="139" t="s">
        <v>129</v>
      </c>
      <c r="AU135" s="139" t="s">
        <v>83</v>
      </c>
      <c r="AY135" s="13" t="s">
        <v>118</v>
      </c>
      <c r="BE135" s="140">
        <f t="shared" si="4"/>
        <v>0</v>
      </c>
      <c r="BF135" s="140">
        <f t="shared" si="5"/>
        <v>0</v>
      </c>
      <c r="BG135" s="140">
        <f t="shared" si="6"/>
        <v>0</v>
      </c>
      <c r="BH135" s="140">
        <f t="shared" si="7"/>
        <v>0</v>
      </c>
      <c r="BI135" s="140">
        <f t="shared" si="8"/>
        <v>0</v>
      </c>
      <c r="BJ135" s="13" t="s">
        <v>78</v>
      </c>
      <c r="BK135" s="140">
        <f t="shared" si="9"/>
        <v>0</v>
      </c>
      <c r="BL135" s="13" t="s">
        <v>173</v>
      </c>
      <c r="BM135" s="139" t="s">
        <v>203</v>
      </c>
    </row>
    <row r="136" spans="2:65" s="1" customFormat="1" ht="21.75" customHeight="1">
      <c r="B136" s="127"/>
      <c r="C136" s="141" t="s">
        <v>204</v>
      </c>
      <c r="D136" s="141" t="s">
        <v>129</v>
      </c>
      <c r="E136" s="142" t="s">
        <v>205</v>
      </c>
      <c r="F136" s="143" t="s">
        <v>206</v>
      </c>
      <c r="G136" s="144" t="s">
        <v>125</v>
      </c>
      <c r="H136" s="145">
        <v>0</v>
      </c>
      <c r="I136" s="146"/>
      <c r="J136" s="147">
        <f t="shared" si="0"/>
        <v>0</v>
      </c>
      <c r="K136" s="143" t="s">
        <v>168</v>
      </c>
      <c r="L136" s="148"/>
      <c r="M136" s="149" t="s">
        <v>1</v>
      </c>
      <c r="N136" s="150" t="s">
        <v>38</v>
      </c>
      <c r="P136" s="137">
        <f t="shared" si="1"/>
        <v>0</v>
      </c>
      <c r="Q136" s="137">
        <v>0</v>
      </c>
      <c r="R136" s="137">
        <f t="shared" si="2"/>
        <v>0</v>
      </c>
      <c r="S136" s="137">
        <v>0</v>
      </c>
      <c r="T136" s="138">
        <f t="shared" si="3"/>
        <v>0</v>
      </c>
      <c r="AR136" s="139" t="s">
        <v>173</v>
      </c>
      <c r="AT136" s="139" t="s">
        <v>129</v>
      </c>
      <c r="AU136" s="139" t="s">
        <v>83</v>
      </c>
      <c r="AY136" s="13" t="s">
        <v>118</v>
      </c>
      <c r="BE136" s="140">
        <f t="shared" si="4"/>
        <v>0</v>
      </c>
      <c r="BF136" s="140">
        <f t="shared" si="5"/>
        <v>0</v>
      </c>
      <c r="BG136" s="140">
        <f t="shared" si="6"/>
        <v>0</v>
      </c>
      <c r="BH136" s="140">
        <f t="shared" si="7"/>
        <v>0</v>
      </c>
      <c r="BI136" s="140">
        <f t="shared" si="8"/>
        <v>0</v>
      </c>
      <c r="BJ136" s="13" t="s">
        <v>78</v>
      </c>
      <c r="BK136" s="140">
        <f t="shared" si="9"/>
        <v>0</v>
      </c>
      <c r="BL136" s="13" t="s">
        <v>173</v>
      </c>
      <c r="BM136" s="139" t="s">
        <v>207</v>
      </c>
    </row>
    <row r="137" spans="2:65" s="1" customFormat="1" ht="21.75" customHeight="1">
      <c r="B137" s="127"/>
      <c r="C137" s="141" t="s">
        <v>154</v>
      </c>
      <c r="D137" s="141" t="s">
        <v>129</v>
      </c>
      <c r="E137" s="142" t="s">
        <v>208</v>
      </c>
      <c r="F137" s="143" t="s">
        <v>209</v>
      </c>
      <c r="G137" s="144" t="s">
        <v>125</v>
      </c>
      <c r="H137" s="145">
        <v>0</v>
      </c>
      <c r="I137" s="146"/>
      <c r="J137" s="147">
        <f t="shared" si="0"/>
        <v>0</v>
      </c>
      <c r="K137" s="143" t="s">
        <v>168</v>
      </c>
      <c r="L137" s="148"/>
      <c r="M137" s="149" t="s">
        <v>1</v>
      </c>
      <c r="N137" s="150" t="s">
        <v>38</v>
      </c>
      <c r="P137" s="137">
        <f t="shared" si="1"/>
        <v>0</v>
      </c>
      <c r="Q137" s="137">
        <v>0</v>
      </c>
      <c r="R137" s="137">
        <f t="shared" si="2"/>
        <v>0</v>
      </c>
      <c r="S137" s="137">
        <v>0</v>
      </c>
      <c r="T137" s="138">
        <f t="shared" si="3"/>
        <v>0</v>
      </c>
      <c r="AR137" s="139" t="s">
        <v>173</v>
      </c>
      <c r="AT137" s="139" t="s">
        <v>129</v>
      </c>
      <c r="AU137" s="139" t="s">
        <v>83</v>
      </c>
      <c r="AY137" s="13" t="s">
        <v>118</v>
      </c>
      <c r="BE137" s="140">
        <f t="shared" si="4"/>
        <v>0</v>
      </c>
      <c r="BF137" s="140">
        <f t="shared" si="5"/>
        <v>0</v>
      </c>
      <c r="BG137" s="140">
        <f t="shared" si="6"/>
        <v>0</v>
      </c>
      <c r="BH137" s="140">
        <f t="shared" si="7"/>
        <v>0</v>
      </c>
      <c r="BI137" s="140">
        <f t="shared" si="8"/>
        <v>0</v>
      </c>
      <c r="BJ137" s="13" t="s">
        <v>78</v>
      </c>
      <c r="BK137" s="140">
        <f t="shared" si="9"/>
        <v>0</v>
      </c>
      <c r="BL137" s="13" t="s">
        <v>173</v>
      </c>
      <c r="BM137" s="139" t="s">
        <v>210</v>
      </c>
    </row>
    <row r="138" spans="2:65" s="1" customFormat="1" ht="21.75" customHeight="1">
      <c r="B138" s="127"/>
      <c r="C138" s="141" t="s">
        <v>121</v>
      </c>
      <c r="D138" s="141" t="s">
        <v>129</v>
      </c>
      <c r="E138" s="142" t="s">
        <v>211</v>
      </c>
      <c r="F138" s="143" t="s">
        <v>212</v>
      </c>
      <c r="G138" s="144" t="s">
        <v>125</v>
      </c>
      <c r="H138" s="145">
        <v>0</v>
      </c>
      <c r="I138" s="146"/>
      <c r="J138" s="147">
        <f t="shared" si="0"/>
        <v>0</v>
      </c>
      <c r="K138" s="143" t="s">
        <v>168</v>
      </c>
      <c r="L138" s="148"/>
      <c r="M138" s="149" t="s">
        <v>1</v>
      </c>
      <c r="N138" s="150" t="s">
        <v>38</v>
      </c>
      <c r="P138" s="137">
        <f t="shared" si="1"/>
        <v>0</v>
      </c>
      <c r="Q138" s="137">
        <v>0</v>
      </c>
      <c r="R138" s="137">
        <f t="shared" si="2"/>
        <v>0</v>
      </c>
      <c r="S138" s="137">
        <v>0</v>
      </c>
      <c r="T138" s="138">
        <f t="shared" si="3"/>
        <v>0</v>
      </c>
      <c r="AR138" s="139" t="s">
        <v>173</v>
      </c>
      <c r="AT138" s="139" t="s">
        <v>129</v>
      </c>
      <c r="AU138" s="139" t="s">
        <v>83</v>
      </c>
      <c r="AY138" s="13" t="s">
        <v>118</v>
      </c>
      <c r="BE138" s="140">
        <f t="shared" si="4"/>
        <v>0</v>
      </c>
      <c r="BF138" s="140">
        <f t="shared" si="5"/>
        <v>0</v>
      </c>
      <c r="BG138" s="140">
        <f t="shared" si="6"/>
        <v>0</v>
      </c>
      <c r="BH138" s="140">
        <f t="shared" si="7"/>
        <v>0</v>
      </c>
      <c r="BI138" s="140">
        <f t="shared" si="8"/>
        <v>0</v>
      </c>
      <c r="BJ138" s="13" t="s">
        <v>78</v>
      </c>
      <c r="BK138" s="140">
        <f t="shared" si="9"/>
        <v>0</v>
      </c>
      <c r="BL138" s="13" t="s">
        <v>173</v>
      </c>
      <c r="BM138" s="139" t="s">
        <v>213</v>
      </c>
    </row>
    <row r="139" spans="2:65" s="1" customFormat="1" ht="49.2" customHeight="1">
      <c r="B139" s="127"/>
      <c r="C139" s="128" t="s">
        <v>242</v>
      </c>
      <c r="D139" s="128" t="s">
        <v>122</v>
      </c>
      <c r="E139" s="129" t="s">
        <v>301</v>
      </c>
      <c r="F139" s="130" t="s">
        <v>302</v>
      </c>
      <c r="G139" s="131" t="s">
        <v>253</v>
      </c>
      <c r="H139" s="132">
        <v>26</v>
      </c>
      <c r="I139" s="133"/>
      <c r="J139" s="134">
        <f t="shared" si="0"/>
        <v>0</v>
      </c>
      <c r="K139" s="130" t="s">
        <v>168</v>
      </c>
      <c r="L139" s="28"/>
      <c r="M139" s="135" t="s">
        <v>1</v>
      </c>
      <c r="N139" s="136" t="s">
        <v>38</v>
      </c>
      <c r="P139" s="137">
        <f t="shared" si="1"/>
        <v>0</v>
      </c>
      <c r="Q139" s="137">
        <v>0</v>
      </c>
      <c r="R139" s="137">
        <f t="shared" si="2"/>
        <v>0</v>
      </c>
      <c r="S139" s="137">
        <v>0</v>
      </c>
      <c r="T139" s="138">
        <f t="shared" si="3"/>
        <v>0</v>
      </c>
      <c r="AR139" s="139" t="s">
        <v>169</v>
      </c>
      <c r="AT139" s="139" t="s">
        <v>122</v>
      </c>
      <c r="AU139" s="139" t="s">
        <v>83</v>
      </c>
      <c r="AY139" s="13" t="s">
        <v>118</v>
      </c>
      <c r="BE139" s="140">
        <f t="shared" si="4"/>
        <v>0</v>
      </c>
      <c r="BF139" s="140">
        <f t="shared" si="5"/>
        <v>0</v>
      </c>
      <c r="BG139" s="140">
        <f t="shared" si="6"/>
        <v>0</v>
      </c>
      <c r="BH139" s="140">
        <f t="shared" si="7"/>
        <v>0</v>
      </c>
      <c r="BI139" s="140">
        <f t="shared" si="8"/>
        <v>0</v>
      </c>
      <c r="BJ139" s="13" t="s">
        <v>78</v>
      </c>
      <c r="BK139" s="140">
        <f t="shared" si="9"/>
        <v>0</v>
      </c>
      <c r="BL139" s="13" t="s">
        <v>169</v>
      </c>
      <c r="BM139" s="139" t="s">
        <v>303</v>
      </c>
    </row>
    <row r="140" spans="2:65" s="1" customFormat="1" ht="21.75" customHeight="1">
      <c r="B140" s="127"/>
      <c r="C140" s="141" t="s">
        <v>246</v>
      </c>
      <c r="D140" s="141" t="s">
        <v>129</v>
      </c>
      <c r="E140" s="142" t="s">
        <v>304</v>
      </c>
      <c r="F140" s="143" t="s">
        <v>305</v>
      </c>
      <c r="G140" s="144" t="s">
        <v>125</v>
      </c>
      <c r="H140" s="145">
        <v>4</v>
      </c>
      <c r="I140" s="146"/>
      <c r="J140" s="147">
        <f t="shared" si="0"/>
        <v>0</v>
      </c>
      <c r="K140" s="143" t="s">
        <v>168</v>
      </c>
      <c r="L140" s="148"/>
      <c r="M140" s="149" t="s">
        <v>1</v>
      </c>
      <c r="N140" s="150" t="s">
        <v>38</v>
      </c>
      <c r="P140" s="137">
        <f t="shared" si="1"/>
        <v>0</v>
      </c>
      <c r="Q140" s="137">
        <v>0.0131</v>
      </c>
      <c r="R140" s="137">
        <f t="shared" si="2"/>
        <v>0.0524</v>
      </c>
      <c r="S140" s="137">
        <v>0</v>
      </c>
      <c r="T140" s="138">
        <f t="shared" si="3"/>
        <v>0</v>
      </c>
      <c r="AR140" s="139" t="s">
        <v>173</v>
      </c>
      <c r="AT140" s="139" t="s">
        <v>129</v>
      </c>
      <c r="AU140" s="139" t="s">
        <v>83</v>
      </c>
      <c r="AY140" s="13" t="s">
        <v>118</v>
      </c>
      <c r="BE140" s="140">
        <f t="shared" si="4"/>
        <v>0</v>
      </c>
      <c r="BF140" s="140">
        <f t="shared" si="5"/>
        <v>0</v>
      </c>
      <c r="BG140" s="140">
        <f t="shared" si="6"/>
        <v>0</v>
      </c>
      <c r="BH140" s="140">
        <f t="shared" si="7"/>
        <v>0</v>
      </c>
      <c r="BI140" s="140">
        <f t="shared" si="8"/>
        <v>0</v>
      </c>
      <c r="BJ140" s="13" t="s">
        <v>78</v>
      </c>
      <c r="BK140" s="140">
        <f t="shared" si="9"/>
        <v>0</v>
      </c>
      <c r="BL140" s="13" t="s">
        <v>173</v>
      </c>
      <c r="BM140" s="139" t="s">
        <v>306</v>
      </c>
    </row>
    <row r="141" spans="2:47" s="1" customFormat="1" ht="19.2">
      <c r="B141" s="28"/>
      <c r="D141" s="156" t="s">
        <v>307</v>
      </c>
      <c r="F141" s="157" t="s">
        <v>308</v>
      </c>
      <c r="I141" s="158"/>
      <c r="L141" s="28"/>
      <c r="M141" s="159"/>
      <c r="T141" s="52"/>
      <c r="AT141" s="13" t="s">
        <v>307</v>
      </c>
      <c r="AU141" s="13" t="s">
        <v>83</v>
      </c>
    </row>
    <row r="142" spans="2:65" s="1" customFormat="1" ht="16.5" customHeight="1">
      <c r="B142" s="127"/>
      <c r="C142" s="141" t="s">
        <v>214</v>
      </c>
      <c r="D142" s="141" t="s">
        <v>129</v>
      </c>
      <c r="E142" s="142" t="s">
        <v>309</v>
      </c>
      <c r="F142" s="143" t="s">
        <v>310</v>
      </c>
      <c r="G142" s="144" t="s">
        <v>253</v>
      </c>
      <c r="H142" s="145">
        <v>8</v>
      </c>
      <c r="I142" s="146"/>
      <c r="J142" s="147">
        <f aca="true" t="shared" si="10" ref="J142:J150">ROUND(I142*H142,2)</f>
        <v>0</v>
      </c>
      <c r="K142" s="143" t="s">
        <v>168</v>
      </c>
      <c r="L142" s="148"/>
      <c r="M142" s="149" t="s">
        <v>1</v>
      </c>
      <c r="N142" s="150" t="s">
        <v>38</v>
      </c>
      <c r="P142" s="137">
        <f aca="true" t="shared" si="11" ref="P142:P150">O142*H142</f>
        <v>0</v>
      </c>
      <c r="Q142" s="137">
        <v>0</v>
      </c>
      <c r="R142" s="137">
        <f aca="true" t="shared" si="12" ref="R142:R150">Q142*H142</f>
        <v>0</v>
      </c>
      <c r="S142" s="137">
        <v>0</v>
      </c>
      <c r="T142" s="138">
        <f aca="true" t="shared" si="13" ref="T142:T150">S142*H142</f>
        <v>0</v>
      </c>
      <c r="AR142" s="139" t="s">
        <v>311</v>
      </c>
      <c r="AT142" s="139" t="s">
        <v>129</v>
      </c>
      <c r="AU142" s="139" t="s">
        <v>83</v>
      </c>
      <c r="AY142" s="13" t="s">
        <v>118</v>
      </c>
      <c r="BE142" s="140">
        <f aca="true" t="shared" si="14" ref="BE142:BE150">IF(N142="základní",J142,0)</f>
        <v>0</v>
      </c>
      <c r="BF142" s="140">
        <f aca="true" t="shared" si="15" ref="BF142:BF150">IF(N142="snížená",J142,0)</f>
        <v>0</v>
      </c>
      <c r="BG142" s="140">
        <f aca="true" t="shared" si="16" ref="BG142:BG150">IF(N142="zákl. přenesená",J142,0)</f>
        <v>0</v>
      </c>
      <c r="BH142" s="140">
        <f aca="true" t="shared" si="17" ref="BH142:BH150">IF(N142="sníž. přenesená",J142,0)</f>
        <v>0</v>
      </c>
      <c r="BI142" s="140">
        <f aca="true" t="shared" si="18" ref="BI142:BI150">IF(N142="nulová",J142,0)</f>
        <v>0</v>
      </c>
      <c r="BJ142" s="13" t="s">
        <v>78</v>
      </c>
      <c r="BK142" s="140">
        <f aca="true" t="shared" si="19" ref="BK142:BK150">ROUND(I142*H142,2)</f>
        <v>0</v>
      </c>
      <c r="BL142" s="13" t="s">
        <v>169</v>
      </c>
      <c r="BM142" s="139" t="s">
        <v>312</v>
      </c>
    </row>
    <row r="143" spans="2:65" s="1" customFormat="1" ht="16.5" customHeight="1">
      <c r="B143" s="127"/>
      <c r="C143" s="141" t="s">
        <v>313</v>
      </c>
      <c r="D143" s="141" t="s">
        <v>129</v>
      </c>
      <c r="E143" s="142" t="s">
        <v>314</v>
      </c>
      <c r="F143" s="143" t="s">
        <v>315</v>
      </c>
      <c r="G143" s="144" t="s">
        <v>316</v>
      </c>
      <c r="H143" s="145">
        <v>8</v>
      </c>
      <c r="I143" s="146"/>
      <c r="J143" s="147">
        <f t="shared" si="10"/>
        <v>0</v>
      </c>
      <c r="K143" s="143" t="s">
        <v>168</v>
      </c>
      <c r="L143" s="148"/>
      <c r="M143" s="149" t="s">
        <v>1</v>
      </c>
      <c r="N143" s="150" t="s">
        <v>38</v>
      </c>
      <c r="P143" s="137">
        <f t="shared" si="11"/>
        <v>0</v>
      </c>
      <c r="Q143" s="137">
        <v>0</v>
      </c>
      <c r="R143" s="137">
        <f t="shared" si="12"/>
        <v>0</v>
      </c>
      <c r="S143" s="137">
        <v>0</v>
      </c>
      <c r="T143" s="138">
        <f t="shared" si="13"/>
        <v>0</v>
      </c>
      <c r="AR143" s="139" t="s">
        <v>311</v>
      </c>
      <c r="AT143" s="139" t="s">
        <v>129</v>
      </c>
      <c r="AU143" s="139" t="s">
        <v>83</v>
      </c>
      <c r="AY143" s="13" t="s">
        <v>118</v>
      </c>
      <c r="BE143" s="140">
        <f t="shared" si="14"/>
        <v>0</v>
      </c>
      <c r="BF143" s="140">
        <f t="shared" si="15"/>
        <v>0</v>
      </c>
      <c r="BG143" s="140">
        <f t="shared" si="16"/>
        <v>0</v>
      </c>
      <c r="BH143" s="140">
        <f t="shared" si="17"/>
        <v>0</v>
      </c>
      <c r="BI143" s="140">
        <f t="shared" si="18"/>
        <v>0</v>
      </c>
      <c r="BJ143" s="13" t="s">
        <v>78</v>
      </c>
      <c r="BK143" s="140">
        <f t="shared" si="19"/>
        <v>0</v>
      </c>
      <c r="BL143" s="13" t="s">
        <v>169</v>
      </c>
      <c r="BM143" s="139" t="s">
        <v>317</v>
      </c>
    </row>
    <row r="144" spans="2:65" s="1" customFormat="1" ht="16.5" customHeight="1">
      <c r="B144" s="127"/>
      <c r="C144" s="141" t="s">
        <v>218</v>
      </c>
      <c r="D144" s="141" t="s">
        <v>129</v>
      </c>
      <c r="E144" s="142" t="s">
        <v>318</v>
      </c>
      <c r="F144" s="143" t="s">
        <v>319</v>
      </c>
      <c r="G144" s="144" t="s">
        <v>125</v>
      </c>
      <c r="H144" s="145">
        <v>4</v>
      </c>
      <c r="I144" s="146"/>
      <c r="J144" s="147">
        <f t="shared" si="10"/>
        <v>0</v>
      </c>
      <c r="K144" s="143" t="s">
        <v>168</v>
      </c>
      <c r="L144" s="148"/>
      <c r="M144" s="149" t="s">
        <v>1</v>
      </c>
      <c r="N144" s="150" t="s">
        <v>38</v>
      </c>
      <c r="P144" s="137">
        <f t="shared" si="11"/>
        <v>0</v>
      </c>
      <c r="Q144" s="137">
        <v>0.125</v>
      </c>
      <c r="R144" s="137">
        <f t="shared" si="12"/>
        <v>0.5</v>
      </c>
      <c r="S144" s="137">
        <v>0</v>
      </c>
      <c r="T144" s="138">
        <f t="shared" si="13"/>
        <v>0</v>
      </c>
      <c r="AR144" s="139" t="s">
        <v>311</v>
      </c>
      <c r="AT144" s="139" t="s">
        <v>129</v>
      </c>
      <c r="AU144" s="139" t="s">
        <v>83</v>
      </c>
      <c r="AY144" s="13" t="s">
        <v>118</v>
      </c>
      <c r="BE144" s="140">
        <f t="shared" si="14"/>
        <v>0</v>
      </c>
      <c r="BF144" s="140">
        <f t="shared" si="15"/>
        <v>0</v>
      </c>
      <c r="BG144" s="140">
        <f t="shared" si="16"/>
        <v>0</v>
      </c>
      <c r="BH144" s="140">
        <f t="shared" si="17"/>
        <v>0</v>
      </c>
      <c r="BI144" s="140">
        <f t="shared" si="18"/>
        <v>0</v>
      </c>
      <c r="BJ144" s="13" t="s">
        <v>78</v>
      </c>
      <c r="BK144" s="140">
        <f t="shared" si="19"/>
        <v>0</v>
      </c>
      <c r="BL144" s="13" t="s">
        <v>169</v>
      </c>
      <c r="BM144" s="139" t="s">
        <v>320</v>
      </c>
    </row>
    <row r="145" spans="2:65" s="1" customFormat="1" ht="37.95" customHeight="1">
      <c r="B145" s="127"/>
      <c r="C145" s="128" t="s">
        <v>250</v>
      </c>
      <c r="D145" s="128" t="s">
        <v>122</v>
      </c>
      <c r="E145" s="129" t="s">
        <v>251</v>
      </c>
      <c r="F145" s="130" t="s">
        <v>252</v>
      </c>
      <c r="G145" s="131" t="s">
        <v>253</v>
      </c>
      <c r="H145" s="132">
        <v>24</v>
      </c>
      <c r="I145" s="133"/>
      <c r="J145" s="134">
        <f t="shared" si="10"/>
        <v>0</v>
      </c>
      <c r="K145" s="130" t="s">
        <v>168</v>
      </c>
      <c r="L145" s="28"/>
      <c r="M145" s="135" t="s">
        <v>1</v>
      </c>
      <c r="N145" s="136" t="s">
        <v>38</v>
      </c>
      <c r="P145" s="137">
        <f t="shared" si="11"/>
        <v>0</v>
      </c>
      <c r="Q145" s="137">
        <v>0</v>
      </c>
      <c r="R145" s="137">
        <f t="shared" si="12"/>
        <v>0</v>
      </c>
      <c r="S145" s="137">
        <v>0</v>
      </c>
      <c r="T145" s="138">
        <f t="shared" si="13"/>
        <v>0</v>
      </c>
      <c r="AR145" s="139" t="s">
        <v>169</v>
      </c>
      <c r="AT145" s="139" t="s">
        <v>122</v>
      </c>
      <c r="AU145" s="139" t="s">
        <v>83</v>
      </c>
      <c r="AY145" s="13" t="s">
        <v>118</v>
      </c>
      <c r="BE145" s="140">
        <f t="shared" si="14"/>
        <v>0</v>
      </c>
      <c r="BF145" s="140">
        <f t="shared" si="15"/>
        <v>0</v>
      </c>
      <c r="BG145" s="140">
        <f t="shared" si="16"/>
        <v>0</v>
      </c>
      <c r="BH145" s="140">
        <f t="shared" si="17"/>
        <v>0</v>
      </c>
      <c r="BI145" s="140">
        <f t="shared" si="18"/>
        <v>0</v>
      </c>
      <c r="BJ145" s="13" t="s">
        <v>78</v>
      </c>
      <c r="BK145" s="140">
        <f t="shared" si="19"/>
        <v>0</v>
      </c>
      <c r="BL145" s="13" t="s">
        <v>169</v>
      </c>
      <c r="BM145" s="139" t="s">
        <v>254</v>
      </c>
    </row>
    <row r="146" spans="2:65" s="1" customFormat="1" ht="24.15" customHeight="1">
      <c r="B146" s="127"/>
      <c r="C146" s="141" t="s">
        <v>255</v>
      </c>
      <c r="D146" s="141" t="s">
        <v>129</v>
      </c>
      <c r="E146" s="142" t="s">
        <v>256</v>
      </c>
      <c r="F146" s="143" t="s">
        <v>257</v>
      </c>
      <c r="G146" s="144" t="s">
        <v>253</v>
      </c>
      <c r="H146" s="145">
        <v>26.4</v>
      </c>
      <c r="I146" s="146"/>
      <c r="J146" s="147">
        <f t="shared" si="10"/>
        <v>0</v>
      </c>
      <c r="K146" s="143" t="s">
        <v>168</v>
      </c>
      <c r="L146" s="148"/>
      <c r="M146" s="149" t="s">
        <v>1</v>
      </c>
      <c r="N146" s="150" t="s">
        <v>38</v>
      </c>
      <c r="P146" s="137">
        <f t="shared" si="11"/>
        <v>0</v>
      </c>
      <c r="Q146" s="137">
        <v>0.00012</v>
      </c>
      <c r="R146" s="137">
        <f t="shared" si="12"/>
        <v>0.003168</v>
      </c>
      <c r="S146" s="137">
        <v>0</v>
      </c>
      <c r="T146" s="138">
        <f t="shared" si="13"/>
        <v>0</v>
      </c>
      <c r="AR146" s="139" t="s">
        <v>173</v>
      </c>
      <c r="AT146" s="139" t="s">
        <v>129</v>
      </c>
      <c r="AU146" s="139" t="s">
        <v>83</v>
      </c>
      <c r="AY146" s="13" t="s">
        <v>118</v>
      </c>
      <c r="BE146" s="140">
        <f t="shared" si="14"/>
        <v>0</v>
      </c>
      <c r="BF146" s="140">
        <f t="shared" si="15"/>
        <v>0</v>
      </c>
      <c r="BG146" s="140">
        <f t="shared" si="16"/>
        <v>0</v>
      </c>
      <c r="BH146" s="140">
        <f t="shared" si="17"/>
        <v>0</v>
      </c>
      <c r="BI146" s="140">
        <f t="shared" si="18"/>
        <v>0</v>
      </c>
      <c r="BJ146" s="13" t="s">
        <v>78</v>
      </c>
      <c r="BK146" s="140">
        <f t="shared" si="19"/>
        <v>0</v>
      </c>
      <c r="BL146" s="13" t="s">
        <v>173</v>
      </c>
      <c r="BM146" s="139" t="s">
        <v>258</v>
      </c>
    </row>
    <row r="147" spans="2:65" s="1" customFormat="1" ht="24.15" customHeight="1">
      <c r="B147" s="127"/>
      <c r="C147" s="128" t="s">
        <v>259</v>
      </c>
      <c r="D147" s="128" t="s">
        <v>122</v>
      </c>
      <c r="E147" s="129" t="s">
        <v>260</v>
      </c>
      <c r="F147" s="130" t="s">
        <v>261</v>
      </c>
      <c r="G147" s="131" t="s">
        <v>125</v>
      </c>
      <c r="H147" s="132">
        <v>12</v>
      </c>
      <c r="I147" s="133"/>
      <c r="J147" s="134">
        <f t="shared" si="10"/>
        <v>0</v>
      </c>
      <c r="K147" s="130" t="s">
        <v>168</v>
      </c>
      <c r="L147" s="28"/>
      <c r="M147" s="135" t="s">
        <v>1</v>
      </c>
      <c r="N147" s="136" t="s">
        <v>38</v>
      </c>
      <c r="P147" s="137">
        <f t="shared" si="11"/>
        <v>0</v>
      </c>
      <c r="Q147" s="137">
        <v>0</v>
      </c>
      <c r="R147" s="137">
        <f t="shared" si="12"/>
        <v>0</v>
      </c>
      <c r="S147" s="137">
        <v>0</v>
      </c>
      <c r="T147" s="138">
        <f t="shared" si="13"/>
        <v>0</v>
      </c>
      <c r="AR147" s="139" t="s">
        <v>169</v>
      </c>
      <c r="AT147" s="139" t="s">
        <v>122</v>
      </c>
      <c r="AU147" s="139" t="s">
        <v>83</v>
      </c>
      <c r="AY147" s="13" t="s">
        <v>118</v>
      </c>
      <c r="BE147" s="140">
        <f t="shared" si="14"/>
        <v>0</v>
      </c>
      <c r="BF147" s="140">
        <f t="shared" si="15"/>
        <v>0</v>
      </c>
      <c r="BG147" s="140">
        <f t="shared" si="16"/>
        <v>0</v>
      </c>
      <c r="BH147" s="140">
        <f t="shared" si="17"/>
        <v>0</v>
      </c>
      <c r="BI147" s="140">
        <f t="shared" si="18"/>
        <v>0</v>
      </c>
      <c r="BJ147" s="13" t="s">
        <v>78</v>
      </c>
      <c r="BK147" s="140">
        <f t="shared" si="19"/>
        <v>0</v>
      </c>
      <c r="BL147" s="13" t="s">
        <v>169</v>
      </c>
      <c r="BM147" s="139" t="s">
        <v>262</v>
      </c>
    </row>
    <row r="148" spans="2:65" s="1" customFormat="1" ht="24.15" customHeight="1">
      <c r="B148" s="127"/>
      <c r="C148" s="128" t="s">
        <v>263</v>
      </c>
      <c r="D148" s="128" t="s">
        <v>122</v>
      </c>
      <c r="E148" s="129" t="s">
        <v>264</v>
      </c>
      <c r="F148" s="130" t="s">
        <v>265</v>
      </c>
      <c r="G148" s="131" t="s">
        <v>125</v>
      </c>
      <c r="H148" s="132">
        <v>0</v>
      </c>
      <c r="I148" s="133"/>
      <c r="J148" s="134">
        <f t="shared" si="10"/>
        <v>0</v>
      </c>
      <c r="K148" s="130" t="s">
        <v>168</v>
      </c>
      <c r="L148" s="28"/>
      <c r="M148" s="135" t="s">
        <v>1</v>
      </c>
      <c r="N148" s="136" t="s">
        <v>38</v>
      </c>
      <c r="P148" s="137">
        <f t="shared" si="11"/>
        <v>0</v>
      </c>
      <c r="Q148" s="137">
        <v>0</v>
      </c>
      <c r="R148" s="137">
        <f t="shared" si="12"/>
        <v>0</v>
      </c>
      <c r="S148" s="137">
        <v>0</v>
      </c>
      <c r="T148" s="138">
        <f t="shared" si="13"/>
        <v>0</v>
      </c>
      <c r="AR148" s="139" t="s">
        <v>169</v>
      </c>
      <c r="AT148" s="139" t="s">
        <v>122</v>
      </c>
      <c r="AU148" s="139" t="s">
        <v>83</v>
      </c>
      <c r="AY148" s="13" t="s">
        <v>118</v>
      </c>
      <c r="BE148" s="140">
        <f t="shared" si="14"/>
        <v>0</v>
      </c>
      <c r="BF148" s="140">
        <f t="shared" si="15"/>
        <v>0</v>
      </c>
      <c r="BG148" s="140">
        <f t="shared" si="16"/>
        <v>0</v>
      </c>
      <c r="BH148" s="140">
        <f t="shared" si="17"/>
        <v>0</v>
      </c>
      <c r="BI148" s="140">
        <f t="shared" si="18"/>
        <v>0</v>
      </c>
      <c r="BJ148" s="13" t="s">
        <v>78</v>
      </c>
      <c r="BK148" s="140">
        <f t="shared" si="19"/>
        <v>0</v>
      </c>
      <c r="BL148" s="13" t="s">
        <v>169</v>
      </c>
      <c r="BM148" s="139" t="s">
        <v>266</v>
      </c>
    </row>
    <row r="149" spans="2:65" s="1" customFormat="1" ht="37.95" customHeight="1">
      <c r="B149" s="127"/>
      <c r="C149" s="128" t="s">
        <v>269</v>
      </c>
      <c r="D149" s="128" t="s">
        <v>122</v>
      </c>
      <c r="E149" s="129" t="s">
        <v>321</v>
      </c>
      <c r="F149" s="130" t="s">
        <v>322</v>
      </c>
      <c r="G149" s="131" t="s">
        <v>125</v>
      </c>
      <c r="H149" s="132">
        <v>4</v>
      </c>
      <c r="I149" s="133"/>
      <c r="J149" s="134">
        <f t="shared" si="10"/>
        <v>0</v>
      </c>
      <c r="K149" s="130" t="s">
        <v>168</v>
      </c>
      <c r="L149" s="28"/>
      <c r="M149" s="135" t="s">
        <v>1</v>
      </c>
      <c r="N149" s="136" t="s">
        <v>38</v>
      </c>
      <c r="P149" s="137">
        <f t="shared" si="11"/>
        <v>0</v>
      </c>
      <c r="Q149" s="137">
        <v>0</v>
      </c>
      <c r="R149" s="137">
        <f t="shared" si="12"/>
        <v>0</v>
      </c>
      <c r="S149" s="137">
        <v>0</v>
      </c>
      <c r="T149" s="138">
        <f t="shared" si="13"/>
        <v>0</v>
      </c>
      <c r="AR149" s="139" t="s">
        <v>169</v>
      </c>
      <c r="AT149" s="139" t="s">
        <v>122</v>
      </c>
      <c r="AU149" s="139" t="s">
        <v>83</v>
      </c>
      <c r="AY149" s="13" t="s">
        <v>118</v>
      </c>
      <c r="BE149" s="140">
        <f t="shared" si="14"/>
        <v>0</v>
      </c>
      <c r="BF149" s="140">
        <f t="shared" si="15"/>
        <v>0</v>
      </c>
      <c r="BG149" s="140">
        <f t="shared" si="16"/>
        <v>0</v>
      </c>
      <c r="BH149" s="140">
        <f t="shared" si="17"/>
        <v>0</v>
      </c>
      <c r="BI149" s="140">
        <f t="shared" si="18"/>
        <v>0</v>
      </c>
      <c r="BJ149" s="13" t="s">
        <v>78</v>
      </c>
      <c r="BK149" s="140">
        <f t="shared" si="19"/>
        <v>0</v>
      </c>
      <c r="BL149" s="13" t="s">
        <v>169</v>
      </c>
      <c r="BM149" s="139" t="s">
        <v>323</v>
      </c>
    </row>
    <row r="150" spans="2:65" s="1" customFormat="1" ht="16.5" customHeight="1">
      <c r="B150" s="127"/>
      <c r="C150" s="141" t="s">
        <v>324</v>
      </c>
      <c r="D150" s="141" t="s">
        <v>129</v>
      </c>
      <c r="E150" s="142" t="s">
        <v>325</v>
      </c>
      <c r="F150" s="143" t="s">
        <v>326</v>
      </c>
      <c r="G150" s="144" t="s">
        <v>129</v>
      </c>
      <c r="H150" s="145">
        <v>4</v>
      </c>
      <c r="I150" s="146"/>
      <c r="J150" s="147">
        <f t="shared" si="10"/>
        <v>0</v>
      </c>
      <c r="K150" s="143" t="s">
        <v>168</v>
      </c>
      <c r="L150" s="148"/>
      <c r="M150" s="149" t="s">
        <v>1</v>
      </c>
      <c r="N150" s="150" t="s">
        <v>38</v>
      </c>
      <c r="P150" s="137">
        <f t="shared" si="11"/>
        <v>0</v>
      </c>
      <c r="Q150" s="137">
        <v>0</v>
      </c>
      <c r="R150" s="137">
        <f t="shared" si="12"/>
        <v>0</v>
      </c>
      <c r="S150" s="137">
        <v>0</v>
      </c>
      <c r="T150" s="138">
        <f t="shared" si="13"/>
        <v>0</v>
      </c>
      <c r="AR150" s="139" t="s">
        <v>311</v>
      </c>
      <c r="AT150" s="139" t="s">
        <v>129</v>
      </c>
      <c r="AU150" s="139" t="s">
        <v>83</v>
      </c>
      <c r="AY150" s="13" t="s">
        <v>118</v>
      </c>
      <c r="BE150" s="140">
        <f t="shared" si="14"/>
        <v>0</v>
      </c>
      <c r="BF150" s="140">
        <f t="shared" si="15"/>
        <v>0</v>
      </c>
      <c r="BG150" s="140">
        <f t="shared" si="16"/>
        <v>0</v>
      </c>
      <c r="BH150" s="140">
        <f t="shared" si="17"/>
        <v>0</v>
      </c>
      <c r="BI150" s="140">
        <f t="shared" si="18"/>
        <v>0</v>
      </c>
      <c r="BJ150" s="13" t="s">
        <v>78</v>
      </c>
      <c r="BK150" s="140">
        <f t="shared" si="19"/>
        <v>0</v>
      </c>
      <c r="BL150" s="13" t="s">
        <v>169</v>
      </c>
      <c r="BM150" s="139" t="s">
        <v>327</v>
      </c>
    </row>
    <row r="151" spans="2:63" s="11" customFormat="1" ht="22.95" customHeight="1">
      <c r="B151" s="115"/>
      <c r="D151" s="116" t="s">
        <v>72</v>
      </c>
      <c r="E151" s="125" t="s">
        <v>328</v>
      </c>
      <c r="F151" s="125" t="s">
        <v>329</v>
      </c>
      <c r="I151" s="118"/>
      <c r="J151" s="126">
        <f>BK151</f>
        <v>0</v>
      </c>
      <c r="L151" s="115"/>
      <c r="M151" s="120"/>
      <c r="P151" s="121">
        <v>0</v>
      </c>
      <c r="R151" s="121">
        <v>0</v>
      </c>
      <c r="T151" s="122">
        <v>0</v>
      </c>
      <c r="AR151" s="116" t="s">
        <v>147</v>
      </c>
      <c r="AT151" s="123" t="s">
        <v>72</v>
      </c>
      <c r="AU151" s="123" t="s">
        <v>78</v>
      </c>
      <c r="AY151" s="116" t="s">
        <v>118</v>
      </c>
      <c r="BK151" s="124">
        <v>0</v>
      </c>
    </row>
    <row r="152" spans="2:63" s="11" customFormat="1" ht="22.95" customHeight="1">
      <c r="B152" s="115"/>
      <c r="D152" s="116" t="s">
        <v>72</v>
      </c>
      <c r="E152" s="125" t="s">
        <v>330</v>
      </c>
      <c r="F152" s="125" t="s">
        <v>331</v>
      </c>
      <c r="I152" s="118"/>
      <c r="J152" s="126">
        <f>BK152</f>
        <v>0</v>
      </c>
      <c r="L152" s="115"/>
      <c r="M152" s="120"/>
      <c r="P152" s="121">
        <f>SUM(P153:P159)</f>
        <v>0</v>
      </c>
      <c r="R152" s="121">
        <f>SUM(R153:R159)</f>
        <v>13.53816</v>
      </c>
      <c r="T152" s="122">
        <f>SUM(T153:T159)</f>
        <v>0</v>
      </c>
      <c r="AR152" s="116" t="s">
        <v>147</v>
      </c>
      <c r="AT152" s="123" t="s">
        <v>72</v>
      </c>
      <c r="AU152" s="123" t="s">
        <v>78</v>
      </c>
      <c r="AY152" s="116" t="s">
        <v>118</v>
      </c>
      <c r="BK152" s="124">
        <f>SUM(BK153:BK159)</f>
        <v>0</v>
      </c>
    </row>
    <row r="153" spans="2:65" s="1" customFormat="1" ht="16.5" customHeight="1">
      <c r="B153" s="127"/>
      <c r="C153" s="128" t="s">
        <v>332</v>
      </c>
      <c r="D153" s="128" t="s">
        <v>122</v>
      </c>
      <c r="E153" s="129" t="s">
        <v>333</v>
      </c>
      <c r="F153" s="130" t="s">
        <v>334</v>
      </c>
      <c r="G153" s="131" t="s">
        <v>335</v>
      </c>
      <c r="H153" s="132">
        <v>4</v>
      </c>
      <c r="I153" s="133"/>
      <c r="J153" s="134">
        <f aca="true" t="shared" si="20" ref="J153:J159">ROUND(I153*H153,2)</f>
        <v>0</v>
      </c>
      <c r="K153" s="130" t="s">
        <v>168</v>
      </c>
      <c r="L153" s="28"/>
      <c r="M153" s="135" t="s">
        <v>1</v>
      </c>
      <c r="N153" s="136" t="s">
        <v>38</v>
      </c>
      <c r="P153" s="137">
        <f aca="true" t="shared" si="21" ref="P153:P159">O153*H153</f>
        <v>0</v>
      </c>
      <c r="Q153" s="137">
        <v>0</v>
      </c>
      <c r="R153" s="137">
        <f aca="true" t="shared" si="22" ref="R153:R159">Q153*H153</f>
        <v>0</v>
      </c>
      <c r="S153" s="137">
        <v>0</v>
      </c>
      <c r="T153" s="138">
        <f aca="true" t="shared" si="23" ref="T153:T159">S153*H153</f>
        <v>0</v>
      </c>
      <c r="AR153" s="139" t="s">
        <v>169</v>
      </c>
      <c r="AT153" s="139" t="s">
        <v>122</v>
      </c>
      <c r="AU153" s="139" t="s">
        <v>83</v>
      </c>
      <c r="AY153" s="13" t="s">
        <v>118</v>
      </c>
      <c r="BE153" s="140">
        <f aca="true" t="shared" si="24" ref="BE153:BE159">IF(N153="základní",J153,0)</f>
        <v>0</v>
      </c>
      <c r="BF153" s="140">
        <f aca="true" t="shared" si="25" ref="BF153:BF159">IF(N153="snížená",J153,0)</f>
        <v>0</v>
      </c>
      <c r="BG153" s="140">
        <f aca="true" t="shared" si="26" ref="BG153:BG159">IF(N153="zákl. přenesená",J153,0)</f>
        <v>0</v>
      </c>
      <c r="BH153" s="140">
        <f aca="true" t="shared" si="27" ref="BH153:BH159">IF(N153="sníž. přenesená",J153,0)</f>
        <v>0</v>
      </c>
      <c r="BI153" s="140">
        <f aca="true" t="shared" si="28" ref="BI153:BI159">IF(N153="nulová",J153,0)</f>
        <v>0</v>
      </c>
      <c r="BJ153" s="13" t="s">
        <v>78</v>
      </c>
      <c r="BK153" s="140">
        <f aca="true" t="shared" si="29" ref="BK153:BK159">ROUND(I153*H153,2)</f>
        <v>0</v>
      </c>
      <c r="BL153" s="13" t="s">
        <v>169</v>
      </c>
      <c r="BM153" s="139" t="s">
        <v>336</v>
      </c>
    </row>
    <row r="154" spans="2:65" s="1" customFormat="1" ht="24.15" customHeight="1">
      <c r="B154" s="127"/>
      <c r="C154" s="128" t="s">
        <v>337</v>
      </c>
      <c r="D154" s="128" t="s">
        <v>122</v>
      </c>
      <c r="E154" s="129" t="s">
        <v>338</v>
      </c>
      <c r="F154" s="130" t="s">
        <v>339</v>
      </c>
      <c r="G154" s="131" t="s">
        <v>125</v>
      </c>
      <c r="H154" s="132">
        <v>4</v>
      </c>
      <c r="I154" s="133"/>
      <c r="J154" s="134">
        <f t="shared" si="20"/>
        <v>0</v>
      </c>
      <c r="K154" s="130" t="s">
        <v>168</v>
      </c>
      <c r="L154" s="28"/>
      <c r="M154" s="135" t="s">
        <v>1</v>
      </c>
      <c r="N154" s="136" t="s">
        <v>38</v>
      </c>
      <c r="P154" s="137">
        <f t="shared" si="21"/>
        <v>0</v>
      </c>
      <c r="Q154" s="137">
        <v>0</v>
      </c>
      <c r="R154" s="137">
        <f t="shared" si="22"/>
        <v>0</v>
      </c>
      <c r="S154" s="137">
        <v>0</v>
      </c>
      <c r="T154" s="138">
        <f t="shared" si="23"/>
        <v>0</v>
      </c>
      <c r="AR154" s="139" t="s">
        <v>169</v>
      </c>
      <c r="AT154" s="139" t="s">
        <v>122</v>
      </c>
      <c r="AU154" s="139" t="s">
        <v>83</v>
      </c>
      <c r="AY154" s="13" t="s">
        <v>118</v>
      </c>
      <c r="BE154" s="140">
        <f t="shared" si="24"/>
        <v>0</v>
      </c>
      <c r="BF154" s="140">
        <f t="shared" si="25"/>
        <v>0</v>
      </c>
      <c r="BG154" s="140">
        <f t="shared" si="26"/>
        <v>0</v>
      </c>
      <c r="BH154" s="140">
        <f t="shared" si="27"/>
        <v>0</v>
      </c>
      <c r="BI154" s="140">
        <f t="shared" si="28"/>
        <v>0</v>
      </c>
      <c r="BJ154" s="13" t="s">
        <v>78</v>
      </c>
      <c r="BK154" s="140">
        <f t="shared" si="29"/>
        <v>0</v>
      </c>
      <c r="BL154" s="13" t="s">
        <v>169</v>
      </c>
      <c r="BM154" s="139" t="s">
        <v>340</v>
      </c>
    </row>
    <row r="155" spans="2:65" s="1" customFormat="1" ht="24.15" customHeight="1">
      <c r="B155" s="127"/>
      <c r="C155" s="128" t="s">
        <v>341</v>
      </c>
      <c r="D155" s="128" t="s">
        <v>122</v>
      </c>
      <c r="E155" s="129" t="s">
        <v>342</v>
      </c>
      <c r="F155" s="130" t="s">
        <v>343</v>
      </c>
      <c r="G155" s="131" t="s">
        <v>344</v>
      </c>
      <c r="H155" s="132">
        <v>3</v>
      </c>
      <c r="I155" s="133"/>
      <c r="J155" s="134">
        <f t="shared" si="20"/>
        <v>0</v>
      </c>
      <c r="K155" s="130" t="s">
        <v>168</v>
      </c>
      <c r="L155" s="28"/>
      <c r="M155" s="135" t="s">
        <v>1</v>
      </c>
      <c r="N155" s="136" t="s">
        <v>38</v>
      </c>
      <c r="P155" s="137">
        <f t="shared" si="21"/>
        <v>0</v>
      </c>
      <c r="Q155" s="137">
        <v>2.25634</v>
      </c>
      <c r="R155" s="137">
        <f t="shared" si="22"/>
        <v>6.769019999999999</v>
      </c>
      <c r="S155" s="137">
        <v>0</v>
      </c>
      <c r="T155" s="138">
        <f t="shared" si="23"/>
        <v>0</v>
      </c>
      <c r="AR155" s="139" t="s">
        <v>169</v>
      </c>
      <c r="AT155" s="139" t="s">
        <v>122</v>
      </c>
      <c r="AU155" s="139" t="s">
        <v>83</v>
      </c>
      <c r="AY155" s="13" t="s">
        <v>118</v>
      </c>
      <c r="BE155" s="140">
        <f t="shared" si="24"/>
        <v>0</v>
      </c>
      <c r="BF155" s="140">
        <f t="shared" si="25"/>
        <v>0</v>
      </c>
      <c r="BG155" s="140">
        <f t="shared" si="26"/>
        <v>0</v>
      </c>
      <c r="BH155" s="140">
        <f t="shared" si="27"/>
        <v>0</v>
      </c>
      <c r="BI155" s="140">
        <f t="shared" si="28"/>
        <v>0</v>
      </c>
      <c r="BJ155" s="13" t="s">
        <v>78</v>
      </c>
      <c r="BK155" s="140">
        <f t="shared" si="29"/>
        <v>0</v>
      </c>
      <c r="BL155" s="13" t="s">
        <v>169</v>
      </c>
      <c r="BM155" s="139" t="s">
        <v>345</v>
      </c>
    </row>
    <row r="156" spans="2:65" s="1" customFormat="1" ht="24.15" customHeight="1">
      <c r="B156" s="127"/>
      <c r="C156" s="141" t="s">
        <v>346</v>
      </c>
      <c r="D156" s="141" t="s">
        <v>129</v>
      </c>
      <c r="E156" s="142" t="s">
        <v>342</v>
      </c>
      <c r="F156" s="143" t="s">
        <v>343</v>
      </c>
      <c r="G156" s="144" t="s">
        <v>344</v>
      </c>
      <c r="H156" s="145">
        <v>3</v>
      </c>
      <c r="I156" s="146"/>
      <c r="J156" s="147">
        <f t="shared" si="20"/>
        <v>0</v>
      </c>
      <c r="K156" s="143" t="s">
        <v>168</v>
      </c>
      <c r="L156" s="148"/>
      <c r="M156" s="149" t="s">
        <v>1</v>
      </c>
      <c r="N156" s="150" t="s">
        <v>38</v>
      </c>
      <c r="P156" s="137">
        <f t="shared" si="21"/>
        <v>0</v>
      </c>
      <c r="Q156" s="137">
        <v>2.25634</v>
      </c>
      <c r="R156" s="137">
        <f t="shared" si="22"/>
        <v>6.769019999999999</v>
      </c>
      <c r="S156" s="137">
        <v>0</v>
      </c>
      <c r="T156" s="138">
        <f t="shared" si="23"/>
        <v>0</v>
      </c>
      <c r="AR156" s="139" t="s">
        <v>347</v>
      </c>
      <c r="AT156" s="139" t="s">
        <v>129</v>
      </c>
      <c r="AU156" s="139" t="s">
        <v>83</v>
      </c>
      <c r="AY156" s="13" t="s">
        <v>118</v>
      </c>
      <c r="BE156" s="140">
        <f t="shared" si="24"/>
        <v>0</v>
      </c>
      <c r="BF156" s="140">
        <f t="shared" si="25"/>
        <v>0</v>
      </c>
      <c r="BG156" s="140">
        <f t="shared" si="26"/>
        <v>0</v>
      </c>
      <c r="BH156" s="140">
        <f t="shared" si="27"/>
        <v>0</v>
      </c>
      <c r="BI156" s="140">
        <f t="shared" si="28"/>
        <v>0</v>
      </c>
      <c r="BJ156" s="13" t="s">
        <v>78</v>
      </c>
      <c r="BK156" s="140">
        <f t="shared" si="29"/>
        <v>0</v>
      </c>
      <c r="BL156" s="13" t="s">
        <v>136</v>
      </c>
      <c r="BM156" s="139" t="s">
        <v>348</v>
      </c>
    </row>
    <row r="157" spans="2:65" s="1" customFormat="1" ht="21.75" customHeight="1">
      <c r="B157" s="127"/>
      <c r="C157" s="128" t="s">
        <v>349</v>
      </c>
      <c r="D157" s="128" t="s">
        <v>122</v>
      </c>
      <c r="E157" s="129" t="s">
        <v>350</v>
      </c>
      <c r="F157" s="130" t="s">
        <v>351</v>
      </c>
      <c r="G157" s="131" t="s">
        <v>344</v>
      </c>
      <c r="H157" s="132">
        <v>2</v>
      </c>
      <c r="I157" s="133"/>
      <c r="J157" s="134">
        <f t="shared" si="20"/>
        <v>0</v>
      </c>
      <c r="K157" s="130" t="s">
        <v>168</v>
      </c>
      <c r="L157" s="28"/>
      <c r="M157" s="135" t="s">
        <v>1</v>
      </c>
      <c r="N157" s="136" t="s">
        <v>38</v>
      </c>
      <c r="P157" s="137">
        <f t="shared" si="21"/>
        <v>0</v>
      </c>
      <c r="Q157" s="137">
        <v>0</v>
      </c>
      <c r="R157" s="137">
        <f t="shared" si="22"/>
        <v>0</v>
      </c>
      <c r="S157" s="137">
        <v>0</v>
      </c>
      <c r="T157" s="138">
        <f t="shared" si="23"/>
        <v>0</v>
      </c>
      <c r="AR157" s="139" t="s">
        <v>169</v>
      </c>
      <c r="AT157" s="139" t="s">
        <v>122</v>
      </c>
      <c r="AU157" s="139" t="s">
        <v>83</v>
      </c>
      <c r="AY157" s="13" t="s">
        <v>118</v>
      </c>
      <c r="BE157" s="140">
        <f t="shared" si="24"/>
        <v>0</v>
      </c>
      <c r="BF157" s="140">
        <f t="shared" si="25"/>
        <v>0</v>
      </c>
      <c r="BG157" s="140">
        <f t="shared" si="26"/>
        <v>0</v>
      </c>
      <c r="BH157" s="140">
        <f t="shared" si="27"/>
        <v>0</v>
      </c>
      <c r="BI157" s="140">
        <f t="shared" si="28"/>
        <v>0</v>
      </c>
      <c r="BJ157" s="13" t="s">
        <v>78</v>
      </c>
      <c r="BK157" s="140">
        <f t="shared" si="29"/>
        <v>0</v>
      </c>
      <c r="BL157" s="13" t="s">
        <v>169</v>
      </c>
      <c r="BM157" s="139" t="s">
        <v>352</v>
      </c>
    </row>
    <row r="158" spans="2:65" s="1" customFormat="1" ht="16.5" customHeight="1">
      <c r="B158" s="127"/>
      <c r="C158" s="128" t="s">
        <v>353</v>
      </c>
      <c r="D158" s="128" t="s">
        <v>122</v>
      </c>
      <c r="E158" s="129" t="s">
        <v>354</v>
      </c>
      <c r="F158" s="130" t="s">
        <v>355</v>
      </c>
      <c r="G158" s="131" t="s">
        <v>335</v>
      </c>
      <c r="H158" s="132">
        <v>4</v>
      </c>
      <c r="I158" s="133"/>
      <c r="J158" s="134">
        <f t="shared" si="20"/>
        <v>0</v>
      </c>
      <c r="K158" s="130" t="s">
        <v>168</v>
      </c>
      <c r="L158" s="28"/>
      <c r="M158" s="135" t="s">
        <v>1</v>
      </c>
      <c r="N158" s="136" t="s">
        <v>38</v>
      </c>
      <c r="P158" s="137">
        <f t="shared" si="21"/>
        <v>0</v>
      </c>
      <c r="Q158" s="137">
        <v>3E-05</v>
      </c>
      <c r="R158" s="137">
        <f t="shared" si="22"/>
        <v>0.00012</v>
      </c>
      <c r="S158" s="137">
        <v>0</v>
      </c>
      <c r="T158" s="138">
        <f t="shared" si="23"/>
        <v>0</v>
      </c>
      <c r="AR158" s="139" t="s">
        <v>169</v>
      </c>
      <c r="AT158" s="139" t="s">
        <v>122</v>
      </c>
      <c r="AU158" s="139" t="s">
        <v>83</v>
      </c>
      <c r="AY158" s="13" t="s">
        <v>118</v>
      </c>
      <c r="BE158" s="140">
        <f t="shared" si="24"/>
        <v>0</v>
      </c>
      <c r="BF158" s="140">
        <f t="shared" si="25"/>
        <v>0</v>
      </c>
      <c r="BG158" s="140">
        <f t="shared" si="26"/>
        <v>0</v>
      </c>
      <c r="BH158" s="140">
        <f t="shared" si="27"/>
        <v>0</v>
      </c>
      <c r="BI158" s="140">
        <f t="shared" si="28"/>
        <v>0</v>
      </c>
      <c r="BJ158" s="13" t="s">
        <v>78</v>
      </c>
      <c r="BK158" s="140">
        <f t="shared" si="29"/>
        <v>0</v>
      </c>
      <c r="BL158" s="13" t="s">
        <v>169</v>
      </c>
      <c r="BM158" s="139" t="s">
        <v>356</v>
      </c>
    </row>
    <row r="159" spans="2:65" s="1" customFormat="1" ht="21.75" customHeight="1">
      <c r="B159" s="127"/>
      <c r="C159" s="128" t="s">
        <v>357</v>
      </c>
      <c r="D159" s="128" t="s">
        <v>122</v>
      </c>
      <c r="E159" s="129" t="s">
        <v>358</v>
      </c>
      <c r="F159" s="130" t="s">
        <v>359</v>
      </c>
      <c r="G159" s="131" t="s">
        <v>335</v>
      </c>
      <c r="H159" s="132">
        <v>4</v>
      </c>
      <c r="I159" s="133"/>
      <c r="J159" s="134">
        <f t="shared" si="20"/>
        <v>0</v>
      </c>
      <c r="K159" s="130" t="s">
        <v>168</v>
      </c>
      <c r="L159" s="28"/>
      <c r="M159" s="135" t="s">
        <v>1</v>
      </c>
      <c r="N159" s="136" t="s">
        <v>38</v>
      </c>
      <c r="P159" s="137">
        <f t="shared" si="21"/>
        <v>0</v>
      </c>
      <c r="Q159" s="137">
        <v>0</v>
      </c>
      <c r="R159" s="137">
        <f t="shared" si="22"/>
        <v>0</v>
      </c>
      <c r="S159" s="137">
        <v>0</v>
      </c>
      <c r="T159" s="138">
        <f t="shared" si="23"/>
        <v>0</v>
      </c>
      <c r="AR159" s="139" t="s">
        <v>169</v>
      </c>
      <c r="AT159" s="139" t="s">
        <v>122</v>
      </c>
      <c r="AU159" s="139" t="s">
        <v>83</v>
      </c>
      <c r="AY159" s="13" t="s">
        <v>118</v>
      </c>
      <c r="BE159" s="140">
        <f t="shared" si="24"/>
        <v>0</v>
      </c>
      <c r="BF159" s="140">
        <f t="shared" si="25"/>
        <v>0</v>
      </c>
      <c r="BG159" s="140">
        <f t="shared" si="26"/>
        <v>0</v>
      </c>
      <c r="BH159" s="140">
        <f t="shared" si="27"/>
        <v>0</v>
      </c>
      <c r="BI159" s="140">
        <f t="shared" si="28"/>
        <v>0</v>
      </c>
      <c r="BJ159" s="13" t="s">
        <v>78</v>
      </c>
      <c r="BK159" s="140">
        <f t="shared" si="29"/>
        <v>0</v>
      </c>
      <c r="BL159" s="13" t="s">
        <v>169</v>
      </c>
      <c r="BM159" s="139" t="s">
        <v>360</v>
      </c>
    </row>
    <row r="160" spans="2:63" s="11" customFormat="1" ht="25.95" customHeight="1">
      <c r="B160" s="115"/>
      <c r="D160" s="116" t="s">
        <v>72</v>
      </c>
      <c r="E160" s="117" t="s">
        <v>267</v>
      </c>
      <c r="F160" s="117" t="s">
        <v>268</v>
      </c>
      <c r="I160" s="118"/>
      <c r="J160" s="119">
        <f>BK160</f>
        <v>0</v>
      </c>
      <c r="L160" s="115"/>
      <c r="M160" s="120"/>
      <c r="P160" s="121">
        <f>SUM(P161:P166)</f>
        <v>0</v>
      </c>
      <c r="R160" s="121">
        <f>SUM(R161:R166)</f>
        <v>0</v>
      </c>
      <c r="T160" s="122">
        <f>SUM(T161:T166)</f>
        <v>0</v>
      </c>
      <c r="AR160" s="116" t="s">
        <v>136</v>
      </c>
      <c r="AT160" s="123" t="s">
        <v>72</v>
      </c>
      <c r="AU160" s="123" t="s">
        <v>73</v>
      </c>
      <c r="AY160" s="116" t="s">
        <v>118</v>
      </c>
      <c r="BK160" s="124">
        <f>SUM(BK161:BK166)</f>
        <v>0</v>
      </c>
    </row>
    <row r="161" spans="2:65" s="1" customFormat="1" ht="16.5" customHeight="1">
      <c r="B161" s="127"/>
      <c r="C161" s="128" t="s">
        <v>169</v>
      </c>
      <c r="D161" s="128" t="s">
        <v>122</v>
      </c>
      <c r="E161" s="129" t="s">
        <v>78</v>
      </c>
      <c r="F161" s="130" t="s">
        <v>270</v>
      </c>
      <c r="G161" s="131" t="s">
        <v>141</v>
      </c>
      <c r="H161" s="132">
        <v>1</v>
      </c>
      <c r="I161" s="133"/>
      <c r="J161" s="134">
        <f aca="true" t="shared" si="30" ref="J161:J166">ROUND(I161*H161,2)</f>
        <v>0</v>
      </c>
      <c r="K161" s="130" t="s">
        <v>1</v>
      </c>
      <c r="L161" s="28"/>
      <c r="M161" s="135" t="s">
        <v>1</v>
      </c>
      <c r="N161" s="136" t="s">
        <v>38</v>
      </c>
      <c r="P161" s="137">
        <f aca="true" t="shared" si="31" ref="P161:P166">O161*H161</f>
        <v>0</v>
      </c>
      <c r="Q161" s="137">
        <v>0</v>
      </c>
      <c r="R161" s="137">
        <f aca="true" t="shared" si="32" ref="R161:R166">Q161*H161</f>
        <v>0</v>
      </c>
      <c r="S161" s="137">
        <v>0</v>
      </c>
      <c r="T161" s="138">
        <f aca="true" t="shared" si="33" ref="T161:T166">S161*H161</f>
        <v>0</v>
      </c>
      <c r="AR161" s="139" t="s">
        <v>142</v>
      </c>
      <c r="AT161" s="139" t="s">
        <v>122</v>
      </c>
      <c r="AU161" s="139" t="s">
        <v>78</v>
      </c>
      <c r="AY161" s="13" t="s">
        <v>118</v>
      </c>
      <c r="BE161" s="140">
        <f aca="true" t="shared" si="34" ref="BE161:BE166">IF(N161="základní",J161,0)</f>
        <v>0</v>
      </c>
      <c r="BF161" s="140">
        <f aca="true" t="shared" si="35" ref="BF161:BF166">IF(N161="snížená",J161,0)</f>
        <v>0</v>
      </c>
      <c r="BG161" s="140">
        <f aca="true" t="shared" si="36" ref="BG161:BG166">IF(N161="zákl. přenesená",J161,0)</f>
        <v>0</v>
      </c>
      <c r="BH161" s="140">
        <f aca="true" t="shared" si="37" ref="BH161:BH166">IF(N161="sníž. přenesená",J161,0)</f>
        <v>0</v>
      </c>
      <c r="BI161" s="140">
        <f aca="true" t="shared" si="38" ref="BI161:BI166">IF(N161="nulová",J161,0)</f>
        <v>0</v>
      </c>
      <c r="BJ161" s="13" t="s">
        <v>78</v>
      </c>
      <c r="BK161" s="140">
        <f aca="true" t="shared" si="39" ref="BK161:BK166">ROUND(I161*H161,2)</f>
        <v>0</v>
      </c>
      <c r="BL161" s="13" t="s">
        <v>142</v>
      </c>
      <c r="BM161" s="139" t="s">
        <v>361</v>
      </c>
    </row>
    <row r="162" spans="2:65" s="1" customFormat="1" ht="16.5" customHeight="1">
      <c r="B162" s="127"/>
      <c r="C162" s="128" t="s">
        <v>272</v>
      </c>
      <c r="D162" s="128" t="s">
        <v>122</v>
      </c>
      <c r="E162" s="129" t="s">
        <v>83</v>
      </c>
      <c r="F162" s="130" t="s">
        <v>273</v>
      </c>
      <c r="G162" s="131" t="s">
        <v>141</v>
      </c>
      <c r="H162" s="132">
        <v>1</v>
      </c>
      <c r="I162" s="133"/>
      <c r="J162" s="134">
        <f t="shared" si="30"/>
        <v>0</v>
      </c>
      <c r="K162" s="130" t="s">
        <v>1</v>
      </c>
      <c r="L162" s="28"/>
      <c r="M162" s="135" t="s">
        <v>1</v>
      </c>
      <c r="N162" s="136" t="s">
        <v>38</v>
      </c>
      <c r="P162" s="137">
        <f t="shared" si="31"/>
        <v>0</v>
      </c>
      <c r="Q162" s="137">
        <v>0</v>
      </c>
      <c r="R162" s="137">
        <f t="shared" si="32"/>
        <v>0</v>
      </c>
      <c r="S162" s="137">
        <v>0</v>
      </c>
      <c r="T162" s="138">
        <f t="shared" si="33"/>
        <v>0</v>
      </c>
      <c r="AR162" s="139" t="s">
        <v>142</v>
      </c>
      <c r="AT162" s="139" t="s">
        <v>122</v>
      </c>
      <c r="AU162" s="139" t="s">
        <v>78</v>
      </c>
      <c r="AY162" s="13" t="s">
        <v>118</v>
      </c>
      <c r="BE162" s="140">
        <f t="shared" si="34"/>
        <v>0</v>
      </c>
      <c r="BF162" s="140">
        <f t="shared" si="35"/>
        <v>0</v>
      </c>
      <c r="BG162" s="140">
        <f t="shared" si="36"/>
        <v>0</v>
      </c>
      <c r="BH162" s="140">
        <f t="shared" si="37"/>
        <v>0</v>
      </c>
      <c r="BI162" s="140">
        <f t="shared" si="38"/>
        <v>0</v>
      </c>
      <c r="BJ162" s="13" t="s">
        <v>78</v>
      </c>
      <c r="BK162" s="140">
        <f t="shared" si="39"/>
        <v>0</v>
      </c>
      <c r="BL162" s="13" t="s">
        <v>142</v>
      </c>
      <c r="BM162" s="139" t="s">
        <v>274</v>
      </c>
    </row>
    <row r="163" spans="2:65" s="1" customFormat="1" ht="16.5" customHeight="1">
      <c r="B163" s="127"/>
      <c r="C163" s="128" t="s">
        <v>275</v>
      </c>
      <c r="D163" s="128" t="s">
        <v>122</v>
      </c>
      <c r="E163" s="129" t="s">
        <v>263</v>
      </c>
      <c r="F163" s="130" t="s">
        <v>276</v>
      </c>
      <c r="G163" s="131" t="s">
        <v>141</v>
      </c>
      <c r="H163" s="132">
        <v>1</v>
      </c>
      <c r="I163" s="133"/>
      <c r="J163" s="134">
        <f t="shared" si="30"/>
        <v>0</v>
      </c>
      <c r="K163" s="130" t="s">
        <v>1</v>
      </c>
      <c r="L163" s="28"/>
      <c r="M163" s="135" t="s">
        <v>1</v>
      </c>
      <c r="N163" s="136" t="s">
        <v>38</v>
      </c>
      <c r="P163" s="137">
        <f t="shared" si="31"/>
        <v>0</v>
      </c>
      <c r="Q163" s="137">
        <v>0</v>
      </c>
      <c r="R163" s="137">
        <f t="shared" si="32"/>
        <v>0</v>
      </c>
      <c r="S163" s="137">
        <v>0</v>
      </c>
      <c r="T163" s="138">
        <f t="shared" si="33"/>
        <v>0</v>
      </c>
      <c r="AR163" s="139" t="s">
        <v>142</v>
      </c>
      <c r="AT163" s="139" t="s">
        <v>122</v>
      </c>
      <c r="AU163" s="139" t="s">
        <v>78</v>
      </c>
      <c r="AY163" s="13" t="s">
        <v>118</v>
      </c>
      <c r="BE163" s="140">
        <f t="shared" si="34"/>
        <v>0</v>
      </c>
      <c r="BF163" s="140">
        <f t="shared" si="35"/>
        <v>0</v>
      </c>
      <c r="BG163" s="140">
        <f t="shared" si="36"/>
        <v>0</v>
      </c>
      <c r="BH163" s="140">
        <f t="shared" si="37"/>
        <v>0</v>
      </c>
      <c r="BI163" s="140">
        <f t="shared" si="38"/>
        <v>0</v>
      </c>
      <c r="BJ163" s="13" t="s">
        <v>78</v>
      </c>
      <c r="BK163" s="140">
        <f t="shared" si="39"/>
        <v>0</v>
      </c>
      <c r="BL163" s="13" t="s">
        <v>142</v>
      </c>
      <c r="BM163" s="139" t="s">
        <v>277</v>
      </c>
    </row>
    <row r="164" spans="2:65" s="1" customFormat="1" ht="16.5" customHeight="1">
      <c r="B164" s="127"/>
      <c r="C164" s="128" t="s">
        <v>278</v>
      </c>
      <c r="D164" s="128" t="s">
        <v>122</v>
      </c>
      <c r="E164" s="129" t="s">
        <v>279</v>
      </c>
      <c r="F164" s="130" t="s">
        <v>280</v>
      </c>
      <c r="G164" s="131" t="s">
        <v>281</v>
      </c>
      <c r="H164" s="132">
        <v>4</v>
      </c>
      <c r="I164" s="133"/>
      <c r="J164" s="134">
        <f t="shared" si="30"/>
        <v>0</v>
      </c>
      <c r="K164" s="130" t="s">
        <v>1</v>
      </c>
      <c r="L164" s="28"/>
      <c r="M164" s="135" t="s">
        <v>1</v>
      </c>
      <c r="N164" s="136" t="s">
        <v>38</v>
      </c>
      <c r="P164" s="137">
        <f t="shared" si="31"/>
        <v>0</v>
      </c>
      <c r="Q164" s="137">
        <v>0</v>
      </c>
      <c r="R164" s="137">
        <f t="shared" si="32"/>
        <v>0</v>
      </c>
      <c r="S164" s="137">
        <v>0</v>
      </c>
      <c r="T164" s="138">
        <f t="shared" si="33"/>
        <v>0</v>
      </c>
      <c r="AR164" s="139" t="s">
        <v>142</v>
      </c>
      <c r="AT164" s="139" t="s">
        <v>122</v>
      </c>
      <c r="AU164" s="139" t="s">
        <v>78</v>
      </c>
      <c r="AY164" s="13" t="s">
        <v>118</v>
      </c>
      <c r="BE164" s="140">
        <f t="shared" si="34"/>
        <v>0</v>
      </c>
      <c r="BF164" s="140">
        <f t="shared" si="35"/>
        <v>0</v>
      </c>
      <c r="BG164" s="140">
        <f t="shared" si="36"/>
        <v>0</v>
      </c>
      <c r="BH164" s="140">
        <f t="shared" si="37"/>
        <v>0</v>
      </c>
      <c r="BI164" s="140">
        <f t="shared" si="38"/>
        <v>0</v>
      </c>
      <c r="BJ164" s="13" t="s">
        <v>78</v>
      </c>
      <c r="BK164" s="140">
        <f t="shared" si="39"/>
        <v>0</v>
      </c>
      <c r="BL164" s="13" t="s">
        <v>142</v>
      </c>
      <c r="BM164" s="139" t="s">
        <v>282</v>
      </c>
    </row>
    <row r="165" spans="2:65" s="1" customFormat="1" ht="16.5" customHeight="1">
      <c r="B165" s="127"/>
      <c r="C165" s="128" t="s">
        <v>283</v>
      </c>
      <c r="D165" s="128" t="s">
        <v>122</v>
      </c>
      <c r="E165" s="129" t="s">
        <v>284</v>
      </c>
      <c r="F165" s="130" t="s">
        <v>285</v>
      </c>
      <c r="G165" s="131" t="s">
        <v>141</v>
      </c>
      <c r="H165" s="132">
        <v>1</v>
      </c>
      <c r="I165" s="133"/>
      <c r="J165" s="134">
        <f t="shared" si="30"/>
        <v>0</v>
      </c>
      <c r="K165" s="130" t="s">
        <v>1</v>
      </c>
      <c r="L165" s="28"/>
      <c r="M165" s="135" t="s">
        <v>1</v>
      </c>
      <c r="N165" s="136" t="s">
        <v>38</v>
      </c>
      <c r="P165" s="137">
        <f t="shared" si="31"/>
        <v>0</v>
      </c>
      <c r="Q165" s="137">
        <v>0</v>
      </c>
      <c r="R165" s="137">
        <f t="shared" si="32"/>
        <v>0</v>
      </c>
      <c r="S165" s="137">
        <v>0</v>
      </c>
      <c r="T165" s="138">
        <f t="shared" si="33"/>
        <v>0</v>
      </c>
      <c r="AR165" s="139" t="s">
        <v>142</v>
      </c>
      <c r="AT165" s="139" t="s">
        <v>122</v>
      </c>
      <c r="AU165" s="139" t="s">
        <v>78</v>
      </c>
      <c r="AY165" s="13" t="s">
        <v>118</v>
      </c>
      <c r="BE165" s="140">
        <f t="shared" si="34"/>
        <v>0</v>
      </c>
      <c r="BF165" s="140">
        <f t="shared" si="35"/>
        <v>0</v>
      </c>
      <c r="BG165" s="140">
        <f t="shared" si="36"/>
        <v>0</v>
      </c>
      <c r="BH165" s="140">
        <f t="shared" si="37"/>
        <v>0</v>
      </c>
      <c r="BI165" s="140">
        <f t="shared" si="38"/>
        <v>0</v>
      </c>
      <c r="BJ165" s="13" t="s">
        <v>78</v>
      </c>
      <c r="BK165" s="140">
        <f t="shared" si="39"/>
        <v>0</v>
      </c>
      <c r="BL165" s="13" t="s">
        <v>142</v>
      </c>
      <c r="BM165" s="139" t="s">
        <v>286</v>
      </c>
    </row>
    <row r="166" spans="2:65" s="1" customFormat="1" ht="16.5" customHeight="1">
      <c r="B166" s="127"/>
      <c r="C166" s="128" t="s">
        <v>287</v>
      </c>
      <c r="D166" s="128" t="s">
        <v>122</v>
      </c>
      <c r="E166" s="129" t="s">
        <v>147</v>
      </c>
      <c r="F166" s="130" t="s">
        <v>288</v>
      </c>
      <c r="G166" s="131" t="s">
        <v>281</v>
      </c>
      <c r="H166" s="132">
        <v>12</v>
      </c>
      <c r="I166" s="133"/>
      <c r="J166" s="134">
        <f t="shared" si="30"/>
        <v>0</v>
      </c>
      <c r="K166" s="130" t="s">
        <v>1</v>
      </c>
      <c r="L166" s="28"/>
      <c r="M166" s="151" t="s">
        <v>1</v>
      </c>
      <c r="N166" s="152" t="s">
        <v>38</v>
      </c>
      <c r="O166" s="153"/>
      <c r="P166" s="154">
        <f t="shared" si="31"/>
        <v>0</v>
      </c>
      <c r="Q166" s="154">
        <v>0</v>
      </c>
      <c r="R166" s="154">
        <f t="shared" si="32"/>
        <v>0</v>
      </c>
      <c r="S166" s="154">
        <v>0</v>
      </c>
      <c r="T166" s="155">
        <f t="shared" si="33"/>
        <v>0</v>
      </c>
      <c r="AR166" s="139" t="s">
        <v>142</v>
      </c>
      <c r="AT166" s="139" t="s">
        <v>122</v>
      </c>
      <c r="AU166" s="139" t="s">
        <v>78</v>
      </c>
      <c r="AY166" s="13" t="s">
        <v>118</v>
      </c>
      <c r="BE166" s="140">
        <f t="shared" si="34"/>
        <v>0</v>
      </c>
      <c r="BF166" s="140">
        <f t="shared" si="35"/>
        <v>0</v>
      </c>
      <c r="BG166" s="140">
        <f t="shared" si="36"/>
        <v>0</v>
      </c>
      <c r="BH166" s="140">
        <f t="shared" si="37"/>
        <v>0</v>
      </c>
      <c r="BI166" s="140">
        <f t="shared" si="38"/>
        <v>0</v>
      </c>
      <c r="BJ166" s="13" t="s">
        <v>78</v>
      </c>
      <c r="BK166" s="140">
        <f t="shared" si="39"/>
        <v>0</v>
      </c>
      <c r="BL166" s="13" t="s">
        <v>142</v>
      </c>
      <c r="BM166" s="139" t="s">
        <v>289</v>
      </c>
    </row>
    <row r="167" spans="2:12" s="1" customFormat="1" ht="6.9" customHeight="1">
      <c r="B167" s="40"/>
      <c r="C167" s="41"/>
      <c r="D167" s="41"/>
      <c r="E167" s="41"/>
      <c r="F167" s="41"/>
      <c r="G167" s="41"/>
      <c r="H167" s="41"/>
      <c r="I167" s="41"/>
      <c r="J167" s="41"/>
      <c r="K167" s="41"/>
      <c r="L167" s="28"/>
    </row>
  </sheetData>
  <autoFilter ref="C120:K16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Header>&amp;R&amp;09&amp;"Arial"&amp;IInterní
&amp;I&amp;"Arial"&amp;06
</oddHead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67"/>
  <sheetViews>
    <sheetView showGridLines="0" workbookViewId="0" topLeftCell="A150">
      <selection activeCell="K159" sqref="K15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60" t="s">
        <v>5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AT2" s="13" t="s">
        <v>89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2:46" ht="24.9" customHeight="1">
      <c r="B4" s="16"/>
      <c r="D4" s="17" t="s">
        <v>93</v>
      </c>
      <c r="L4" s="16"/>
      <c r="M4" s="83" t="s">
        <v>10</v>
      </c>
      <c r="AT4" s="13" t="s">
        <v>3</v>
      </c>
    </row>
    <row r="5" spans="2:12" ht="6.9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1" t="str">
        <f>'Rekapitulace stavby'!K6</f>
        <v>Rekonstrukce veřejného osvětlení Nový Bor</v>
      </c>
      <c r="F7" s="202"/>
      <c r="G7" s="202"/>
      <c r="H7" s="202"/>
      <c r="L7" s="16"/>
    </row>
    <row r="8" spans="2:12" s="1" customFormat="1" ht="12" customHeight="1">
      <c r="B8" s="28"/>
      <c r="D8" s="23" t="s">
        <v>158</v>
      </c>
      <c r="L8" s="28"/>
    </row>
    <row r="9" spans="2:12" s="1" customFormat="1" ht="16.5" customHeight="1">
      <c r="B9" s="28"/>
      <c r="E9" s="183" t="s">
        <v>362</v>
      </c>
      <c r="F9" s="199"/>
      <c r="G9" s="199"/>
      <c r="H9" s="199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>
      <c r="B12" s="28"/>
      <c r="D12" s="23" t="s">
        <v>20</v>
      </c>
      <c r="F12" s="21" t="s">
        <v>21</v>
      </c>
      <c r="I12" s="23" t="s">
        <v>22</v>
      </c>
      <c r="J12" s="48">
        <f>'Rekapitulace stavby'!AN8</f>
        <v>0</v>
      </c>
      <c r="L12" s="28"/>
    </row>
    <row r="13" spans="2:12" s="1" customFormat="1" ht="10.95" customHeight="1">
      <c r="B13" s="28"/>
      <c r="L13" s="28"/>
    </row>
    <row r="14" spans="2:12" s="1" customFormat="1" ht="12" customHeight="1">
      <c r="B14" s="28"/>
      <c r="D14" s="23" t="s">
        <v>23</v>
      </c>
      <c r="I14" s="23" t="s">
        <v>24</v>
      </c>
      <c r="J14" s="21" t="str">
        <f>IF('Rekapitulace stavby'!AN10="","",'Rekapitulace stavby'!AN10)</f>
        <v/>
      </c>
      <c r="L14" s="28"/>
    </row>
    <row r="15" spans="2:12" s="1" customFormat="1" ht="18" customHeight="1">
      <c r="B15" s="28"/>
      <c r="E15" s="21" t="str">
        <f>IF('Rekapitulace stavby'!E11="","",'Rekapitulace stavby'!E11)</f>
        <v xml:space="preserve"> </v>
      </c>
      <c r="I15" s="23" t="s">
        <v>26</v>
      </c>
      <c r="J15" s="21" t="str">
        <f>IF('Rekapitulace stavby'!AN11="","",'Rekapitulace stavby'!AN11)</f>
        <v/>
      </c>
      <c r="L15" s="28"/>
    </row>
    <row r="16" spans="2:12" s="1" customFormat="1" ht="6.9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00" t="str">
        <f>'Rekapitulace stavby'!E14</f>
        <v>Vyplň údaj</v>
      </c>
      <c r="F18" s="172"/>
      <c r="G18" s="172"/>
      <c r="H18" s="172"/>
      <c r="I18" s="23" t="s">
        <v>26</v>
      </c>
      <c r="J18" s="24" t="str">
        <f>'Rekapitulace stavby'!AN14</f>
        <v>Vyplň údaj</v>
      </c>
      <c r="L18" s="28"/>
    </row>
    <row r="19" spans="2:12" s="1" customFormat="1" ht="6.9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tr">
        <f>IF('Rekapitulace stavby'!AN16="","",'Rekapitulace stavby'!AN16)</f>
        <v/>
      </c>
      <c r="L20" s="28"/>
    </row>
    <row r="21" spans="2:12" s="1" customFormat="1" ht="18" customHeight="1">
      <c r="B21" s="28"/>
      <c r="E21" s="21" t="str">
        <f>IF('Rekapitulace stavby'!E17="","",'Rekapitulace stavby'!E17)</f>
        <v xml:space="preserve"> </v>
      </c>
      <c r="I21" s="23" t="s">
        <v>26</v>
      </c>
      <c r="J21" s="21" t="str">
        <f>IF('Rekapitulace stavby'!AN17="","",'Rekapitulace stavby'!AN17)</f>
        <v/>
      </c>
      <c r="L21" s="28"/>
    </row>
    <row r="22" spans="2:12" s="1" customFormat="1" ht="6.9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24</v>
      </c>
      <c r="J23" s="21" t="str">
        <f>IF('Rekapitulace stavby'!AN19="","",'Rekapitulace stavby'!AN19)</f>
        <v/>
      </c>
      <c r="L23" s="28"/>
    </row>
    <row r="24" spans="2:12" s="1" customFormat="1" ht="18" customHeight="1">
      <c r="B24" s="28"/>
      <c r="E24" s="21" t="str">
        <f>IF('Rekapitulace stavby'!E20="","",'Rekapitulace stavby'!E20)</f>
        <v xml:space="preserve"> </v>
      </c>
      <c r="I24" s="23" t="s">
        <v>26</v>
      </c>
      <c r="J24" s="21" t="str">
        <f>IF('Rekapitulace stavby'!AN20="","",'Rekapitulace stavby'!AN20)</f>
        <v/>
      </c>
      <c r="L24" s="28"/>
    </row>
    <row r="25" spans="2:12" s="1" customFormat="1" ht="6.9" customHeight="1">
      <c r="B25" s="28"/>
      <c r="L25" s="28"/>
    </row>
    <row r="26" spans="2:12" s="1" customFormat="1" ht="12" customHeight="1">
      <c r="B26" s="28"/>
      <c r="D26" s="23" t="s">
        <v>32</v>
      </c>
      <c r="L26" s="28"/>
    </row>
    <row r="27" spans="2:12" s="7" customFormat="1" ht="16.5" customHeight="1">
      <c r="B27" s="84"/>
      <c r="E27" s="176" t="s">
        <v>1</v>
      </c>
      <c r="F27" s="176"/>
      <c r="G27" s="176"/>
      <c r="H27" s="176"/>
      <c r="L27" s="84"/>
    </row>
    <row r="28" spans="2:12" s="1" customFormat="1" ht="6.9" customHeight="1">
      <c r="B28" s="28"/>
      <c r="L28" s="28"/>
    </row>
    <row r="29" spans="2:12" s="1" customFormat="1" ht="6.9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5" t="s">
        <v>33</v>
      </c>
      <c r="J30" s="62">
        <f>ROUND(J119,2)</f>
        <v>0</v>
      </c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4" customHeight="1">
      <c r="B33" s="28"/>
      <c r="D33" s="51" t="s">
        <v>37</v>
      </c>
      <c r="E33" s="23" t="s">
        <v>38</v>
      </c>
      <c r="F33" s="86">
        <f>ROUND((SUM(BE119:BE166)),2)</f>
        <v>0</v>
      </c>
      <c r="I33" s="87">
        <v>0.21</v>
      </c>
      <c r="J33" s="86">
        <f>ROUND(((SUM(BE119:BE166))*I33),2)</f>
        <v>0</v>
      </c>
      <c r="L33" s="28"/>
    </row>
    <row r="34" spans="2:12" s="1" customFormat="1" ht="14.4" customHeight="1">
      <c r="B34" s="28"/>
      <c r="E34" s="23" t="s">
        <v>39</v>
      </c>
      <c r="F34" s="86">
        <f>ROUND((SUM(BF119:BF166)),2)</f>
        <v>0</v>
      </c>
      <c r="I34" s="87">
        <v>0.12</v>
      </c>
      <c r="J34" s="86">
        <f>ROUND(((SUM(BF119:BF166))*I34),2)</f>
        <v>0</v>
      </c>
      <c r="L34" s="28"/>
    </row>
    <row r="35" spans="2:12" s="1" customFormat="1" ht="14.4" customHeight="1" hidden="1">
      <c r="B35" s="28"/>
      <c r="E35" s="23" t="s">
        <v>40</v>
      </c>
      <c r="F35" s="86">
        <f>ROUND((SUM(BG119:BG166)),2)</f>
        <v>0</v>
      </c>
      <c r="I35" s="87">
        <v>0.21</v>
      </c>
      <c r="J35" s="86">
        <f>0</f>
        <v>0</v>
      </c>
      <c r="L35" s="28"/>
    </row>
    <row r="36" spans="2:12" s="1" customFormat="1" ht="14.4" customHeight="1" hidden="1">
      <c r="B36" s="28"/>
      <c r="E36" s="23" t="s">
        <v>41</v>
      </c>
      <c r="F36" s="86">
        <f>ROUND((SUM(BH119:BH166)),2)</f>
        <v>0</v>
      </c>
      <c r="I36" s="87">
        <v>0.12</v>
      </c>
      <c r="J36" s="86">
        <f>0</f>
        <v>0</v>
      </c>
      <c r="L36" s="28"/>
    </row>
    <row r="37" spans="2:12" s="1" customFormat="1" ht="14.4" customHeight="1" hidden="1">
      <c r="B37" s="28"/>
      <c r="E37" s="23" t="s">
        <v>42</v>
      </c>
      <c r="F37" s="86">
        <f>ROUND((SUM(BI119:BI166)),2)</f>
        <v>0</v>
      </c>
      <c r="I37" s="87">
        <v>0</v>
      </c>
      <c r="J37" s="86">
        <f>0</f>
        <v>0</v>
      </c>
      <c r="L37" s="28"/>
    </row>
    <row r="38" spans="2:12" s="1" customFormat="1" ht="6.9" customHeight="1">
      <c r="B38" s="28"/>
      <c r="L38" s="28"/>
    </row>
    <row r="39" spans="2:12" s="1" customFormat="1" ht="25.35" customHeight="1">
      <c r="B39" s="28"/>
      <c r="C39" s="88"/>
      <c r="D39" s="89" t="s">
        <v>43</v>
      </c>
      <c r="E39" s="53"/>
      <c r="F39" s="53"/>
      <c r="G39" s="90" t="s">
        <v>44</v>
      </c>
      <c r="H39" s="91" t="s">
        <v>45</v>
      </c>
      <c r="I39" s="53"/>
      <c r="J39" s="92">
        <f>SUM(J30:J37)</f>
        <v>0</v>
      </c>
      <c r="K39" s="93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3.2">
      <c r="B61" s="28"/>
      <c r="D61" s="39" t="s">
        <v>48</v>
      </c>
      <c r="E61" s="30"/>
      <c r="F61" s="94" t="s">
        <v>49</v>
      </c>
      <c r="G61" s="39" t="s">
        <v>48</v>
      </c>
      <c r="H61" s="30"/>
      <c r="I61" s="30"/>
      <c r="J61" s="95" t="s">
        <v>49</v>
      </c>
      <c r="K61" s="30"/>
      <c r="L61" s="28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3.2">
      <c r="B76" s="28"/>
      <c r="D76" s="39" t="s">
        <v>48</v>
      </c>
      <c r="E76" s="30"/>
      <c r="F76" s="94" t="s">
        <v>49</v>
      </c>
      <c r="G76" s="39" t="s">
        <v>48</v>
      </c>
      <c r="H76" s="30"/>
      <c r="I76" s="30"/>
      <c r="J76" s="95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 hidden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 hidden="1">
      <c r="B82" s="28"/>
      <c r="C82" s="17" t="s">
        <v>94</v>
      </c>
      <c r="L82" s="28"/>
    </row>
    <row r="83" spans="2:12" s="1" customFormat="1" ht="6.9" customHeight="1" hidden="1">
      <c r="B83" s="28"/>
      <c r="L83" s="28"/>
    </row>
    <row r="84" spans="2:12" s="1" customFormat="1" ht="12" customHeight="1" hidden="1">
      <c r="B84" s="28"/>
      <c r="C84" s="23" t="s">
        <v>16</v>
      </c>
      <c r="L84" s="28"/>
    </row>
    <row r="85" spans="2:12" s="1" customFormat="1" ht="16.5" customHeight="1" hidden="1">
      <c r="B85" s="28"/>
      <c r="E85" s="201" t="str">
        <f>E7</f>
        <v>Rekonstrukce veřejného osvětlení Nový Bor</v>
      </c>
      <c r="F85" s="202"/>
      <c r="G85" s="202"/>
      <c r="H85" s="202"/>
      <c r="L85" s="28"/>
    </row>
    <row r="86" spans="2:12" s="1" customFormat="1" ht="12" customHeight="1" hidden="1">
      <c r="B86" s="28"/>
      <c r="C86" s="23" t="s">
        <v>158</v>
      </c>
      <c r="L86" s="28"/>
    </row>
    <row r="87" spans="2:12" s="1" customFormat="1" ht="16.5" customHeight="1" hidden="1">
      <c r="B87" s="28"/>
      <c r="E87" s="183" t="str">
        <f>E9</f>
        <v>ESL_2022_01_03 - Veřejné osvětlení Nový Bor - jih</v>
      </c>
      <c r="F87" s="199"/>
      <c r="G87" s="199"/>
      <c r="H87" s="199"/>
      <c r="L87" s="28"/>
    </row>
    <row r="88" spans="2:12" s="1" customFormat="1" ht="6.9" customHeight="1" hidden="1">
      <c r="B88" s="28"/>
      <c r="L88" s="28"/>
    </row>
    <row r="89" spans="2:12" s="1" customFormat="1" ht="12" customHeight="1" hidden="1">
      <c r="B89" s="28"/>
      <c r="C89" s="23" t="s">
        <v>20</v>
      </c>
      <c r="F89" s="21" t="str">
        <f>F12</f>
        <v>Nový Bor</v>
      </c>
      <c r="I89" s="23" t="s">
        <v>22</v>
      </c>
      <c r="J89" s="48">
        <f>IF(J12="","",J12)</f>
        <v>0</v>
      </c>
      <c r="L89" s="28"/>
    </row>
    <row r="90" spans="2:12" s="1" customFormat="1" ht="6.9" customHeight="1" hidden="1">
      <c r="B90" s="28"/>
      <c r="L90" s="28"/>
    </row>
    <row r="91" spans="2:12" s="1" customFormat="1" ht="15.15" customHeight="1" hidden="1">
      <c r="B91" s="28"/>
      <c r="C91" s="23" t="s">
        <v>23</v>
      </c>
      <c r="F91" s="21" t="str">
        <f>E15</f>
        <v xml:space="preserve"> </v>
      </c>
      <c r="I91" s="23" t="s">
        <v>29</v>
      </c>
      <c r="J91" s="26" t="str">
        <f>E21</f>
        <v xml:space="preserve"> </v>
      </c>
      <c r="L91" s="28"/>
    </row>
    <row r="92" spans="2:12" s="1" customFormat="1" ht="15.15" customHeight="1" hidden="1">
      <c r="B92" s="28"/>
      <c r="C92" s="23" t="s">
        <v>27</v>
      </c>
      <c r="F92" s="21" t="str">
        <f>IF(E18="","",E18)</f>
        <v>Vyplň údaj</v>
      </c>
      <c r="I92" s="23" t="s">
        <v>31</v>
      </c>
      <c r="J92" s="26" t="str">
        <f>E24</f>
        <v xml:space="preserve"> </v>
      </c>
      <c r="L92" s="28"/>
    </row>
    <row r="93" spans="2:12" s="1" customFormat="1" ht="10.35" customHeight="1" hidden="1">
      <c r="B93" s="28"/>
      <c r="L93" s="28"/>
    </row>
    <row r="94" spans="2:12" s="1" customFormat="1" ht="29.25" customHeight="1" hidden="1">
      <c r="B94" s="28"/>
      <c r="C94" s="96" t="s">
        <v>95</v>
      </c>
      <c r="D94" s="88"/>
      <c r="E94" s="88"/>
      <c r="F94" s="88"/>
      <c r="G94" s="88"/>
      <c r="H94" s="88"/>
      <c r="I94" s="88"/>
      <c r="J94" s="97" t="s">
        <v>96</v>
      </c>
      <c r="K94" s="88"/>
      <c r="L94" s="28"/>
    </row>
    <row r="95" spans="2:12" s="1" customFormat="1" ht="10.35" customHeight="1" hidden="1">
      <c r="B95" s="28"/>
      <c r="L95" s="28"/>
    </row>
    <row r="96" spans="2:47" s="1" customFormat="1" ht="22.95" customHeight="1" hidden="1">
      <c r="B96" s="28"/>
      <c r="C96" s="98" t="s">
        <v>97</v>
      </c>
      <c r="J96" s="62">
        <f>J119</f>
        <v>0</v>
      </c>
      <c r="L96" s="28"/>
      <c r="AU96" s="13" t="s">
        <v>98</v>
      </c>
    </row>
    <row r="97" spans="2:12" s="8" customFormat="1" ht="24.9" customHeight="1" hidden="1">
      <c r="B97" s="99"/>
      <c r="D97" s="100" t="s">
        <v>160</v>
      </c>
      <c r="E97" s="101"/>
      <c r="F97" s="101"/>
      <c r="G97" s="101"/>
      <c r="H97" s="101"/>
      <c r="I97" s="101"/>
      <c r="J97" s="102">
        <f>J120</f>
        <v>0</v>
      </c>
      <c r="L97" s="99"/>
    </row>
    <row r="98" spans="2:12" s="9" customFormat="1" ht="19.95" customHeight="1" hidden="1">
      <c r="B98" s="103"/>
      <c r="D98" s="104" t="s">
        <v>161</v>
      </c>
      <c r="E98" s="105"/>
      <c r="F98" s="105"/>
      <c r="G98" s="105"/>
      <c r="H98" s="105"/>
      <c r="I98" s="105"/>
      <c r="J98" s="106">
        <f>J121</f>
        <v>0</v>
      </c>
      <c r="L98" s="103"/>
    </row>
    <row r="99" spans="2:12" s="8" customFormat="1" ht="24.9" customHeight="1" hidden="1">
      <c r="B99" s="99"/>
      <c r="D99" s="100" t="s">
        <v>162</v>
      </c>
      <c r="E99" s="101"/>
      <c r="F99" s="101"/>
      <c r="G99" s="101"/>
      <c r="H99" s="101"/>
      <c r="I99" s="101"/>
      <c r="J99" s="102">
        <f>J160</f>
        <v>0</v>
      </c>
      <c r="L99" s="99"/>
    </row>
    <row r="100" spans="2:12" s="1" customFormat="1" ht="21.75" customHeight="1" hidden="1">
      <c r="B100" s="28"/>
      <c r="L100" s="28"/>
    </row>
    <row r="101" spans="2:12" s="1" customFormat="1" ht="6.9" customHeight="1" hidden="1"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28"/>
    </row>
    <row r="102" ht="12" hidden="1"/>
    <row r="103" ht="12" hidden="1"/>
    <row r="104" ht="12" hidden="1"/>
    <row r="105" spans="2:12" s="1" customFormat="1" ht="6.9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28"/>
    </row>
    <row r="106" spans="2:12" s="1" customFormat="1" ht="24.9" customHeight="1">
      <c r="B106" s="28"/>
      <c r="C106" s="17" t="s">
        <v>103</v>
      </c>
      <c r="L106" s="28"/>
    </row>
    <row r="107" spans="2:12" s="1" customFormat="1" ht="6.9" customHeight="1">
      <c r="B107" s="28"/>
      <c r="L107" s="28"/>
    </row>
    <row r="108" spans="2:12" s="1" customFormat="1" ht="12" customHeight="1">
      <c r="B108" s="28"/>
      <c r="C108" s="23" t="s">
        <v>16</v>
      </c>
      <c r="L108" s="28"/>
    </row>
    <row r="109" spans="2:12" s="1" customFormat="1" ht="16.5" customHeight="1">
      <c r="B109" s="28"/>
      <c r="E109" s="201" t="str">
        <f>E7</f>
        <v>Rekonstrukce veřejného osvětlení Nový Bor</v>
      </c>
      <c r="F109" s="202"/>
      <c r="G109" s="202"/>
      <c r="H109" s="202"/>
      <c r="L109" s="28"/>
    </row>
    <row r="110" spans="2:12" s="1" customFormat="1" ht="12" customHeight="1">
      <c r="B110" s="28"/>
      <c r="C110" s="23" t="s">
        <v>158</v>
      </c>
      <c r="L110" s="28"/>
    </row>
    <row r="111" spans="2:12" s="1" customFormat="1" ht="16.5" customHeight="1">
      <c r="B111" s="28"/>
      <c r="E111" s="183" t="str">
        <f>E9</f>
        <v>ESL_2022_01_03 - Veřejné osvětlení Nový Bor - jih</v>
      </c>
      <c r="F111" s="199"/>
      <c r="G111" s="199"/>
      <c r="H111" s="199"/>
      <c r="L111" s="28"/>
    </row>
    <row r="112" spans="2:12" s="1" customFormat="1" ht="6.9" customHeight="1">
      <c r="B112" s="28"/>
      <c r="L112" s="28"/>
    </row>
    <row r="113" spans="2:12" s="1" customFormat="1" ht="12" customHeight="1">
      <c r="B113" s="28"/>
      <c r="C113" s="23" t="s">
        <v>20</v>
      </c>
      <c r="F113" s="21" t="str">
        <f>F12</f>
        <v>Nový Bor</v>
      </c>
      <c r="I113" s="23" t="s">
        <v>22</v>
      </c>
      <c r="J113" s="48">
        <f>IF(J12="","",J12)</f>
        <v>0</v>
      </c>
      <c r="L113" s="28"/>
    </row>
    <row r="114" spans="2:12" s="1" customFormat="1" ht="6.9" customHeight="1">
      <c r="B114" s="28"/>
      <c r="L114" s="28"/>
    </row>
    <row r="115" spans="2:12" s="1" customFormat="1" ht="15.15" customHeight="1">
      <c r="B115" s="28"/>
      <c r="C115" s="23" t="s">
        <v>23</v>
      </c>
      <c r="F115" s="21" t="str">
        <f>E15</f>
        <v xml:space="preserve"> </v>
      </c>
      <c r="I115" s="23" t="s">
        <v>29</v>
      </c>
      <c r="J115" s="26" t="str">
        <f>E21</f>
        <v xml:space="preserve"> </v>
      </c>
      <c r="L115" s="28"/>
    </row>
    <row r="116" spans="2:12" s="1" customFormat="1" ht="15.15" customHeight="1">
      <c r="B116" s="28"/>
      <c r="C116" s="23" t="s">
        <v>27</v>
      </c>
      <c r="F116" s="21" t="str">
        <f>IF(E18="","",E18)</f>
        <v>Vyplň údaj</v>
      </c>
      <c r="I116" s="23" t="s">
        <v>31</v>
      </c>
      <c r="J116" s="26" t="str">
        <f>E24</f>
        <v xml:space="preserve"> </v>
      </c>
      <c r="L116" s="28"/>
    </row>
    <row r="117" spans="2:12" s="1" customFormat="1" ht="10.35" customHeight="1">
      <c r="B117" s="28"/>
      <c r="L117" s="28"/>
    </row>
    <row r="118" spans="2:20" s="10" customFormat="1" ht="29.25" customHeight="1">
      <c r="B118" s="107"/>
      <c r="C118" s="108" t="s">
        <v>104</v>
      </c>
      <c r="D118" s="109" t="s">
        <v>58</v>
      </c>
      <c r="E118" s="109" t="s">
        <v>54</v>
      </c>
      <c r="F118" s="109" t="s">
        <v>55</v>
      </c>
      <c r="G118" s="109" t="s">
        <v>105</v>
      </c>
      <c r="H118" s="109" t="s">
        <v>106</v>
      </c>
      <c r="I118" s="109" t="s">
        <v>107</v>
      </c>
      <c r="J118" s="109" t="s">
        <v>96</v>
      </c>
      <c r="K118" s="110" t="s">
        <v>108</v>
      </c>
      <c r="L118" s="107"/>
      <c r="M118" s="55" t="s">
        <v>1</v>
      </c>
      <c r="N118" s="56" t="s">
        <v>37</v>
      </c>
      <c r="O118" s="56" t="s">
        <v>109</v>
      </c>
      <c r="P118" s="56" t="s">
        <v>110</v>
      </c>
      <c r="Q118" s="56" t="s">
        <v>111</v>
      </c>
      <c r="R118" s="56" t="s">
        <v>112</v>
      </c>
      <c r="S118" s="56" t="s">
        <v>113</v>
      </c>
      <c r="T118" s="57" t="s">
        <v>114</v>
      </c>
    </row>
    <row r="119" spans="2:63" s="1" customFormat="1" ht="22.95" customHeight="1">
      <c r="B119" s="28"/>
      <c r="C119" s="60" t="s">
        <v>115</v>
      </c>
      <c r="J119" s="111">
        <f>BK119</f>
        <v>0</v>
      </c>
      <c r="L119" s="28"/>
      <c r="M119" s="58"/>
      <c r="N119" s="49"/>
      <c r="O119" s="49"/>
      <c r="P119" s="112">
        <f>P120+P160</f>
        <v>0</v>
      </c>
      <c r="Q119" s="49"/>
      <c r="R119" s="112">
        <f>R120+R160</f>
        <v>3.3462</v>
      </c>
      <c r="S119" s="49"/>
      <c r="T119" s="113">
        <f>T120+T160</f>
        <v>0</v>
      </c>
      <c r="AT119" s="13" t="s">
        <v>72</v>
      </c>
      <c r="AU119" s="13" t="s">
        <v>98</v>
      </c>
      <c r="BK119" s="114">
        <f>BK120+BK160</f>
        <v>0</v>
      </c>
    </row>
    <row r="120" spans="2:63" s="11" customFormat="1" ht="25.95" customHeight="1">
      <c r="B120" s="115"/>
      <c r="D120" s="116" t="s">
        <v>72</v>
      </c>
      <c r="E120" s="117" t="s">
        <v>129</v>
      </c>
      <c r="F120" s="117" t="s">
        <v>163</v>
      </c>
      <c r="I120" s="118"/>
      <c r="J120" s="119">
        <f>BK120</f>
        <v>0</v>
      </c>
      <c r="L120" s="115"/>
      <c r="M120" s="120"/>
      <c r="P120" s="121">
        <f>P121</f>
        <v>0</v>
      </c>
      <c r="R120" s="121">
        <f>R121</f>
        <v>3.3462</v>
      </c>
      <c r="T120" s="122">
        <f>T121</f>
        <v>0</v>
      </c>
      <c r="AR120" s="116" t="s">
        <v>147</v>
      </c>
      <c r="AT120" s="123" t="s">
        <v>72</v>
      </c>
      <c r="AU120" s="123" t="s">
        <v>73</v>
      </c>
      <c r="AY120" s="116" t="s">
        <v>118</v>
      </c>
      <c r="BK120" s="124">
        <f>BK121</f>
        <v>0</v>
      </c>
    </row>
    <row r="121" spans="2:63" s="11" customFormat="1" ht="22.95" customHeight="1">
      <c r="B121" s="115"/>
      <c r="D121" s="116" t="s">
        <v>72</v>
      </c>
      <c r="E121" s="125" t="s">
        <v>164</v>
      </c>
      <c r="F121" s="125" t="s">
        <v>165</v>
      </c>
      <c r="I121" s="118"/>
      <c r="J121" s="126">
        <f>BK121</f>
        <v>0</v>
      </c>
      <c r="L121" s="115"/>
      <c r="M121" s="120"/>
      <c r="P121" s="121">
        <f>SUM(P122:P159)</f>
        <v>0</v>
      </c>
      <c r="R121" s="121">
        <f>SUM(R122:R159)</f>
        <v>3.3462</v>
      </c>
      <c r="T121" s="122">
        <f>SUM(T122:T159)</f>
        <v>0</v>
      </c>
      <c r="AR121" s="116" t="s">
        <v>147</v>
      </c>
      <c r="AT121" s="123" t="s">
        <v>72</v>
      </c>
      <c r="AU121" s="123" t="s">
        <v>78</v>
      </c>
      <c r="AY121" s="116" t="s">
        <v>118</v>
      </c>
      <c r="BK121" s="124">
        <f>SUM(BK122:BK159)</f>
        <v>0</v>
      </c>
    </row>
    <row r="122" spans="2:65" s="1" customFormat="1" ht="24.15" customHeight="1">
      <c r="B122" s="127"/>
      <c r="C122" s="128" t="s">
        <v>78</v>
      </c>
      <c r="D122" s="128" t="s">
        <v>122</v>
      </c>
      <c r="E122" s="129" t="s">
        <v>166</v>
      </c>
      <c r="F122" s="130" t="s">
        <v>167</v>
      </c>
      <c r="G122" s="131" t="s">
        <v>125</v>
      </c>
      <c r="H122" s="132">
        <v>0</v>
      </c>
      <c r="I122" s="133"/>
      <c r="J122" s="134">
        <f aca="true" t="shared" si="0" ref="J122:J159">ROUND(I122*H122,2)</f>
        <v>0</v>
      </c>
      <c r="K122" s="130" t="s">
        <v>168</v>
      </c>
      <c r="L122" s="28"/>
      <c r="M122" s="135" t="s">
        <v>1</v>
      </c>
      <c r="N122" s="136" t="s">
        <v>38</v>
      </c>
      <c r="P122" s="137">
        <f aca="true" t="shared" si="1" ref="P122:P159">O122*H122</f>
        <v>0</v>
      </c>
      <c r="Q122" s="137">
        <v>0</v>
      </c>
      <c r="R122" s="137">
        <f aca="true" t="shared" si="2" ref="R122:R159">Q122*H122</f>
        <v>0</v>
      </c>
      <c r="S122" s="137">
        <v>0</v>
      </c>
      <c r="T122" s="138">
        <f aca="true" t="shared" si="3" ref="T122:T159">S122*H122</f>
        <v>0</v>
      </c>
      <c r="AR122" s="139" t="s">
        <v>169</v>
      </c>
      <c r="AT122" s="139" t="s">
        <v>122</v>
      </c>
      <c r="AU122" s="139" t="s">
        <v>83</v>
      </c>
      <c r="AY122" s="13" t="s">
        <v>118</v>
      </c>
      <c r="BE122" s="140">
        <f aca="true" t="shared" si="4" ref="BE122:BE159">IF(N122="základní",J122,0)</f>
        <v>0</v>
      </c>
      <c r="BF122" s="140">
        <f aca="true" t="shared" si="5" ref="BF122:BF159">IF(N122="snížená",J122,0)</f>
        <v>0</v>
      </c>
      <c r="BG122" s="140">
        <f aca="true" t="shared" si="6" ref="BG122:BG159">IF(N122="zákl. přenesená",J122,0)</f>
        <v>0</v>
      </c>
      <c r="BH122" s="140">
        <f aca="true" t="shared" si="7" ref="BH122:BH159">IF(N122="sníž. přenesená",J122,0)</f>
        <v>0</v>
      </c>
      <c r="BI122" s="140">
        <f aca="true" t="shared" si="8" ref="BI122:BI159">IF(N122="nulová",J122,0)</f>
        <v>0</v>
      </c>
      <c r="BJ122" s="13" t="s">
        <v>78</v>
      </c>
      <c r="BK122" s="140">
        <f aca="true" t="shared" si="9" ref="BK122:BK159">ROUND(I122*H122,2)</f>
        <v>0</v>
      </c>
      <c r="BL122" s="13" t="s">
        <v>169</v>
      </c>
      <c r="BM122" s="139" t="s">
        <v>363</v>
      </c>
    </row>
    <row r="123" spans="2:65" s="1" customFormat="1" ht="24.15" customHeight="1">
      <c r="B123" s="127"/>
      <c r="C123" s="141" t="s">
        <v>83</v>
      </c>
      <c r="D123" s="141" t="s">
        <v>129</v>
      </c>
      <c r="E123" s="142" t="s">
        <v>171</v>
      </c>
      <c r="F123" s="143" t="s">
        <v>172</v>
      </c>
      <c r="G123" s="144" t="s">
        <v>125</v>
      </c>
      <c r="H123" s="145">
        <v>0</v>
      </c>
      <c r="I123" s="146"/>
      <c r="J123" s="147">
        <f t="shared" si="0"/>
        <v>0</v>
      </c>
      <c r="K123" s="143" t="s">
        <v>168</v>
      </c>
      <c r="L123" s="148"/>
      <c r="M123" s="149" t="s">
        <v>1</v>
      </c>
      <c r="N123" s="150" t="s">
        <v>38</v>
      </c>
      <c r="P123" s="137">
        <f t="shared" si="1"/>
        <v>0</v>
      </c>
      <c r="Q123" s="137">
        <v>0</v>
      </c>
      <c r="R123" s="137">
        <f t="shared" si="2"/>
        <v>0</v>
      </c>
      <c r="S123" s="137">
        <v>0</v>
      </c>
      <c r="T123" s="138">
        <f t="shared" si="3"/>
        <v>0</v>
      </c>
      <c r="AR123" s="139" t="s">
        <v>173</v>
      </c>
      <c r="AT123" s="139" t="s">
        <v>129</v>
      </c>
      <c r="AU123" s="139" t="s">
        <v>83</v>
      </c>
      <c r="AY123" s="13" t="s">
        <v>118</v>
      </c>
      <c r="BE123" s="140">
        <f t="shared" si="4"/>
        <v>0</v>
      </c>
      <c r="BF123" s="140">
        <f t="shared" si="5"/>
        <v>0</v>
      </c>
      <c r="BG123" s="140">
        <f t="shared" si="6"/>
        <v>0</v>
      </c>
      <c r="BH123" s="140">
        <f t="shared" si="7"/>
        <v>0</v>
      </c>
      <c r="BI123" s="140">
        <f t="shared" si="8"/>
        <v>0</v>
      </c>
      <c r="BJ123" s="13" t="s">
        <v>78</v>
      </c>
      <c r="BK123" s="140">
        <f t="shared" si="9"/>
        <v>0</v>
      </c>
      <c r="BL123" s="13" t="s">
        <v>173</v>
      </c>
      <c r="BM123" s="139" t="s">
        <v>364</v>
      </c>
    </row>
    <row r="124" spans="2:65" s="1" customFormat="1" ht="24.15" customHeight="1">
      <c r="B124" s="127"/>
      <c r="C124" s="128" t="s">
        <v>147</v>
      </c>
      <c r="D124" s="128" t="s">
        <v>122</v>
      </c>
      <c r="E124" s="129" t="s">
        <v>175</v>
      </c>
      <c r="F124" s="130" t="s">
        <v>176</v>
      </c>
      <c r="G124" s="131" t="s">
        <v>125</v>
      </c>
      <c r="H124" s="132">
        <v>510</v>
      </c>
      <c r="I124" s="133"/>
      <c r="J124" s="134">
        <f t="shared" si="0"/>
        <v>0</v>
      </c>
      <c r="K124" s="130" t="s">
        <v>168</v>
      </c>
      <c r="L124" s="28"/>
      <c r="M124" s="135" t="s">
        <v>1</v>
      </c>
      <c r="N124" s="136" t="s">
        <v>38</v>
      </c>
      <c r="P124" s="137">
        <f t="shared" si="1"/>
        <v>0</v>
      </c>
      <c r="Q124" s="137">
        <v>0</v>
      </c>
      <c r="R124" s="137">
        <f t="shared" si="2"/>
        <v>0</v>
      </c>
      <c r="S124" s="137">
        <v>0</v>
      </c>
      <c r="T124" s="138">
        <f t="shared" si="3"/>
        <v>0</v>
      </c>
      <c r="AR124" s="139" t="s">
        <v>169</v>
      </c>
      <c r="AT124" s="139" t="s">
        <v>122</v>
      </c>
      <c r="AU124" s="139" t="s">
        <v>83</v>
      </c>
      <c r="AY124" s="13" t="s">
        <v>118</v>
      </c>
      <c r="BE124" s="140">
        <f t="shared" si="4"/>
        <v>0</v>
      </c>
      <c r="BF124" s="140">
        <f t="shared" si="5"/>
        <v>0</v>
      </c>
      <c r="BG124" s="140">
        <f t="shared" si="6"/>
        <v>0</v>
      </c>
      <c r="BH124" s="140">
        <f t="shared" si="7"/>
        <v>0</v>
      </c>
      <c r="BI124" s="140">
        <f t="shared" si="8"/>
        <v>0</v>
      </c>
      <c r="BJ124" s="13" t="s">
        <v>78</v>
      </c>
      <c r="BK124" s="140">
        <f t="shared" si="9"/>
        <v>0</v>
      </c>
      <c r="BL124" s="13" t="s">
        <v>169</v>
      </c>
      <c r="BM124" s="139" t="s">
        <v>365</v>
      </c>
    </row>
    <row r="125" spans="2:65" s="1" customFormat="1" ht="24.15" customHeight="1">
      <c r="B125" s="127"/>
      <c r="C125" s="128" t="s">
        <v>136</v>
      </c>
      <c r="D125" s="128" t="s">
        <v>122</v>
      </c>
      <c r="E125" s="129" t="s">
        <v>178</v>
      </c>
      <c r="F125" s="130" t="s">
        <v>179</v>
      </c>
      <c r="G125" s="131" t="s">
        <v>125</v>
      </c>
      <c r="H125" s="132">
        <v>510</v>
      </c>
      <c r="I125" s="133"/>
      <c r="J125" s="134">
        <f t="shared" si="0"/>
        <v>0</v>
      </c>
      <c r="K125" s="130" t="s">
        <v>168</v>
      </c>
      <c r="L125" s="28"/>
      <c r="M125" s="135" t="s">
        <v>1</v>
      </c>
      <c r="N125" s="136" t="s">
        <v>38</v>
      </c>
      <c r="P125" s="137">
        <f t="shared" si="1"/>
        <v>0</v>
      </c>
      <c r="Q125" s="137">
        <v>0</v>
      </c>
      <c r="R125" s="137">
        <f t="shared" si="2"/>
        <v>0</v>
      </c>
      <c r="S125" s="137">
        <v>0</v>
      </c>
      <c r="T125" s="138">
        <f t="shared" si="3"/>
        <v>0</v>
      </c>
      <c r="AR125" s="139" t="s">
        <v>169</v>
      </c>
      <c r="AT125" s="139" t="s">
        <v>122</v>
      </c>
      <c r="AU125" s="139" t="s">
        <v>83</v>
      </c>
      <c r="AY125" s="13" t="s">
        <v>118</v>
      </c>
      <c r="BE125" s="140">
        <f t="shared" si="4"/>
        <v>0</v>
      </c>
      <c r="BF125" s="140">
        <f t="shared" si="5"/>
        <v>0</v>
      </c>
      <c r="BG125" s="140">
        <f t="shared" si="6"/>
        <v>0</v>
      </c>
      <c r="BH125" s="140">
        <f t="shared" si="7"/>
        <v>0</v>
      </c>
      <c r="BI125" s="140">
        <f t="shared" si="8"/>
        <v>0</v>
      </c>
      <c r="BJ125" s="13" t="s">
        <v>78</v>
      </c>
      <c r="BK125" s="140">
        <f t="shared" si="9"/>
        <v>0</v>
      </c>
      <c r="BL125" s="13" t="s">
        <v>169</v>
      </c>
      <c r="BM125" s="139" t="s">
        <v>366</v>
      </c>
    </row>
    <row r="126" spans="2:65" s="1" customFormat="1" ht="21.75" customHeight="1">
      <c r="B126" s="127"/>
      <c r="C126" s="141" t="s">
        <v>154</v>
      </c>
      <c r="D126" s="141" t="s">
        <v>129</v>
      </c>
      <c r="E126" s="142" t="s">
        <v>182</v>
      </c>
      <c r="F126" s="143" t="s">
        <v>183</v>
      </c>
      <c r="G126" s="144" t="s">
        <v>125</v>
      </c>
      <c r="H126" s="145">
        <v>30</v>
      </c>
      <c r="I126" s="146"/>
      <c r="J126" s="147">
        <f t="shared" si="0"/>
        <v>0</v>
      </c>
      <c r="K126" s="143" t="s">
        <v>168</v>
      </c>
      <c r="L126" s="148"/>
      <c r="M126" s="149" t="s">
        <v>1</v>
      </c>
      <c r="N126" s="150" t="s">
        <v>38</v>
      </c>
      <c r="P126" s="137">
        <f t="shared" si="1"/>
        <v>0</v>
      </c>
      <c r="Q126" s="137">
        <v>0</v>
      </c>
      <c r="R126" s="137">
        <f t="shared" si="2"/>
        <v>0</v>
      </c>
      <c r="S126" s="137">
        <v>0</v>
      </c>
      <c r="T126" s="138">
        <f t="shared" si="3"/>
        <v>0</v>
      </c>
      <c r="AR126" s="139" t="s">
        <v>173</v>
      </c>
      <c r="AT126" s="139" t="s">
        <v>129</v>
      </c>
      <c r="AU126" s="139" t="s">
        <v>83</v>
      </c>
      <c r="AY126" s="13" t="s">
        <v>118</v>
      </c>
      <c r="BE126" s="140">
        <f t="shared" si="4"/>
        <v>0</v>
      </c>
      <c r="BF126" s="140">
        <f t="shared" si="5"/>
        <v>0</v>
      </c>
      <c r="BG126" s="140">
        <f t="shared" si="6"/>
        <v>0</v>
      </c>
      <c r="BH126" s="140">
        <f t="shared" si="7"/>
        <v>0</v>
      </c>
      <c r="BI126" s="140">
        <f t="shared" si="8"/>
        <v>0</v>
      </c>
      <c r="BJ126" s="13" t="s">
        <v>78</v>
      </c>
      <c r="BK126" s="140">
        <f t="shared" si="9"/>
        <v>0</v>
      </c>
      <c r="BL126" s="13" t="s">
        <v>173</v>
      </c>
      <c r="BM126" s="139" t="s">
        <v>367</v>
      </c>
    </row>
    <row r="127" spans="2:65" s="1" customFormat="1" ht="21.75" customHeight="1">
      <c r="B127" s="127"/>
      <c r="C127" s="141" t="s">
        <v>230</v>
      </c>
      <c r="D127" s="141" t="s">
        <v>129</v>
      </c>
      <c r="E127" s="142" t="s">
        <v>368</v>
      </c>
      <c r="F127" s="143" t="s">
        <v>369</v>
      </c>
      <c r="G127" s="144" t="s">
        <v>125</v>
      </c>
      <c r="H127" s="145">
        <v>17</v>
      </c>
      <c r="I127" s="146"/>
      <c r="J127" s="147">
        <f t="shared" si="0"/>
        <v>0</v>
      </c>
      <c r="K127" s="143" t="s">
        <v>168</v>
      </c>
      <c r="L127" s="148"/>
      <c r="M127" s="149" t="s">
        <v>1</v>
      </c>
      <c r="N127" s="150" t="s">
        <v>38</v>
      </c>
      <c r="P127" s="137">
        <f t="shared" si="1"/>
        <v>0</v>
      </c>
      <c r="Q127" s="137">
        <v>0</v>
      </c>
      <c r="R127" s="137">
        <f t="shared" si="2"/>
        <v>0</v>
      </c>
      <c r="S127" s="137">
        <v>0</v>
      </c>
      <c r="T127" s="138">
        <f t="shared" si="3"/>
        <v>0</v>
      </c>
      <c r="AR127" s="139" t="s">
        <v>173</v>
      </c>
      <c r="AT127" s="139" t="s">
        <v>129</v>
      </c>
      <c r="AU127" s="139" t="s">
        <v>83</v>
      </c>
      <c r="AY127" s="13" t="s">
        <v>118</v>
      </c>
      <c r="BE127" s="140">
        <f t="shared" si="4"/>
        <v>0</v>
      </c>
      <c r="BF127" s="140">
        <f t="shared" si="5"/>
        <v>0</v>
      </c>
      <c r="BG127" s="140">
        <f t="shared" si="6"/>
        <v>0</v>
      </c>
      <c r="BH127" s="140">
        <f t="shared" si="7"/>
        <v>0</v>
      </c>
      <c r="BI127" s="140">
        <f t="shared" si="8"/>
        <v>0</v>
      </c>
      <c r="BJ127" s="13" t="s">
        <v>78</v>
      </c>
      <c r="BK127" s="140">
        <f t="shared" si="9"/>
        <v>0</v>
      </c>
      <c r="BL127" s="13" t="s">
        <v>173</v>
      </c>
      <c r="BM127" s="139" t="s">
        <v>370</v>
      </c>
    </row>
    <row r="128" spans="2:65" s="1" customFormat="1" ht="21.75" customHeight="1">
      <c r="B128" s="127"/>
      <c r="C128" s="141" t="s">
        <v>128</v>
      </c>
      <c r="D128" s="141" t="s">
        <v>129</v>
      </c>
      <c r="E128" s="142" t="s">
        <v>190</v>
      </c>
      <c r="F128" s="143" t="s">
        <v>191</v>
      </c>
      <c r="G128" s="144" t="s">
        <v>125</v>
      </c>
      <c r="H128" s="145">
        <v>43</v>
      </c>
      <c r="I128" s="146"/>
      <c r="J128" s="147">
        <f t="shared" si="0"/>
        <v>0</v>
      </c>
      <c r="K128" s="143" t="s">
        <v>168</v>
      </c>
      <c r="L128" s="148"/>
      <c r="M128" s="149" t="s">
        <v>1</v>
      </c>
      <c r="N128" s="150" t="s">
        <v>38</v>
      </c>
      <c r="P128" s="137">
        <f t="shared" si="1"/>
        <v>0</v>
      </c>
      <c r="Q128" s="137">
        <v>0</v>
      </c>
      <c r="R128" s="137">
        <f t="shared" si="2"/>
        <v>0</v>
      </c>
      <c r="S128" s="137">
        <v>0</v>
      </c>
      <c r="T128" s="138">
        <f t="shared" si="3"/>
        <v>0</v>
      </c>
      <c r="AR128" s="139" t="s">
        <v>173</v>
      </c>
      <c r="AT128" s="139" t="s">
        <v>129</v>
      </c>
      <c r="AU128" s="139" t="s">
        <v>83</v>
      </c>
      <c r="AY128" s="13" t="s">
        <v>118</v>
      </c>
      <c r="BE128" s="140">
        <f t="shared" si="4"/>
        <v>0</v>
      </c>
      <c r="BF128" s="140">
        <f t="shared" si="5"/>
        <v>0</v>
      </c>
      <c r="BG128" s="140">
        <f t="shared" si="6"/>
        <v>0</v>
      </c>
      <c r="BH128" s="140">
        <f t="shared" si="7"/>
        <v>0</v>
      </c>
      <c r="BI128" s="140">
        <f t="shared" si="8"/>
        <v>0</v>
      </c>
      <c r="BJ128" s="13" t="s">
        <v>78</v>
      </c>
      <c r="BK128" s="140">
        <f t="shared" si="9"/>
        <v>0</v>
      </c>
      <c r="BL128" s="13" t="s">
        <v>173</v>
      </c>
      <c r="BM128" s="139" t="s">
        <v>371</v>
      </c>
    </row>
    <row r="129" spans="2:65" s="1" customFormat="1" ht="21.75" customHeight="1">
      <c r="B129" s="127"/>
      <c r="C129" s="141" t="s">
        <v>238</v>
      </c>
      <c r="D129" s="141" t="s">
        <v>129</v>
      </c>
      <c r="E129" s="142" t="s">
        <v>372</v>
      </c>
      <c r="F129" s="143" t="s">
        <v>373</v>
      </c>
      <c r="G129" s="144" t="s">
        <v>125</v>
      </c>
      <c r="H129" s="145">
        <v>4</v>
      </c>
      <c r="I129" s="146"/>
      <c r="J129" s="147">
        <f t="shared" si="0"/>
        <v>0</v>
      </c>
      <c r="K129" s="143" t="s">
        <v>168</v>
      </c>
      <c r="L129" s="148"/>
      <c r="M129" s="149" t="s">
        <v>1</v>
      </c>
      <c r="N129" s="150" t="s">
        <v>38</v>
      </c>
      <c r="P129" s="137">
        <f t="shared" si="1"/>
        <v>0</v>
      </c>
      <c r="Q129" s="137">
        <v>0</v>
      </c>
      <c r="R129" s="137">
        <f t="shared" si="2"/>
        <v>0</v>
      </c>
      <c r="S129" s="137">
        <v>0</v>
      </c>
      <c r="T129" s="138">
        <f t="shared" si="3"/>
        <v>0</v>
      </c>
      <c r="AR129" s="139" t="s">
        <v>173</v>
      </c>
      <c r="AT129" s="139" t="s">
        <v>129</v>
      </c>
      <c r="AU129" s="139" t="s">
        <v>83</v>
      </c>
      <c r="AY129" s="13" t="s">
        <v>118</v>
      </c>
      <c r="BE129" s="140">
        <f t="shared" si="4"/>
        <v>0</v>
      </c>
      <c r="BF129" s="140">
        <f t="shared" si="5"/>
        <v>0</v>
      </c>
      <c r="BG129" s="140">
        <f t="shared" si="6"/>
        <v>0</v>
      </c>
      <c r="BH129" s="140">
        <f t="shared" si="7"/>
        <v>0</v>
      </c>
      <c r="BI129" s="140">
        <f t="shared" si="8"/>
        <v>0</v>
      </c>
      <c r="BJ129" s="13" t="s">
        <v>78</v>
      </c>
      <c r="BK129" s="140">
        <f t="shared" si="9"/>
        <v>0</v>
      </c>
      <c r="BL129" s="13" t="s">
        <v>173</v>
      </c>
      <c r="BM129" s="139" t="s">
        <v>374</v>
      </c>
    </row>
    <row r="130" spans="2:65" s="1" customFormat="1" ht="21.75" customHeight="1">
      <c r="B130" s="127"/>
      <c r="C130" s="141" t="s">
        <v>234</v>
      </c>
      <c r="D130" s="141" t="s">
        <v>129</v>
      </c>
      <c r="E130" s="142" t="s">
        <v>375</v>
      </c>
      <c r="F130" s="143" t="s">
        <v>376</v>
      </c>
      <c r="G130" s="144" t="s">
        <v>125</v>
      </c>
      <c r="H130" s="145">
        <v>3</v>
      </c>
      <c r="I130" s="146"/>
      <c r="J130" s="147">
        <f t="shared" si="0"/>
        <v>0</v>
      </c>
      <c r="K130" s="143" t="s">
        <v>168</v>
      </c>
      <c r="L130" s="148"/>
      <c r="M130" s="149" t="s">
        <v>1</v>
      </c>
      <c r="N130" s="150" t="s">
        <v>38</v>
      </c>
      <c r="P130" s="137">
        <f t="shared" si="1"/>
        <v>0</v>
      </c>
      <c r="Q130" s="137">
        <v>0</v>
      </c>
      <c r="R130" s="137">
        <f t="shared" si="2"/>
        <v>0</v>
      </c>
      <c r="S130" s="137">
        <v>0</v>
      </c>
      <c r="T130" s="138">
        <f t="shared" si="3"/>
        <v>0</v>
      </c>
      <c r="AR130" s="139" t="s">
        <v>173</v>
      </c>
      <c r="AT130" s="139" t="s">
        <v>129</v>
      </c>
      <c r="AU130" s="139" t="s">
        <v>83</v>
      </c>
      <c r="AY130" s="13" t="s">
        <v>118</v>
      </c>
      <c r="BE130" s="140">
        <f t="shared" si="4"/>
        <v>0</v>
      </c>
      <c r="BF130" s="140">
        <f t="shared" si="5"/>
        <v>0</v>
      </c>
      <c r="BG130" s="140">
        <f t="shared" si="6"/>
        <v>0</v>
      </c>
      <c r="BH130" s="140">
        <f t="shared" si="7"/>
        <v>0</v>
      </c>
      <c r="BI130" s="140">
        <f t="shared" si="8"/>
        <v>0</v>
      </c>
      <c r="BJ130" s="13" t="s">
        <v>78</v>
      </c>
      <c r="BK130" s="140">
        <f t="shared" si="9"/>
        <v>0</v>
      </c>
      <c r="BL130" s="13" t="s">
        <v>173</v>
      </c>
      <c r="BM130" s="139" t="s">
        <v>377</v>
      </c>
    </row>
    <row r="131" spans="2:65" s="1" customFormat="1" ht="21.75" customHeight="1">
      <c r="B131" s="127"/>
      <c r="C131" s="141" t="s">
        <v>347</v>
      </c>
      <c r="D131" s="141" t="s">
        <v>129</v>
      </c>
      <c r="E131" s="142" t="s">
        <v>194</v>
      </c>
      <c r="F131" s="143" t="s">
        <v>195</v>
      </c>
      <c r="G131" s="144" t="s">
        <v>125</v>
      </c>
      <c r="H131" s="145">
        <v>16</v>
      </c>
      <c r="I131" s="146"/>
      <c r="J131" s="147">
        <f t="shared" si="0"/>
        <v>0</v>
      </c>
      <c r="K131" s="143" t="s">
        <v>168</v>
      </c>
      <c r="L131" s="148"/>
      <c r="M131" s="149" t="s">
        <v>1</v>
      </c>
      <c r="N131" s="150" t="s">
        <v>38</v>
      </c>
      <c r="P131" s="137">
        <f t="shared" si="1"/>
        <v>0</v>
      </c>
      <c r="Q131" s="137">
        <v>0</v>
      </c>
      <c r="R131" s="137">
        <f t="shared" si="2"/>
        <v>0</v>
      </c>
      <c r="S131" s="137">
        <v>0</v>
      </c>
      <c r="T131" s="138">
        <f t="shared" si="3"/>
        <v>0</v>
      </c>
      <c r="AR131" s="139" t="s">
        <v>173</v>
      </c>
      <c r="AT131" s="139" t="s">
        <v>129</v>
      </c>
      <c r="AU131" s="139" t="s">
        <v>83</v>
      </c>
      <c r="AY131" s="13" t="s">
        <v>118</v>
      </c>
      <c r="BE131" s="140">
        <f t="shared" si="4"/>
        <v>0</v>
      </c>
      <c r="BF131" s="140">
        <f t="shared" si="5"/>
        <v>0</v>
      </c>
      <c r="BG131" s="140">
        <f t="shared" si="6"/>
        <v>0</v>
      </c>
      <c r="BH131" s="140">
        <f t="shared" si="7"/>
        <v>0</v>
      </c>
      <c r="BI131" s="140">
        <f t="shared" si="8"/>
        <v>0</v>
      </c>
      <c r="BJ131" s="13" t="s">
        <v>78</v>
      </c>
      <c r="BK131" s="140">
        <f t="shared" si="9"/>
        <v>0</v>
      </c>
      <c r="BL131" s="13" t="s">
        <v>173</v>
      </c>
      <c r="BM131" s="139" t="s">
        <v>378</v>
      </c>
    </row>
    <row r="132" spans="2:65" s="1" customFormat="1" ht="21.75" customHeight="1">
      <c r="B132" s="127"/>
      <c r="C132" s="141" t="s">
        <v>379</v>
      </c>
      <c r="D132" s="141" t="s">
        <v>129</v>
      </c>
      <c r="E132" s="142" t="s">
        <v>380</v>
      </c>
      <c r="F132" s="143" t="s">
        <v>381</v>
      </c>
      <c r="G132" s="144" t="s">
        <v>125</v>
      </c>
      <c r="H132" s="145">
        <v>23</v>
      </c>
      <c r="I132" s="146"/>
      <c r="J132" s="147">
        <f t="shared" si="0"/>
        <v>0</v>
      </c>
      <c r="K132" s="143" t="s">
        <v>168</v>
      </c>
      <c r="L132" s="148"/>
      <c r="M132" s="149" t="s">
        <v>1</v>
      </c>
      <c r="N132" s="150" t="s">
        <v>38</v>
      </c>
      <c r="P132" s="137">
        <f t="shared" si="1"/>
        <v>0</v>
      </c>
      <c r="Q132" s="137">
        <v>0</v>
      </c>
      <c r="R132" s="137">
        <f t="shared" si="2"/>
        <v>0</v>
      </c>
      <c r="S132" s="137">
        <v>0</v>
      </c>
      <c r="T132" s="138">
        <f t="shared" si="3"/>
        <v>0</v>
      </c>
      <c r="AR132" s="139" t="s">
        <v>173</v>
      </c>
      <c r="AT132" s="139" t="s">
        <v>129</v>
      </c>
      <c r="AU132" s="139" t="s">
        <v>83</v>
      </c>
      <c r="AY132" s="13" t="s">
        <v>118</v>
      </c>
      <c r="BE132" s="140">
        <f t="shared" si="4"/>
        <v>0</v>
      </c>
      <c r="BF132" s="140">
        <f t="shared" si="5"/>
        <v>0</v>
      </c>
      <c r="BG132" s="140">
        <f t="shared" si="6"/>
        <v>0</v>
      </c>
      <c r="BH132" s="140">
        <f t="shared" si="7"/>
        <v>0</v>
      </c>
      <c r="BI132" s="140">
        <f t="shared" si="8"/>
        <v>0</v>
      </c>
      <c r="BJ132" s="13" t="s">
        <v>78</v>
      </c>
      <c r="BK132" s="140">
        <f t="shared" si="9"/>
        <v>0</v>
      </c>
      <c r="BL132" s="13" t="s">
        <v>173</v>
      </c>
      <c r="BM132" s="139" t="s">
        <v>382</v>
      </c>
    </row>
    <row r="133" spans="2:65" s="1" customFormat="1" ht="21.75" customHeight="1">
      <c r="B133" s="127"/>
      <c r="C133" s="141" t="s">
        <v>383</v>
      </c>
      <c r="D133" s="141" t="s">
        <v>129</v>
      </c>
      <c r="E133" s="142" t="s">
        <v>384</v>
      </c>
      <c r="F133" s="143" t="s">
        <v>385</v>
      </c>
      <c r="G133" s="144" t="s">
        <v>125</v>
      </c>
      <c r="H133" s="145">
        <v>11</v>
      </c>
      <c r="I133" s="146"/>
      <c r="J133" s="147">
        <f t="shared" si="0"/>
        <v>0</v>
      </c>
      <c r="K133" s="143" t="s">
        <v>168</v>
      </c>
      <c r="L133" s="148"/>
      <c r="M133" s="149" t="s">
        <v>1</v>
      </c>
      <c r="N133" s="150" t="s">
        <v>38</v>
      </c>
      <c r="P133" s="137">
        <f t="shared" si="1"/>
        <v>0</v>
      </c>
      <c r="Q133" s="137">
        <v>0</v>
      </c>
      <c r="R133" s="137">
        <f t="shared" si="2"/>
        <v>0</v>
      </c>
      <c r="S133" s="137">
        <v>0</v>
      </c>
      <c r="T133" s="138">
        <f t="shared" si="3"/>
        <v>0</v>
      </c>
      <c r="AR133" s="139" t="s">
        <v>173</v>
      </c>
      <c r="AT133" s="139" t="s">
        <v>129</v>
      </c>
      <c r="AU133" s="139" t="s">
        <v>83</v>
      </c>
      <c r="AY133" s="13" t="s">
        <v>118</v>
      </c>
      <c r="BE133" s="140">
        <f t="shared" si="4"/>
        <v>0</v>
      </c>
      <c r="BF133" s="140">
        <f t="shared" si="5"/>
        <v>0</v>
      </c>
      <c r="BG133" s="140">
        <f t="shared" si="6"/>
        <v>0</v>
      </c>
      <c r="BH133" s="140">
        <f t="shared" si="7"/>
        <v>0</v>
      </c>
      <c r="BI133" s="140">
        <f t="shared" si="8"/>
        <v>0</v>
      </c>
      <c r="BJ133" s="13" t="s">
        <v>78</v>
      </c>
      <c r="BK133" s="140">
        <f t="shared" si="9"/>
        <v>0</v>
      </c>
      <c r="BL133" s="13" t="s">
        <v>173</v>
      </c>
      <c r="BM133" s="139" t="s">
        <v>386</v>
      </c>
    </row>
    <row r="134" spans="2:65" s="1" customFormat="1" ht="21.75" customHeight="1">
      <c r="B134" s="127"/>
      <c r="C134" s="141" t="s">
        <v>272</v>
      </c>
      <c r="D134" s="141" t="s">
        <v>129</v>
      </c>
      <c r="E134" s="142" t="s">
        <v>387</v>
      </c>
      <c r="F134" s="143" t="s">
        <v>388</v>
      </c>
      <c r="G134" s="144" t="s">
        <v>125</v>
      </c>
      <c r="H134" s="145">
        <v>36</v>
      </c>
      <c r="I134" s="146"/>
      <c r="J134" s="147">
        <f t="shared" si="0"/>
        <v>0</v>
      </c>
      <c r="K134" s="143" t="s">
        <v>168</v>
      </c>
      <c r="L134" s="148"/>
      <c r="M134" s="149" t="s">
        <v>1</v>
      </c>
      <c r="N134" s="150" t="s">
        <v>38</v>
      </c>
      <c r="P134" s="137">
        <f t="shared" si="1"/>
        <v>0</v>
      </c>
      <c r="Q134" s="137">
        <v>0</v>
      </c>
      <c r="R134" s="137">
        <f t="shared" si="2"/>
        <v>0</v>
      </c>
      <c r="S134" s="137">
        <v>0</v>
      </c>
      <c r="T134" s="138">
        <f t="shared" si="3"/>
        <v>0</v>
      </c>
      <c r="AR134" s="139" t="s">
        <v>173</v>
      </c>
      <c r="AT134" s="139" t="s">
        <v>129</v>
      </c>
      <c r="AU134" s="139" t="s">
        <v>83</v>
      </c>
      <c r="AY134" s="13" t="s">
        <v>118</v>
      </c>
      <c r="BE134" s="140">
        <f t="shared" si="4"/>
        <v>0</v>
      </c>
      <c r="BF134" s="140">
        <f t="shared" si="5"/>
        <v>0</v>
      </c>
      <c r="BG134" s="140">
        <f t="shared" si="6"/>
        <v>0</v>
      </c>
      <c r="BH134" s="140">
        <f t="shared" si="7"/>
        <v>0</v>
      </c>
      <c r="BI134" s="140">
        <f t="shared" si="8"/>
        <v>0</v>
      </c>
      <c r="BJ134" s="13" t="s">
        <v>78</v>
      </c>
      <c r="BK134" s="140">
        <f t="shared" si="9"/>
        <v>0</v>
      </c>
      <c r="BL134" s="13" t="s">
        <v>173</v>
      </c>
      <c r="BM134" s="139" t="s">
        <v>389</v>
      </c>
    </row>
    <row r="135" spans="2:65" s="1" customFormat="1" ht="21.75" customHeight="1">
      <c r="B135" s="127"/>
      <c r="C135" s="141" t="s">
        <v>275</v>
      </c>
      <c r="D135" s="141" t="s">
        <v>129</v>
      </c>
      <c r="E135" s="142" t="s">
        <v>390</v>
      </c>
      <c r="F135" s="143" t="s">
        <v>391</v>
      </c>
      <c r="G135" s="144" t="s">
        <v>125</v>
      </c>
      <c r="H135" s="145">
        <v>28</v>
      </c>
      <c r="I135" s="146"/>
      <c r="J135" s="147">
        <f t="shared" si="0"/>
        <v>0</v>
      </c>
      <c r="K135" s="143" t="s">
        <v>168</v>
      </c>
      <c r="L135" s="148"/>
      <c r="M135" s="149" t="s">
        <v>1</v>
      </c>
      <c r="N135" s="150" t="s">
        <v>38</v>
      </c>
      <c r="P135" s="137">
        <f t="shared" si="1"/>
        <v>0</v>
      </c>
      <c r="Q135" s="137">
        <v>0</v>
      </c>
      <c r="R135" s="137">
        <f t="shared" si="2"/>
        <v>0</v>
      </c>
      <c r="S135" s="137">
        <v>0</v>
      </c>
      <c r="T135" s="138">
        <f t="shared" si="3"/>
        <v>0</v>
      </c>
      <c r="AR135" s="139" t="s">
        <v>173</v>
      </c>
      <c r="AT135" s="139" t="s">
        <v>129</v>
      </c>
      <c r="AU135" s="139" t="s">
        <v>83</v>
      </c>
      <c r="AY135" s="13" t="s">
        <v>118</v>
      </c>
      <c r="BE135" s="140">
        <f t="shared" si="4"/>
        <v>0</v>
      </c>
      <c r="BF135" s="140">
        <f t="shared" si="5"/>
        <v>0</v>
      </c>
      <c r="BG135" s="140">
        <f t="shared" si="6"/>
        <v>0</v>
      </c>
      <c r="BH135" s="140">
        <f t="shared" si="7"/>
        <v>0</v>
      </c>
      <c r="BI135" s="140">
        <f t="shared" si="8"/>
        <v>0</v>
      </c>
      <c r="BJ135" s="13" t="s">
        <v>78</v>
      </c>
      <c r="BK135" s="140">
        <f t="shared" si="9"/>
        <v>0</v>
      </c>
      <c r="BL135" s="13" t="s">
        <v>173</v>
      </c>
      <c r="BM135" s="139" t="s">
        <v>392</v>
      </c>
    </row>
    <row r="136" spans="2:65" s="1" customFormat="1" ht="21.75" customHeight="1">
      <c r="B136" s="127"/>
      <c r="C136" s="141" t="s">
        <v>393</v>
      </c>
      <c r="D136" s="141" t="s">
        <v>129</v>
      </c>
      <c r="E136" s="142" t="s">
        <v>198</v>
      </c>
      <c r="F136" s="143" t="s">
        <v>199</v>
      </c>
      <c r="G136" s="144" t="s">
        <v>125</v>
      </c>
      <c r="H136" s="145">
        <v>37</v>
      </c>
      <c r="I136" s="146"/>
      <c r="J136" s="147">
        <f t="shared" si="0"/>
        <v>0</v>
      </c>
      <c r="K136" s="143" t="s">
        <v>168</v>
      </c>
      <c r="L136" s="148"/>
      <c r="M136" s="149" t="s">
        <v>1</v>
      </c>
      <c r="N136" s="150" t="s">
        <v>38</v>
      </c>
      <c r="P136" s="137">
        <f t="shared" si="1"/>
        <v>0</v>
      </c>
      <c r="Q136" s="137">
        <v>0</v>
      </c>
      <c r="R136" s="137">
        <f t="shared" si="2"/>
        <v>0</v>
      </c>
      <c r="S136" s="137">
        <v>0</v>
      </c>
      <c r="T136" s="138">
        <f t="shared" si="3"/>
        <v>0</v>
      </c>
      <c r="AR136" s="139" t="s">
        <v>173</v>
      </c>
      <c r="AT136" s="139" t="s">
        <v>129</v>
      </c>
      <c r="AU136" s="139" t="s">
        <v>83</v>
      </c>
      <c r="AY136" s="13" t="s">
        <v>118</v>
      </c>
      <c r="BE136" s="140">
        <f t="shared" si="4"/>
        <v>0</v>
      </c>
      <c r="BF136" s="140">
        <f t="shared" si="5"/>
        <v>0</v>
      </c>
      <c r="BG136" s="140">
        <f t="shared" si="6"/>
        <v>0</v>
      </c>
      <c r="BH136" s="140">
        <f t="shared" si="7"/>
        <v>0</v>
      </c>
      <c r="BI136" s="140">
        <f t="shared" si="8"/>
        <v>0</v>
      </c>
      <c r="BJ136" s="13" t="s">
        <v>78</v>
      </c>
      <c r="BK136" s="140">
        <f t="shared" si="9"/>
        <v>0</v>
      </c>
      <c r="BL136" s="13" t="s">
        <v>173</v>
      </c>
      <c r="BM136" s="139" t="s">
        <v>394</v>
      </c>
    </row>
    <row r="137" spans="2:65" s="1" customFormat="1" ht="21.75" customHeight="1">
      <c r="B137" s="127"/>
      <c r="C137" s="141" t="s">
        <v>395</v>
      </c>
      <c r="D137" s="141" t="s">
        <v>129</v>
      </c>
      <c r="E137" s="142" t="s">
        <v>201</v>
      </c>
      <c r="F137" s="143" t="s">
        <v>396</v>
      </c>
      <c r="G137" s="144" t="s">
        <v>125</v>
      </c>
      <c r="H137" s="145">
        <v>16</v>
      </c>
      <c r="I137" s="146"/>
      <c r="J137" s="147">
        <f t="shared" si="0"/>
        <v>0</v>
      </c>
      <c r="K137" s="143" t="s">
        <v>168</v>
      </c>
      <c r="L137" s="148"/>
      <c r="M137" s="149" t="s">
        <v>1</v>
      </c>
      <c r="N137" s="150" t="s">
        <v>38</v>
      </c>
      <c r="P137" s="137">
        <f t="shared" si="1"/>
        <v>0</v>
      </c>
      <c r="Q137" s="137">
        <v>0</v>
      </c>
      <c r="R137" s="137">
        <f t="shared" si="2"/>
        <v>0</v>
      </c>
      <c r="S137" s="137">
        <v>0</v>
      </c>
      <c r="T137" s="138">
        <f t="shared" si="3"/>
        <v>0</v>
      </c>
      <c r="AR137" s="139" t="s">
        <v>173</v>
      </c>
      <c r="AT137" s="139" t="s">
        <v>129</v>
      </c>
      <c r="AU137" s="139" t="s">
        <v>83</v>
      </c>
      <c r="AY137" s="13" t="s">
        <v>118</v>
      </c>
      <c r="BE137" s="140">
        <f t="shared" si="4"/>
        <v>0</v>
      </c>
      <c r="BF137" s="140">
        <f t="shared" si="5"/>
        <v>0</v>
      </c>
      <c r="BG137" s="140">
        <f t="shared" si="6"/>
        <v>0</v>
      </c>
      <c r="BH137" s="140">
        <f t="shared" si="7"/>
        <v>0</v>
      </c>
      <c r="BI137" s="140">
        <f t="shared" si="8"/>
        <v>0</v>
      </c>
      <c r="BJ137" s="13" t="s">
        <v>78</v>
      </c>
      <c r="BK137" s="140">
        <f t="shared" si="9"/>
        <v>0</v>
      </c>
      <c r="BL137" s="13" t="s">
        <v>173</v>
      </c>
      <c r="BM137" s="139" t="s">
        <v>397</v>
      </c>
    </row>
    <row r="138" spans="2:65" s="1" customFormat="1" ht="21.75" customHeight="1">
      <c r="B138" s="127"/>
      <c r="C138" s="141" t="s">
        <v>278</v>
      </c>
      <c r="D138" s="141" t="s">
        <v>129</v>
      </c>
      <c r="E138" s="142" t="s">
        <v>398</v>
      </c>
      <c r="F138" s="143" t="s">
        <v>399</v>
      </c>
      <c r="G138" s="144" t="s">
        <v>125</v>
      </c>
      <c r="H138" s="145">
        <v>69</v>
      </c>
      <c r="I138" s="146"/>
      <c r="J138" s="147">
        <f t="shared" si="0"/>
        <v>0</v>
      </c>
      <c r="K138" s="143" t="s">
        <v>168</v>
      </c>
      <c r="L138" s="148"/>
      <c r="M138" s="149" t="s">
        <v>1</v>
      </c>
      <c r="N138" s="150" t="s">
        <v>38</v>
      </c>
      <c r="P138" s="137">
        <f t="shared" si="1"/>
        <v>0</v>
      </c>
      <c r="Q138" s="137">
        <v>0</v>
      </c>
      <c r="R138" s="137">
        <f t="shared" si="2"/>
        <v>0</v>
      </c>
      <c r="S138" s="137">
        <v>0</v>
      </c>
      <c r="T138" s="138">
        <f t="shared" si="3"/>
        <v>0</v>
      </c>
      <c r="AR138" s="139" t="s">
        <v>173</v>
      </c>
      <c r="AT138" s="139" t="s">
        <v>129</v>
      </c>
      <c r="AU138" s="139" t="s">
        <v>83</v>
      </c>
      <c r="AY138" s="13" t="s">
        <v>118</v>
      </c>
      <c r="BE138" s="140">
        <f t="shared" si="4"/>
        <v>0</v>
      </c>
      <c r="BF138" s="140">
        <f t="shared" si="5"/>
        <v>0</v>
      </c>
      <c r="BG138" s="140">
        <f t="shared" si="6"/>
        <v>0</v>
      </c>
      <c r="BH138" s="140">
        <f t="shared" si="7"/>
        <v>0</v>
      </c>
      <c r="BI138" s="140">
        <f t="shared" si="8"/>
        <v>0</v>
      </c>
      <c r="BJ138" s="13" t="s">
        <v>78</v>
      </c>
      <c r="BK138" s="140">
        <f t="shared" si="9"/>
        <v>0</v>
      </c>
      <c r="BL138" s="13" t="s">
        <v>173</v>
      </c>
      <c r="BM138" s="139" t="s">
        <v>400</v>
      </c>
    </row>
    <row r="139" spans="2:65" s="1" customFormat="1" ht="21.75" customHeight="1">
      <c r="B139" s="127"/>
      <c r="C139" s="141" t="s">
        <v>283</v>
      </c>
      <c r="D139" s="141" t="s">
        <v>129</v>
      </c>
      <c r="E139" s="142" t="s">
        <v>401</v>
      </c>
      <c r="F139" s="143" t="s">
        <v>402</v>
      </c>
      <c r="G139" s="144" t="s">
        <v>125</v>
      </c>
      <c r="H139" s="145">
        <v>36</v>
      </c>
      <c r="I139" s="146"/>
      <c r="J139" s="147">
        <f t="shared" si="0"/>
        <v>0</v>
      </c>
      <c r="K139" s="143" t="s">
        <v>168</v>
      </c>
      <c r="L139" s="148"/>
      <c r="M139" s="149" t="s">
        <v>1</v>
      </c>
      <c r="N139" s="150" t="s">
        <v>38</v>
      </c>
      <c r="P139" s="137">
        <f t="shared" si="1"/>
        <v>0</v>
      </c>
      <c r="Q139" s="137">
        <v>0</v>
      </c>
      <c r="R139" s="137">
        <f t="shared" si="2"/>
        <v>0</v>
      </c>
      <c r="S139" s="137">
        <v>0</v>
      </c>
      <c r="T139" s="138">
        <f t="shared" si="3"/>
        <v>0</v>
      </c>
      <c r="AR139" s="139" t="s">
        <v>173</v>
      </c>
      <c r="AT139" s="139" t="s">
        <v>129</v>
      </c>
      <c r="AU139" s="139" t="s">
        <v>83</v>
      </c>
      <c r="AY139" s="13" t="s">
        <v>118</v>
      </c>
      <c r="BE139" s="140">
        <f t="shared" si="4"/>
        <v>0</v>
      </c>
      <c r="BF139" s="140">
        <f t="shared" si="5"/>
        <v>0</v>
      </c>
      <c r="BG139" s="140">
        <f t="shared" si="6"/>
        <v>0</v>
      </c>
      <c r="BH139" s="140">
        <f t="shared" si="7"/>
        <v>0</v>
      </c>
      <c r="BI139" s="140">
        <f t="shared" si="8"/>
        <v>0</v>
      </c>
      <c r="BJ139" s="13" t="s">
        <v>78</v>
      </c>
      <c r="BK139" s="140">
        <f t="shared" si="9"/>
        <v>0</v>
      </c>
      <c r="BL139" s="13" t="s">
        <v>173</v>
      </c>
      <c r="BM139" s="139" t="s">
        <v>403</v>
      </c>
    </row>
    <row r="140" spans="2:65" s="1" customFormat="1" ht="21.75" customHeight="1">
      <c r="B140" s="127"/>
      <c r="C140" s="141" t="s">
        <v>404</v>
      </c>
      <c r="D140" s="141" t="s">
        <v>129</v>
      </c>
      <c r="E140" s="142" t="s">
        <v>205</v>
      </c>
      <c r="F140" s="143" t="s">
        <v>206</v>
      </c>
      <c r="G140" s="144" t="s">
        <v>125</v>
      </c>
      <c r="H140" s="145">
        <v>53</v>
      </c>
      <c r="I140" s="146"/>
      <c r="J140" s="147">
        <f t="shared" si="0"/>
        <v>0</v>
      </c>
      <c r="K140" s="143" t="s">
        <v>168</v>
      </c>
      <c r="L140" s="148"/>
      <c r="M140" s="149" t="s">
        <v>1</v>
      </c>
      <c r="N140" s="150" t="s">
        <v>38</v>
      </c>
      <c r="P140" s="137">
        <f t="shared" si="1"/>
        <v>0</v>
      </c>
      <c r="Q140" s="137">
        <v>0</v>
      </c>
      <c r="R140" s="137">
        <f t="shared" si="2"/>
        <v>0</v>
      </c>
      <c r="S140" s="137">
        <v>0</v>
      </c>
      <c r="T140" s="138">
        <f t="shared" si="3"/>
        <v>0</v>
      </c>
      <c r="AR140" s="139" t="s">
        <v>173</v>
      </c>
      <c r="AT140" s="139" t="s">
        <v>129</v>
      </c>
      <c r="AU140" s="139" t="s">
        <v>83</v>
      </c>
      <c r="AY140" s="13" t="s">
        <v>118</v>
      </c>
      <c r="BE140" s="140">
        <f t="shared" si="4"/>
        <v>0</v>
      </c>
      <c r="BF140" s="140">
        <f t="shared" si="5"/>
        <v>0</v>
      </c>
      <c r="BG140" s="140">
        <f t="shared" si="6"/>
        <v>0</v>
      </c>
      <c r="BH140" s="140">
        <f t="shared" si="7"/>
        <v>0</v>
      </c>
      <c r="BI140" s="140">
        <f t="shared" si="8"/>
        <v>0</v>
      </c>
      <c r="BJ140" s="13" t="s">
        <v>78</v>
      </c>
      <c r="BK140" s="140">
        <f t="shared" si="9"/>
        <v>0</v>
      </c>
      <c r="BL140" s="13" t="s">
        <v>173</v>
      </c>
      <c r="BM140" s="139" t="s">
        <v>405</v>
      </c>
    </row>
    <row r="141" spans="2:65" s="1" customFormat="1" ht="21.75" customHeight="1">
      <c r="B141" s="127"/>
      <c r="C141" s="141" t="s">
        <v>8</v>
      </c>
      <c r="D141" s="141" t="s">
        <v>129</v>
      </c>
      <c r="E141" s="142" t="s">
        <v>208</v>
      </c>
      <c r="F141" s="143" t="s">
        <v>209</v>
      </c>
      <c r="G141" s="144" t="s">
        <v>125</v>
      </c>
      <c r="H141" s="145">
        <v>67</v>
      </c>
      <c r="I141" s="146"/>
      <c r="J141" s="147">
        <f t="shared" si="0"/>
        <v>0</v>
      </c>
      <c r="K141" s="143" t="s">
        <v>168</v>
      </c>
      <c r="L141" s="148"/>
      <c r="M141" s="149" t="s">
        <v>1</v>
      </c>
      <c r="N141" s="150" t="s">
        <v>38</v>
      </c>
      <c r="P141" s="137">
        <f t="shared" si="1"/>
        <v>0</v>
      </c>
      <c r="Q141" s="137">
        <v>0</v>
      </c>
      <c r="R141" s="137">
        <f t="shared" si="2"/>
        <v>0</v>
      </c>
      <c r="S141" s="137">
        <v>0</v>
      </c>
      <c r="T141" s="138">
        <f t="shared" si="3"/>
        <v>0</v>
      </c>
      <c r="AR141" s="139" t="s">
        <v>173</v>
      </c>
      <c r="AT141" s="139" t="s">
        <v>129</v>
      </c>
      <c r="AU141" s="139" t="s">
        <v>83</v>
      </c>
      <c r="AY141" s="13" t="s">
        <v>118</v>
      </c>
      <c r="BE141" s="140">
        <f t="shared" si="4"/>
        <v>0</v>
      </c>
      <c r="BF141" s="140">
        <f t="shared" si="5"/>
        <v>0</v>
      </c>
      <c r="BG141" s="140">
        <f t="shared" si="6"/>
        <v>0</v>
      </c>
      <c r="BH141" s="140">
        <f t="shared" si="7"/>
        <v>0</v>
      </c>
      <c r="BI141" s="140">
        <f t="shared" si="8"/>
        <v>0</v>
      </c>
      <c r="BJ141" s="13" t="s">
        <v>78</v>
      </c>
      <c r="BK141" s="140">
        <f t="shared" si="9"/>
        <v>0</v>
      </c>
      <c r="BL141" s="13" t="s">
        <v>173</v>
      </c>
      <c r="BM141" s="139" t="s">
        <v>406</v>
      </c>
    </row>
    <row r="142" spans="2:65" s="1" customFormat="1" ht="21.75" customHeight="1">
      <c r="B142" s="127"/>
      <c r="C142" s="141" t="s">
        <v>222</v>
      </c>
      <c r="D142" s="141" t="s">
        <v>129</v>
      </c>
      <c r="E142" s="142" t="s">
        <v>211</v>
      </c>
      <c r="F142" s="143" t="s">
        <v>212</v>
      </c>
      <c r="G142" s="144" t="s">
        <v>125</v>
      </c>
      <c r="H142" s="145">
        <v>20</v>
      </c>
      <c r="I142" s="146"/>
      <c r="J142" s="147">
        <f t="shared" si="0"/>
        <v>0</v>
      </c>
      <c r="K142" s="143" t="s">
        <v>168</v>
      </c>
      <c r="L142" s="148"/>
      <c r="M142" s="149" t="s">
        <v>1</v>
      </c>
      <c r="N142" s="150" t="s">
        <v>38</v>
      </c>
      <c r="P142" s="137">
        <f t="shared" si="1"/>
        <v>0</v>
      </c>
      <c r="Q142" s="137">
        <v>0</v>
      </c>
      <c r="R142" s="137">
        <f t="shared" si="2"/>
        <v>0</v>
      </c>
      <c r="S142" s="137">
        <v>0</v>
      </c>
      <c r="T142" s="138">
        <f t="shared" si="3"/>
        <v>0</v>
      </c>
      <c r="AR142" s="139" t="s">
        <v>173</v>
      </c>
      <c r="AT142" s="139" t="s">
        <v>129</v>
      </c>
      <c r="AU142" s="139" t="s">
        <v>83</v>
      </c>
      <c r="AY142" s="13" t="s">
        <v>118</v>
      </c>
      <c r="BE142" s="140">
        <f t="shared" si="4"/>
        <v>0</v>
      </c>
      <c r="BF142" s="140">
        <f t="shared" si="5"/>
        <v>0</v>
      </c>
      <c r="BG142" s="140">
        <f t="shared" si="6"/>
        <v>0</v>
      </c>
      <c r="BH142" s="140">
        <f t="shared" si="7"/>
        <v>0</v>
      </c>
      <c r="BI142" s="140">
        <f t="shared" si="8"/>
        <v>0</v>
      </c>
      <c r="BJ142" s="13" t="s">
        <v>78</v>
      </c>
      <c r="BK142" s="140">
        <f t="shared" si="9"/>
        <v>0</v>
      </c>
      <c r="BL142" s="13" t="s">
        <v>173</v>
      </c>
      <c r="BM142" s="139" t="s">
        <v>407</v>
      </c>
    </row>
    <row r="143" spans="2:65" s="1" customFormat="1" ht="16.5" customHeight="1">
      <c r="B143" s="127"/>
      <c r="C143" s="128" t="s">
        <v>287</v>
      </c>
      <c r="D143" s="128" t="s">
        <v>122</v>
      </c>
      <c r="E143" s="129" t="s">
        <v>215</v>
      </c>
      <c r="F143" s="130" t="s">
        <v>216</v>
      </c>
      <c r="G143" s="131" t="s">
        <v>125</v>
      </c>
      <c r="H143" s="132">
        <v>66</v>
      </c>
      <c r="I143" s="133"/>
      <c r="J143" s="134">
        <f t="shared" si="0"/>
        <v>0</v>
      </c>
      <c r="K143" s="130" t="s">
        <v>168</v>
      </c>
      <c r="L143" s="28"/>
      <c r="M143" s="135" t="s">
        <v>1</v>
      </c>
      <c r="N143" s="136" t="s">
        <v>38</v>
      </c>
      <c r="P143" s="137">
        <f t="shared" si="1"/>
        <v>0</v>
      </c>
      <c r="Q143" s="137">
        <v>0</v>
      </c>
      <c r="R143" s="137">
        <f t="shared" si="2"/>
        <v>0</v>
      </c>
      <c r="S143" s="137">
        <v>0</v>
      </c>
      <c r="T143" s="138">
        <f t="shared" si="3"/>
        <v>0</v>
      </c>
      <c r="AR143" s="139" t="s">
        <v>169</v>
      </c>
      <c r="AT143" s="139" t="s">
        <v>122</v>
      </c>
      <c r="AU143" s="139" t="s">
        <v>83</v>
      </c>
      <c r="AY143" s="13" t="s">
        <v>118</v>
      </c>
      <c r="BE143" s="140">
        <f t="shared" si="4"/>
        <v>0</v>
      </c>
      <c r="BF143" s="140">
        <f t="shared" si="5"/>
        <v>0</v>
      </c>
      <c r="BG143" s="140">
        <f t="shared" si="6"/>
        <v>0</v>
      </c>
      <c r="BH143" s="140">
        <f t="shared" si="7"/>
        <v>0</v>
      </c>
      <c r="BI143" s="140">
        <f t="shared" si="8"/>
        <v>0</v>
      </c>
      <c r="BJ143" s="13" t="s">
        <v>78</v>
      </c>
      <c r="BK143" s="140">
        <f t="shared" si="9"/>
        <v>0</v>
      </c>
      <c r="BL143" s="13" t="s">
        <v>169</v>
      </c>
      <c r="BM143" s="139" t="s">
        <v>408</v>
      </c>
    </row>
    <row r="144" spans="2:65" s="1" customFormat="1" ht="16.5" customHeight="1">
      <c r="B144" s="127"/>
      <c r="C144" s="141" t="s">
        <v>409</v>
      </c>
      <c r="D144" s="141" t="s">
        <v>129</v>
      </c>
      <c r="E144" s="142" t="s">
        <v>410</v>
      </c>
      <c r="F144" s="143" t="s">
        <v>411</v>
      </c>
      <c r="G144" s="144" t="s">
        <v>125</v>
      </c>
      <c r="H144" s="145">
        <v>3</v>
      </c>
      <c r="I144" s="146"/>
      <c r="J144" s="147">
        <f t="shared" si="0"/>
        <v>0</v>
      </c>
      <c r="K144" s="143" t="s">
        <v>168</v>
      </c>
      <c r="L144" s="148"/>
      <c r="M144" s="149" t="s">
        <v>1</v>
      </c>
      <c r="N144" s="150" t="s">
        <v>38</v>
      </c>
      <c r="P144" s="137">
        <f t="shared" si="1"/>
        <v>0</v>
      </c>
      <c r="Q144" s="137">
        <v>0.036</v>
      </c>
      <c r="R144" s="137">
        <f t="shared" si="2"/>
        <v>0.10799999999999998</v>
      </c>
      <c r="S144" s="137">
        <v>0</v>
      </c>
      <c r="T144" s="138">
        <f t="shared" si="3"/>
        <v>0</v>
      </c>
      <c r="AR144" s="139" t="s">
        <v>173</v>
      </c>
      <c r="AT144" s="139" t="s">
        <v>129</v>
      </c>
      <c r="AU144" s="139" t="s">
        <v>83</v>
      </c>
      <c r="AY144" s="13" t="s">
        <v>118</v>
      </c>
      <c r="BE144" s="140">
        <f t="shared" si="4"/>
        <v>0</v>
      </c>
      <c r="BF144" s="140">
        <f t="shared" si="5"/>
        <v>0</v>
      </c>
      <c r="BG144" s="140">
        <f t="shared" si="6"/>
        <v>0</v>
      </c>
      <c r="BH144" s="140">
        <f t="shared" si="7"/>
        <v>0</v>
      </c>
      <c r="BI144" s="140">
        <f t="shared" si="8"/>
        <v>0</v>
      </c>
      <c r="BJ144" s="13" t="s">
        <v>78</v>
      </c>
      <c r="BK144" s="140">
        <f t="shared" si="9"/>
        <v>0</v>
      </c>
      <c r="BL144" s="13" t="s">
        <v>173</v>
      </c>
      <c r="BM144" s="139" t="s">
        <v>412</v>
      </c>
    </row>
    <row r="145" spans="2:65" s="1" customFormat="1" ht="16.5" customHeight="1">
      <c r="B145" s="127"/>
      <c r="C145" s="141" t="s">
        <v>242</v>
      </c>
      <c r="D145" s="141" t="s">
        <v>129</v>
      </c>
      <c r="E145" s="142" t="s">
        <v>413</v>
      </c>
      <c r="F145" s="143" t="s">
        <v>414</v>
      </c>
      <c r="G145" s="144" t="s">
        <v>125</v>
      </c>
      <c r="H145" s="145">
        <v>36</v>
      </c>
      <c r="I145" s="146"/>
      <c r="J145" s="147">
        <f t="shared" si="0"/>
        <v>0</v>
      </c>
      <c r="K145" s="143" t="s">
        <v>168</v>
      </c>
      <c r="L145" s="148"/>
      <c r="M145" s="149" t="s">
        <v>1</v>
      </c>
      <c r="N145" s="150" t="s">
        <v>38</v>
      </c>
      <c r="P145" s="137">
        <f t="shared" si="1"/>
        <v>0</v>
      </c>
      <c r="Q145" s="137">
        <v>0.042</v>
      </c>
      <c r="R145" s="137">
        <f t="shared" si="2"/>
        <v>1.512</v>
      </c>
      <c r="S145" s="137">
        <v>0</v>
      </c>
      <c r="T145" s="138">
        <f t="shared" si="3"/>
        <v>0</v>
      </c>
      <c r="AR145" s="139" t="s">
        <v>173</v>
      </c>
      <c r="AT145" s="139" t="s">
        <v>129</v>
      </c>
      <c r="AU145" s="139" t="s">
        <v>83</v>
      </c>
      <c r="AY145" s="13" t="s">
        <v>118</v>
      </c>
      <c r="BE145" s="140">
        <f t="shared" si="4"/>
        <v>0</v>
      </c>
      <c r="BF145" s="140">
        <f t="shared" si="5"/>
        <v>0</v>
      </c>
      <c r="BG145" s="140">
        <f t="shared" si="6"/>
        <v>0</v>
      </c>
      <c r="BH145" s="140">
        <f t="shared" si="7"/>
        <v>0</v>
      </c>
      <c r="BI145" s="140">
        <f t="shared" si="8"/>
        <v>0</v>
      </c>
      <c r="BJ145" s="13" t="s">
        <v>78</v>
      </c>
      <c r="BK145" s="140">
        <f t="shared" si="9"/>
        <v>0</v>
      </c>
      <c r="BL145" s="13" t="s">
        <v>173</v>
      </c>
      <c r="BM145" s="139" t="s">
        <v>415</v>
      </c>
    </row>
    <row r="146" spans="2:65" s="1" customFormat="1" ht="16.5" customHeight="1">
      <c r="B146" s="127"/>
      <c r="C146" s="141" t="s">
        <v>246</v>
      </c>
      <c r="D146" s="141" t="s">
        <v>129</v>
      </c>
      <c r="E146" s="142" t="s">
        <v>416</v>
      </c>
      <c r="F146" s="143" t="s">
        <v>417</v>
      </c>
      <c r="G146" s="144" t="s">
        <v>125</v>
      </c>
      <c r="H146" s="145">
        <v>27</v>
      </c>
      <c r="I146" s="146"/>
      <c r="J146" s="147">
        <f t="shared" si="0"/>
        <v>0</v>
      </c>
      <c r="K146" s="143" t="s">
        <v>168</v>
      </c>
      <c r="L146" s="148"/>
      <c r="M146" s="149" t="s">
        <v>1</v>
      </c>
      <c r="N146" s="150" t="s">
        <v>38</v>
      </c>
      <c r="P146" s="137">
        <f t="shared" si="1"/>
        <v>0</v>
      </c>
      <c r="Q146" s="137">
        <v>0.05</v>
      </c>
      <c r="R146" s="137">
        <f t="shared" si="2"/>
        <v>1.35</v>
      </c>
      <c r="S146" s="137">
        <v>0</v>
      </c>
      <c r="T146" s="138">
        <f t="shared" si="3"/>
        <v>0</v>
      </c>
      <c r="AR146" s="139" t="s">
        <v>173</v>
      </c>
      <c r="AT146" s="139" t="s">
        <v>129</v>
      </c>
      <c r="AU146" s="139" t="s">
        <v>83</v>
      </c>
      <c r="AY146" s="13" t="s">
        <v>118</v>
      </c>
      <c r="BE146" s="140">
        <f t="shared" si="4"/>
        <v>0</v>
      </c>
      <c r="BF146" s="140">
        <f t="shared" si="5"/>
        <v>0</v>
      </c>
      <c r="BG146" s="140">
        <f t="shared" si="6"/>
        <v>0</v>
      </c>
      <c r="BH146" s="140">
        <f t="shared" si="7"/>
        <v>0</v>
      </c>
      <c r="BI146" s="140">
        <f t="shared" si="8"/>
        <v>0</v>
      </c>
      <c r="BJ146" s="13" t="s">
        <v>78</v>
      </c>
      <c r="BK146" s="140">
        <f t="shared" si="9"/>
        <v>0</v>
      </c>
      <c r="BL146" s="13" t="s">
        <v>173</v>
      </c>
      <c r="BM146" s="139" t="s">
        <v>418</v>
      </c>
    </row>
    <row r="147" spans="2:65" s="1" customFormat="1" ht="24.15" customHeight="1">
      <c r="B147" s="127"/>
      <c r="C147" s="128" t="s">
        <v>419</v>
      </c>
      <c r="D147" s="128" t="s">
        <v>122</v>
      </c>
      <c r="E147" s="129" t="s">
        <v>420</v>
      </c>
      <c r="F147" s="130" t="s">
        <v>421</v>
      </c>
      <c r="G147" s="131" t="s">
        <v>125</v>
      </c>
      <c r="H147" s="132">
        <v>9</v>
      </c>
      <c r="I147" s="133"/>
      <c r="J147" s="134">
        <f t="shared" si="0"/>
        <v>0</v>
      </c>
      <c r="K147" s="130" t="s">
        <v>168</v>
      </c>
      <c r="L147" s="28"/>
      <c r="M147" s="135" t="s">
        <v>1</v>
      </c>
      <c r="N147" s="136" t="s">
        <v>38</v>
      </c>
      <c r="P147" s="137">
        <f t="shared" si="1"/>
        <v>0</v>
      </c>
      <c r="Q147" s="137">
        <v>0</v>
      </c>
      <c r="R147" s="137">
        <f t="shared" si="2"/>
        <v>0</v>
      </c>
      <c r="S147" s="137">
        <v>0</v>
      </c>
      <c r="T147" s="138">
        <f t="shared" si="3"/>
        <v>0</v>
      </c>
      <c r="AR147" s="139" t="s">
        <v>169</v>
      </c>
      <c r="AT147" s="139" t="s">
        <v>122</v>
      </c>
      <c r="AU147" s="139" t="s">
        <v>83</v>
      </c>
      <c r="AY147" s="13" t="s">
        <v>118</v>
      </c>
      <c r="BE147" s="140">
        <f t="shared" si="4"/>
        <v>0</v>
      </c>
      <c r="BF147" s="140">
        <f t="shared" si="5"/>
        <v>0</v>
      </c>
      <c r="BG147" s="140">
        <f t="shared" si="6"/>
        <v>0</v>
      </c>
      <c r="BH147" s="140">
        <f t="shared" si="7"/>
        <v>0</v>
      </c>
      <c r="BI147" s="140">
        <f t="shared" si="8"/>
        <v>0</v>
      </c>
      <c r="BJ147" s="13" t="s">
        <v>78</v>
      </c>
      <c r="BK147" s="140">
        <f t="shared" si="9"/>
        <v>0</v>
      </c>
      <c r="BL147" s="13" t="s">
        <v>169</v>
      </c>
      <c r="BM147" s="139" t="s">
        <v>422</v>
      </c>
    </row>
    <row r="148" spans="2:65" s="1" customFormat="1" ht="16.5" customHeight="1">
      <c r="B148" s="127"/>
      <c r="C148" s="141" t="s">
        <v>423</v>
      </c>
      <c r="D148" s="141" t="s">
        <v>129</v>
      </c>
      <c r="E148" s="142" t="s">
        <v>424</v>
      </c>
      <c r="F148" s="143" t="s">
        <v>425</v>
      </c>
      <c r="G148" s="144" t="s">
        <v>125</v>
      </c>
      <c r="H148" s="145">
        <v>9</v>
      </c>
      <c r="I148" s="146"/>
      <c r="J148" s="147">
        <f t="shared" si="0"/>
        <v>0</v>
      </c>
      <c r="K148" s="143" t="s">
        <v>168</v>
      </c>
      <c r="L148" s="148"/>
      <c r="M148" s="149" t="s">
        <v>1</v>
      </c>
      <c r="N148" s="150" t="s">
        <v>38</v>
      </c>
      <c r="P148" s="137">
        <f t="shared" si="1"/>
        <v>0</v>
      </c>
      <c r="Q148" s="137">
        <v>0</v>
      </c>
      <c r="R148" s="137">
        <f t="shared" si="2"/>
        <v>0</v>
      </c>
      <c r="S148" s="137">
        <v>0</v>
      </c>
      <c r="T148" s="138">
        <f t="shared" si="3"/>
        <v>0</v>
      </c>
      <c r="AR148" s="139" t="s">
        <v>173</v>
      </c>
      <c r="AT148" s="139" t="s">
        <v>129</v>
      </c>
      <c r="AU148" s="139" t="s">
        <v>83</v>
      </c>
      <c r="AY148" s="13" t="s">
        <v>118</v>
      </c>
      <c r="BE148" s="140">
        <f t="shared" si="4"/>
        <v>0</v>
      </c>
      <c r="BF148" s="140">
        <f t="shared" si="5"/>
        <v>0</v>
      </c>
      <c r="BG148" s="140">
        <f t="shared" si="6"/>
        <v>0</v>
      </c>
      <c r="BH148" s="140">
        <f t="shared" si="7"/>
        <v>0</v>
      </c>
      <c r="BI148" s="140">
        <f t="shared" si="8"/>
        <v>0</v>
      </c>
      <c r="BJ148" s="13" t="s">
        <v>78</v>
      </c>
      <c r="BK148" s="140">
        <f t="shared" si="9"/>
        <v>0</v>
      </c>
      <c r="BL148" s="13" t="s">
        <v>173</v>
      </c>
      <c r="BM148" s="139" t="s">
        <v>426</v>
      </c>
    </row>
    <row r="149" spans="2:65" s="1" customFormat="1" ht="24.15" customHeight="1">
      <c r="B149" s="127"/>
      <c r="C149" s="128" t="s">
        <v>427</v>
      </c>
      <c r="D149" s="128" t="s">
        <v>122</v>
      </c>
      <c r="E149" s="129" t="s">
        <v>223</v>
      </c>
      <c r="F149" s="130" t="s">
        <v>224</v>
      </c>
      <c r="G149" s="131" t="s">
        <v>125</v>
      </c>
      <c r="H149" s="132">
        <v>14</v>
      </c>
      <c r="I149" s="133"/>
      <c r="J149" s="134">
        <f t="shared" si="0"/>
        <v>0</v>
      </c>
      <c r="K149" s="130" t="s">
        <v>168</v>
      </c>
      <c r="L149" s="28"/>
      <c r="M149" s="135" t="s">
        <v>1</v>
      </c>
      <c r="N149" s="136" t="s">
        <v>38</v>
      </c>
      <c r="P149" s="137">
        <f t="shared" si="1"/>
        <v>0</v>
      </c>
      <c r="Q149" s="137">
        <v>0</v>
      </c>
      <c r="R149" s="137">
        <f t="shared" si="2"/>
        <v>0</v>
      </c>
      <c r="S149" s="137">
        <v>0</v>
      </c>
      <c r="T149" s="138">
        <f t="shared" si="3"/>
        <v>0</v>
      </c>
      <c r="AR149" s="139" t="s">
        <v>169</v>
      </c>
      <c r="AT149" s="139" t="s">
        <v>122</v>
      </c>
      <c r="AU149" s="139" t="s">
        <v>83</v>
      </c>
      <c r="AY149" s="13" t="s">
        <v>118</v>
      </c>
      <c r="BE149" s="140">
        <f t="shared" si="4"/>
        <v>0</v>
      </c>
      <c r="BF149" s="140">
        <f t="shared" si="5"/>
        <v>0</v>
      </c>
      <c r="BG149" s="140">
        <f t="shared" si="6"/>
        <v>0</v>
      </c>
      <c r="BH149" s="140">
        <f t="shared" si="7"/>
        <v>0</v>
      </c>
      <c r="BI149" s="140">
        <f t="shared" si="8"/>
        <v>0</v>
      </c>
      <c r="BJ149" s="13" t="s">
        <v>78</v>
      </c>
      <c r="BK149" s="140">
        <f t="shared" si="9"/>
        <v>0</v>
      </c>
      <c r="BL149" s="13" t="s">
        <v>169</v>
      </c>
      <c r="BM149" s="139" t="s">
        <v>428</v>
      </c>
    </row>
    <row r="150" spans="2:65" s="1" customFormat="1" ht="16.5" customHeight="1">
      <c r="B150" s="127"/>
      <c r="C150" s="141" t="s">
        <v>429</v>
      </c>
      <c r="D150" s="141" t="s">
        <v>129</v>
      </c>
      <c r="E150" s="142" t="s">
        <v>227</v>
      </c>
      <c r="F150" s="143" t="s">
        <v>228</v>
      </c>
      <c r="G150" s="144" t="s">
        <v>125</v>
      </c>
      <c r="H150" s="145">
        <v>6</v>
      </c>
      <c r="I150" s="146"/>
      <c r="J150" s="147">
        <f t="shared" si="0"/>
        <v>0</v>
      </c>
      <c r="K150" s="143" t="s">
        <v>168</v>
      </c>
      <c r="L150" s="148"/>
      <c r="M150" s="149" t="s">
        <v>1</v>
      </c>
      <c r="N150" s="150" t="s">
        <v>38</v>
      </c>
      <c r="P150" s="137">
        <f t="shared" si="1"/>
        <v>0</v>
      </c>
      <c r="Q150" s="137">
        <v>0</v>
      </c>
      <c r="R150" s="137">
        <f t="shared" si="2"/>
        <v>0</v>
      </c>
      <c r="S150" s="137">
        <v>0</v>
      </c>
      <c r="T150" s="138">
        <f t="shared" si="3"/>
        <v>0</v>
      </c>
      <c r="AR150" s="139" t="s">
        <v>173</v>
      </c>
      <c r="AT150" s="139" t="s">
        <v>129</v>
      </c>
      <c r="AU150" s="139" t="s">
        <v>83</v>
      </c>
      <c r="AY150" s="13" t="s">
        <v>118</v>
      </c>
      <c r="BE150" s="140">
        <f t="shared" si="4"/>
        <v>0</v>
      </c>
      <c r="BF150" s="140">
        <f t="shared" si="5"/>
        <v>0</v>
      </c>
      <c r="BG150" s="140">
        <f t="shared" si="6"/>
        <v>0</v>
      </c>
      <c r="BH150" s="140">
        <f t="shared" si="7"/>
        <v>0</v>
      </c>
      <c r="BI150" s="140">
        <f t="shared" si="8"/>
        <v>0</v>
      </c>
      <c r="BJ150" s="13" t="s">
        <v>78</v>
      </c>
      <c r="BK150" s="140">
        <f t="shared" si="9"/>
        <v>0</v>
      </c>
      <c r="BL150" s="13" t="s">
        <v>173</v>
      </c>
      <c r="BM150" s="139" t="s">
        <v>430</v>
      </c>
    </row>
    <row r="151" spans="2:65" s="1" customFormat="1" ht="16.5" customHeight="1">
      <c r="B151" s="127"/>
      <c r="C151" s="141" t="s">
        <v>126</v>
      </c>
      <c r="D151" s="141" t="s">
        <v>129</v>
      </c>
      <c r="E151" s="142" t="s">
        <v>231</v>
      </c>
      <c r="F151" s="143" t="s">
        <v>232</v>
      </c>
      <c r="G151" s="144" t="s">
        <v>125</v>
      </c>
      <c r="H151" s="145">
        <v>8</v>
      </c>
      <c r="I151" s="146"/>
      <c r="J151" s="147">
        <f t="shared" si="0"/>
        <v>0</v>
      </c>
      <c r="K151" s="143" t="s">
        <v>168</v>
      </c>
      <c r="L151" s="148"/>
      <c r="M151" s="149" t="s">
        <v>1</v>
      </c>
      <c r="N151" s="150" t="s">
        <v>38</v>
      </c>
      <c r="P151" s="137">
        <f t="shared" si="1"/>
        <v>0</v>
      </c>
      <c r="Q151" s="137">
        <v>0</v>
      </c>
      <c r="R151" s="137">
        <f t="shared" si="2"/>
        <v>0</v>
      </c>
      <c r="S151" s="137">
        <v>0</v>
      </c>
      <c r="T151" s="138">
        <f t="shared" si="3"/>
        <v>0</v>
      </c>
      <c r="AR151" s="139" t="s">
        <v>173</v>
      </c>
      <c r="AT151" s="139" t="s">
        <v>129</v>
      </c>
      <c r="AU151" s="139" t="s">
        <v>83</v>
      </c>
      <c r="AY151" s="13" t="s">
        <v>118</v>
      </c>
      <c r="BE151" s="140">
        <f t="shared" si="4"/>
        <v>0</v>
      </c>
      <c r="BF151" s="140">
        <f t="shared" si="5"/>
        <v>0</v>
      </c>
      <c r="BG151" s="140">
        <f t="shared" si="6"/>
        <v>0</v>
      </c>
      <c r="BH151" s="140">
        <f t="shared" si="7"/>
        <v>0</v>
      </c>
      <c r="BI151" s="140">
        <f t="shared" si="8"/>
        <v>0</v>
      </c>
      <c r="BJ151" s="13" t="s">
        <v>78</v>
      </c>
      <c r="BK151" s="140">
        <f t="shared" si="9"/>
        <v>0</v>
      </c>
      <c r="BL151" s="13" t="s">
        <v>173</v>
      </c>
      <c r="BM151" s="139" t="s">
        <v>431</v>
      </c>
    </row>
    <row r="152" spans="2:65" s="1" customFormat="1" ht="16.5" customHeight="1">
      <c r="B152" s="127"/>
      <c r="C152" s="141" t="s">
        <v>250</v>
      </c>
      <c r="D152" s="141" t="s">
        <v>129</v>
      </c>
      <c r="E152" s="142" t="s">
        <v>235</v>
      </c>
      <c r="F152" s="143" t="s">
        <v>236</v>
      </c>
      <c r="G152" s="144" t="s">
        <v>125</v>
      </c>
      <c r="H152" s="145">
        <v>0</v>
      </c>
      <c r="I152" s="146"/>
      <c r="J152" s="147">
        <f t="shared" si="0"/>
        <v>0</v>
      </c>
      <c r="K152" s="143" t="s">
        <v>168</v>
      </c>
      <c r="L152" s="148"/>
      <c r="M152" s="149" t="s">
        <v>1</v>
      </c>
      <c r="N152" s="150" t="s">
        <v>38</v>
      </c>
      <c r="P152" s="137">
        <f t="shared" si="1"/>
        <v>0</v>
      </c>
      <c r="Q152" s="137">
        <v>0</v>
      </c>
      <c r="R152" s="137">
        <f t="shared" si="2"/>
        <v>0</v>
      </c>
      <c r="S152" s="137">
        <v>0</v>
      </c>
      <c r="T152" s="138">
        <f t="shared" si="3"/>
        <v>0</v>
      </c>
      <c r="AR152" s="139" t="s">
        <v>173</v>
      </c>
      <c r="AT152" s="139" t="s">
        <v>129</v>
      </c>
      <c r="AU152" s="139" t="s">
        <v>83</v>
      </c>
      <c r="AY152" s="13" t="s">
        <v>118</v>
      </c>
      <c r="BE152" s="140">
        <f t="shared" si="4"/>
        <v>0</v>
      </c>
      <c r="BF152" s="140">
        <f t="shared" si="5"/>
        <v>0</v>
      </c>
      <c r="BG152" s="140">
        <f t="shared" si="6"/>
        <v>0</v>
      </c>
      <c r="BH152" s="140">
        <f t="shared" si="7"/>
        <v>0</v>
      </c>
      <c r="BI152" s="140">
        <f t="shared" si="8"/>
        <v>0</v>
      </c>
      <c r="BJ152" s="13" t="s">
        <v>78</v>
      </c>
      <c r="BK152" s="140">
        <f t="shared" si="9"/>
        <v>0</v>
      </c>
      <c r="BL152" s="13" t="s">
        <v>173</v>
      </c>
      <c r="BM152" s="139" t="s">
        <v>432</v>
      </c>
    </row>
    <row r="153" spans="2:65" s="1" customFormat="1" ht="16.5" customHeight="1">
      <c r="B153" s="127"/>
      <c r="C153" s="141" t="s">
        <v>255</v>
      </c>
      <c r="D153" s="141" t="s">
        <v>129</v>
      </c>
      <c r="E153" s="142" t="s">
        <v>239</v>
      </c>
      <c r="F153" s="143" t="s">
        <v>240</v>
      </c>
      <c r="G153" s="144" t="s">
        <v>125</v>
      </c>
      <c r="H153" s="145">
        <v>0</v>
      </c>
      <c r="I153" s="146"/>
      <c r="J153" s="147">
        <f t="shared" si="0"/>
        <v>0</v>
      </c>
      <c r="K153" s="143" t="s">
        <v>168</v>
      </c>
      <c r="L153" s="148"/>
      <c r="M153" s="149" t="s">
        <v>1</v>
      </c>
      <c r="N153" s="150" t="s">
        <v>38</v>
      </c>
      <c r="P153" s="137">
        <f t="shared" si="1"/>
        <v>0</v>
      </c>
      <c r="Q153" s="137">
        <v>0</v>
      </c>
      <c r="R153" s="137">
        <f t="shared" si="2"/>
        <v>0</v>
      </c>
      <c r="S153" s="137">
        <v>0</v>
      </c>
      <c r="T153" s="138">
        <f t="shared" si="3"/>
        <v>0</v>
      </c>
      <c r="AR153" s="139" t="s">
        <v>173</v>
      </c>
      <c r="AT153" s="139" t="s">
        <v>129</v>
      </c>
      <c r="AU153" s="139" t="s">
        <v>83</v>
      </c>
      <c r="AY153" s="13" t="s">
        <v>118</v>
      </c>
      <c r="BE153" s="140">
        <f t="shared" si="4"/>
        <v>0</v>
      </c>
      <c r="BF153" s="140">
        <f t="shared" si="5"/>
        <v>0</v>
      </c>
      <c r="BG153" s="140">
        <f t="shared" si="6"/>
        <v>0</v>
      </c>
      <c r="BH153" s="140">
        <f t="shared" si="7"/>
        <v>0</v>
      </c>
      <c r="BI153" s="140">
        <f t="shared" si="8"/>
        <v>0</v>
      </c>
      <c r="BJ153" s="13" t="s">
        <v>78</v>
      </c>
      <c r="BK153" s="140">
        <f t="shared" si="9"/>
        <v>0</v>
      </c>
      <c r="BL153" s="13" t="s">
        <v>173</v>
      </c>
      <c r="BM153" s="139" t="s">
        <v>433</v>
      </c>
    </row>
    <row r="154" spans="2:65" s="1" customFormat="1" ht="16.5" customHeight="1">
      <c r="B154" s="127"/>
      <c r="C154" s="128" t="s">
        <v>204</v>
      </c>
      <c r="D154" s="128" t="s">
        <v>122</v>
      </c>
      <c r="E154" s="129" t="s">
        <v>243</v>
      </c>
      <c r="F154" s="130" t="s">
        <v>244</v>
      </c>
      <c r="G154" s="131" t="s">
        <v>125</v>
      </c>
      <c r="H154" s="132">
        <v>510</v>
      </c>
      <c r="I154" s="133"/>
      <c r="J154" s="134">
        <f t="shared" si="0"/>
        <v>0</v>
      </c>
      <c r="K154" s="130" t="s">
        <v>168</v>
      </c>
      <c r="L154" s="28"/>
      <c r="M154" s="135" t="s">
        <v>1</v>
      </c>
      <c r="N154" s="136" t="s">
        <v>38</v>
      </c>
      <c r="P154" s="137">
        <f t="shared" si="1"/>
        <v>0</v>
      </c>
      <c r="Q154" s="137">
        <v>0</v>
      </c>
      <c r="R154" s="137">
        <f t="shared" si="2"/>
        <v>0</v>
      </c>
      <c r="S154" s="137">
        <v>0</v>
      </c>
      <c r="T154" s="138">
        <f t="shared" si="3"/>
        <v>0</v>
      </c>
      <c r="AR154" s="139" t="s">
        <v>142</v>
      </c>
      <c r="AT154" s="139" t="s">
        <v>122</v>
      </c>
      <c r="AU154" s="139" t="s">
        <v>83</v>
      </c>
      <c r="AY154" s="13" t="s">
        <v>118</v>
      </c>
      <c r="BE154" s="140">
        <f t="shared" si="4"/>
        <v>0</v>
      </c>
      <c r="BF154" s="140">
        <f t="shared" si="5"/>
        <v>0</v>
      </c>
      <c r="BG154" s="140">
        <f t="shared" si="6"/>
        <v>0</v>
      </c>
      <c r="BH154" s="140">
        <f t="shared" si="7"/>
        <v>0</v>
      </c>
      <c r="BI154" s="140">
        <f t="shared" si="8"/>
        <v>0</v>
      </c>
      <c r="BJ154" s="13" t="s">
        <v>78</v>
      </c>
      <c r="BK154" s="140">
        <f t="shared" si="9"/>
        <v>0</v>
      </c>
      <c r="BL154" s="13" t="s">
        <v>142</v>
      </c>
      <c r="BM154" s="139" t="s">
        <v>434</v>
      </c>
    </row>
    <row r="155" spans="2:65" s="1" customFormat="1" ht="24.15" customHeight="1">
      <c r="B155" s="127"/>
      <c r="C155" s="141" t="s">
        <v>226</v>
      </c>
      <c r="D155" s="141" t="s">
        <v>129</v>
      </c>
      <c r="E155" s="142" t="s">
        <v>247</v>
      </c>
      <c r="F155" s="143" t="s">
        <v>248</v>
      </c>
      <c r="G155" s="144" t="s">
        <v>125</v>
      </c>
      <c r="H155" s="145">
        <v>510</v>
      </c>
      <c r="I155" s="146"/>
      <c r="J155" s="147">
        <f t="shared" si="0"/>
        <v>0</v>
      </c>
      <c r="K155" s="143" t="s">
        <v>168</v>
      </c>
      <c r="L155" s="148"/>
      <c r="M155" s="149" t="s">
        <v>1</v>
      </c>
      <c r="N155" s="150" t="s">
        <v>38</v>
      </c>
      <c r="P155" s="137">
        <f t="shared" si="1"/>
        <v>0</v>
      </c>
      <c r="Q155" s="137">
        <v>0</v>
      </c>
      <c r="R155" s="137">
        <f t="shared" si="2"/>
        <v>0</v>
      </c>
      <c r="S155" s="137">
        <v>0</v>
      </c>
      <c r="T155" s="138">
        <f t="shared" si="3"/>
        <v>0</v>
      </c>
      <c r="AR155" s="139" t="s">
        <v>142</v>
      </c>
      <c r="AT155" s="139" t="s">
        <v>129</v>
      </c>
      <c r="AU155" s="139" t="s">
        <v>83</v>
      </c>
      <c r="AY155" s="13" t="s">
        <v>118</v>
      </c>
      <c r="BE155" s="140">
        <f t="shared" si="4"/>
        <v>0</v>
      </c>
      <c r="BF155" s="140">
        <f t="shared" si="5"/>
        <v>0</v>
      </c>
      <c r="BG155" s="140">
        <f t="shared" si="6"/>
        <v>0</v>
      </c>
      <c r="BH155" s="140">
        <f t="shared" si="7"/>
        <v>0</v>
      </c>
      <c r="BI155" s="140">
        <f t="shared" si="8"/>
        <v>0</v>
      </c>
      <c r="BJ155" s="13" t="s">
        <v>78</v>
      </c>
      <c r="BK155" s="140">
        <f t="shared" si="9"/>
        <v>0</v>
      </c>
      <c r="BL155" s="13" t="s">
        <v>142</v>
      </c>
      <c r="BM155" s="139" t="s">
        <v>435</v>
      </c>
    </row>
    <row r="156" spans="2:65" s="1" customFormat="1" ht="37.95" customHeight="1">
      <c r="B156" s="127"/>
      <c r="C156" s="128" t="s">
        <v>259</v>
      </c>
      <c r="D156" s="128" t="s">
        <v>122</v>
      </c>
      <c r="E156" s="129" t="s">
        <v>251</v>
      </c>
      <c r="F156" s="130" t="s">
        <v>252</v>
      </c>
      <c r="G156" s="131" t="s">
        <v>253</v>
      </c>
      <c r="H156" s="132">
        <v>2850</v>
      </c>
      <c r="I156" s="133"/>
      <c r="J156" s="134">
        <f t="shared" si="0"/>
        <v>0</v>
      </c>
      <c r="K156" s="130" t="s">
        <v>168</v>
      </c>
      <c r="L156" s="28"/>
      <c r="M156" s="135" t="s">
        <v>1</v>
      </c>
      <c r="N156" s="136" t="s">
        <v>38</v>
      </c>
      <c r="P156" s="137">
        <f t="shared" si="1"/>
        <v>0</v>
      </c>
      <c r="Q156" s="137">
        <v>0</v>
      </c>
      <c r="R156" s="137">
        <f t="shared" si="2"/>
        <v>0</v>
      </c>
      <c r="S156" s="137">
        <v>0</v>
      </c>
      <c r="T156" s="138">
        <f t="shared" si="3"/>
        <v>0</v>
      </c>
      <c r="AR156" s="139" t="s">
        <v>169</v>
      </c>
      <c r="AT156" s="139" t="s">
        <v>122</v>
      </c>
      <c r="AU156" s="139" t="s">
        <v>83</v>
      </c>
      <c r="AY156" s="13" t="s">
        <v>118</v>
      </c>
      <c r="BE156" s="140">
        <f t="shared" si="4"/>
        <v>0</v>
      </c>
      <c r="BF156" s="140">
        <f t="shared" si="5"/>
        <v>0</v>
      </c>
      <c r="BG156" s="140">
        <f t="shared" si="6"/>
        <v>0</v>
      </c>
      <c r="BH156" s="140">
        <f t="shared" si="7"/>
        <v>0</v>
      </c>
      <c r="BI156" s="140">
        <f t="shared" si="8"/>
        <v>0</v>
      </c>
      <c r="BJ156" s="13" t="s">
        <v>78</v>
      </c>
      <c r="BK156" s="140">
        <f t="shared" si="9"/>
        <v>0</v>
      </c>
      <c r="BL156" s="13" t="s">
        <v>169</v>
      </c>
      <c r="BM156" s="139" t="s">
        <v>436</v>
      </c>
    </row>
    <row r="157" spans="2:65" s="1" customFormat="1" ht="24.15" customHeight="1">
      <c r="B157" s="127"/>
      <c r="C157" s="141" t="s">
        <v>263</v>
      </c>
      <c r="D157" s="141" t="s">
        <v>129</v>
      </c>
      <c r="E157" s="142" t="s">
        <v>256</v>
      </c>
      <c r="F157" s="143" t="s">
        <v>257</v>
      </c>
      <c r="G157" s="144" t="s">
        <v>253</v>
      </c>
      <c r="H157" s="145">
        <v>3135</v>
      </c>
      <c r="I157" s="146"/>
      <c r="J157" s="147">
        <f t="shared" si="0"/>
        <v>0</v>
      </c>
      <c r="K157" s="143" t="s">
        <v>168</v>
      </c>
      <c r="L157" s="148"/>
      <c r="M157" s="149" t="s">
        <v>1</v>
      </c>
      <c r="N157" s="150" t="s">
        <v>38</v>
      </c>
      <c r="P157" s="137">
        <f t="shared" si="1"/>
        <v>0</v>
      </c>
      <c r="Q157" s="137">
        <v>0.00012</v>
      </c>
      <c r="R157" s="137">
        <f t="shared" si="2"/>
        <v>0.37620000000000003</v>
      </c>
      <c r="S157" s="137">
        <v>0</v>
      </c>
      <c r="T157" s="138">
        <f t="shared" si="3"/>
        <v>0</v>
      </c>
      <c r="AR157" s="139" t="s">
        <v>173</v>
      </c>
      <c r="AT157" s="139" t="s">
        <v>129</v>
      </c>
      <c r="AU157" s="139" t="s">
        <v>83</v>
      </c>
      <c r="AY157" s="13" t="s">
        <v>118</v>
      </c>
      <c r="BE157" s="140">
        <f t="shared" si="4"/>
        <v>0</v>
      </c>
      <c r="BF157" s="140">
        <f t="shared" si="5"/>
        <v>0</v>
      </c>
      <c r="BG157" s="140">
        <f t="shared" si="6"/>
        <v>0</v>
      </c>
      <c r="BH157" s="140">
        <f t="shared" si="7"/>
        <v>0</v>
      </c>
      <c r="BI157" s="140">
        <f t="shared" si="8"/>
        <v>0</v>
      </c>
      <c r="BJ157" s="13" t="s">
        <v>78</v>
      </c>
      <c r="BK157" s="140">
        <f t="shared" si="9"/>
        <v>0</v>
      </c>
      <c r="BL157" s="13" t="s">
        <v>173</v>
      </c>
      <c r="BM157" s="139" t="s">
        <v>437</v>
      </c>
    </row>
    <row r="158" spans="2:65" s="1" customFormat="1" ht="24.15" customHeight="1">
      <c r="B158" s="127"/>
      <c r="C158" s="128" t="s">
        <v>7</v>
      </c>
      <c r="D158" s="128" t="s">
        <v>122</v>
      </c>
      <c r="E158" s="129" t="s">
        <v>260</v>
      </c>
      <c r="F158" s="130" t="s">
        <v>261</v>
      </c>
      <c r="G158" s="131" t="s">
        <v>125</v>
      </c>
      <c r="H158" s="132">
        <v>510</v>
      </c>
      <c r="I158" s="133"/>
      <c r="J158" s="134">
        <f t="shared" si="0"/>
        <v>0</v>
      </c>
      <c r="K158" s="130" t="s">
        <v>168</v>
      </c>
      <c r="L158" s="28"/>
      <c r="M158" s="135" t="s">
        <v>1</v>
      </c>
      <c r="N158" s="136" t="s">
        <v>38</v>
      </c>
      <c r="P158" s="137">
        <f t="shared" si="1"/>
        <v>0</v>
      </c>
      <c r="Q158" s="137">
        <v>0</v>
      </c>
      <c r="R158" s="137">
        <f t="shared" si="2"/>
        <v>0</v>
      </c>
      <c r="S158" s="137">
        <v>0</v>
      </c>
      <c r="T158" s="138">
        <f t="shared" si="3"/>
        <v>0</v>
      </c>
      <c r="AR158" s="139" t="s">
        <v>169</v>
      </c>
      <c r="AT158" s="139" t="s">
        <v>122</v>
      </c>
      <c r="AU158" s="139" t="s">
        <v>83</v>
      </c>
      <c r="AY158" s="13" t="s">
        <v>118</v>
      </c>
      <c r="BE158" s="140">
        <f t="shared" si="4"/>
        <v>0</v>
      </c>
      <c r="BF158" s="140">
        <f t="shared" si="5"/>
        <v>0</v>
      </c>
      <c r="BG158" s="140">
        <f t="shared" si="6"/>
        <v>0</v>
      </c>
      <c r="BH158" s="140">
        <f t="shared" si="7"/>
        <v>0</v>
      </c>
      <c r="BI158" s="140">
        <f t="shared" si="8"/>
        <v>0</v>
      </c>
      <c r="BJ158" s="13" t="s">
        <v>78</v>
      </c>
      <c r="BK158" s="140">
        <f t="shared" si="9"/>
        <v>0</v>
      </c>
      <c r="BL158" s="13" t="s">
        <v>169</v>
      </c>
      <c r="BM158" s="139" t="s">
        <v>438</v>
      </c>
    </row>
    <row r="159" spans="2:65" s="1" customFormat="1" ht="24.15" customHeight="1">
      <c r="B159" s="127"/>
      <c r="C159" s="128" t="s">
        <v>279</v>
      </c>
      <c r="D159" s="128" t="s">
        <v>122</v>
      </c>
      <c r="E159" s="129" t="s">
        <v>264</v>
      </c>
      <c r="F159" s="130" t="s">
        <v>265</v>
      </c>
      <c r="G159" s="131" t="s">
        <v>125</v>
      </c>
      <c r="H159" s="132">
        <v>14</v>
      </c>
      <c r="I159" s="133"/>
      <c r="J159" s="134">
        <f t="shared" si="0"/>
        <v>0</v>
      </c>
      <c r="K159" s="130" t="s">
        <v>168</v>
      </c>
      <c r="L159" s="28"/>
      <c r="M159" s="135" t="s">
        <v>1</v>
      </c>
      <c r="N159" s="136" t="s">
        <v>38</v>
      </c>
      <c r="P159" s="137">
        <f t="shared" si="1"/>
        <v>0</v>
      </c>
      <c r="Q159" s="137">
        <v>0</v>
      </c>
      <c r="R159" s="137">
        <f t="shared" si="2"/>
        <v>0</v>
      </c>
      <c r="S159" s="137">
        <v>0</v>
      </c>
      <c r="T159" s="138">
        <f t="shared" si="3"/>
        <v>0</v>
      </c>
      <c r="AR159" s="139" t="s">
        <v>169</v>
      </c>
      <c r="AT159" s="139" t="s">
        <v>122</v>
      </c>
      <c r="AU159" s="139" t="s">
        <v>83</v>
      </c>
      <c r="AY159" s="13" t="s">
        <v>118</v>
      </c>
      <c r="BE159" s="140">
        <f t="shared" si="4"/>
        <v>0</v>
      </c>
      <c r="BF159" s="140">
        <f t="shared" si="5"/>
        <v>0</v>
      </c>
      <c r="BG159" s="140">
        <f t="shared" si="6"/>
        <v>0</v>
      </c>
      <c r="BH159" s="140">
        <f t="shared" si="7"/>
        <v>0</v>
      </c>
      <c r="BI159" s="140">
        <f t="shared" si="8"/>
        <v>0</v>
      </c>
      <c r="BJ159" s="13" t="s">
        <v>78</v>
      </c>
      <c r="BK159" s="140">
        <f t="shared" si="9"/>
        <v>0</v>
      </c>
      <c r="BL159" s="13" t="s">
        <v>169</v>
      </c>
      <c r="BM159" s="139" t="s">
        <v>439</v>
      </c>
    </row>
    <row r="160" spans="2:63" s="11" customFormat="1" ht="25.95" customHeight="1">
      <c r="B160" s="115"/>
      <c r="D160" s="116" t="s">
        <v>72</v>
      </c>
      <c r="E160" s="117" t="s">
        <v>267</v>
      </c>
      <c r="F160" s="117" t="s">
        <v>268</v>
      </c>
      <c r="I160" s="118"/>
      <c r="J160" s="119">
        <f>BK160</f>
        <v>0</v>
      </c>
      <c r="L160" s="115"/>
      <c r="M160" s="120"/>
      <c r="P160" s="121">
        <f>SUM(P161:P166)</f>
        <v>0</v>
      </c>
      <c r="R160" s="121">
        <f>SUM(R161:R166)</f>
        <v>0</v>
      </c>
      <c r="T160" s="122">
        <f>SUM(T161:T166)</f>
        <v>0</v>
      </c>
      <c r="AR160" s="116" t="s">
        <v>136</v>
      </c>
      <c r="AT160" s="123" t="s">
        <v>72</v>
      </c>
      <c r="AU160" s="123" t="s">
        <v>73</v>
      </c>
      <c r="AY160" s="116" t="s">
        <v>118</v>
      </c>
      <c r="BK160" s="124">
        <f>SUM(BK161:BK166)</f>
        <v>0</v>
      </c>
    </row>
    <row r="161" spans="2:65" s="1" customFormat="1" ht="16.5" customHeight="1">
      <c r="B161" s="127"/>
      <c r="C161" s="128" t="s">
        <v>214</v>
      </c>
      <c r="D161" s="128" t="s">
        <v>122</v>
      </c>
      <c r="E161" s="129" t="s">
        <v>78</v>
      </c>
      <c r="F161" s="130" t="s">
        <v>270</v>
      </c>
      <c r="G161" s="131" t="s">
        <v>141</v>
      </c>
      <c r="H161" s="132">
        <v>1</v>
      </c>
      <c r="I161" s="133"/>
      <c r="J161" s="134">
        <f aca="true" t="shared" si="10" ref="J161:J166">ROUND(I161*H161,2)</f>
        <v>0</v>
      </c>
      <c r="K161" s="130" t="s">
        <v>1</v>
      </c>
      <c r="L161" s="28"/>
      <c r="M161" s="135" t="s">
        <v>1</v>
      </c>
      <c r="N161" s="136" t="s">
        <v>38</v>
      </c>
      <c r="P161" s="137">
        <f aca="true" t="shared" si="11" ref="P161:P166">O161*H161</f>
        <v>0</v>
      </c>
      <c r="Q161" s="137">
        <v>0</v>
      </c>
      <c r="R161" s="137">
        <f aca="true" t="shared" si="12" ref="R161:R166">Q161*H161</f>
        <v>0</v>
      </c>
      <c r="S161" s="137">
        <v>0</v>
      </c>
      <c r="T161" s="138">
        <f aca="true" t="shared" si="13" ref="T161:T166">S161*H161</f>
        <v>0</v>
      </c>
      <c r="AR161" s="139" t="s">
        <v>142</v>
      </c>
      <c r="AT161" s="139" t="s">
        <v>122</v>
      </c>
      <c r="AU161" s="139" t="s">
        <v>78</v>
      </c>
      <c r="AY161" s="13" t="s">
        <v>118</v>
      </c>
      <c r="BE161" s="140">
        <f aca="true" t="shared" si="14" ref="BE161:BE166">IF(N161="základní",J161,0)</f>
        <v>0</v>
      </c>
      <c r="BF161" s="140">
        <f aca="true" t="shared" si="15" ref="BF161:BF166">IF(N161="snížená",J161,0)</f>
        <v>0</v>
      </c>
      <c r="BG161" s="140">
        <f aca="true" t="shared" si="16" ref="BG161:BG166">IF(N161="zákl. přenesená",J161,0)</f>
        <v>0</v>
      </c>
      <c r="BH161" s="140">
        <f aca="true" t="shared" si="17" ref="BH161:BH166">IF(N161="sníž. přenesená",J161,0)</f>
        <v>0</v>
      </c>
      <c r="BI161" s="140">
        <f aca="true" t="shared" si="18" ref="BI161:BI166">IF(N161="nulová",J161,0)</f>
        <v>0</v>
      </c>
      <c r="BJ161" s="13" t="s">
        <v>78</v>
      </c>
      <c r="BK161" s="140">
        <f aca="true" t="shared" si="19" ref="BK161:BK166">ROUND(I161*H161,2)</f>
        <v>0</v>
      </c>
      <c r="BL161" s="13" t="s">
        <v>142</v>
      </c>
      <c r="BM161" s="139" t="s">
        <v>440</v>
      </c>
    </row>
    <row r="162" spans="2:65" s="1" customFormat="1" ht="16.5" customHeight="1">
      <c r="B162" s="127"/>
      <c r="C162" s="128" t="s">
        <v>441</v>
      </c>
      <c r="D162" s="128" t="s">
        <v>122</v>
      </c>
      <c r="E162" s="129" t="s">
        <v>83</v>
      </c>
      <c r="F162" s="130" t="s">
        <v>273</v>
      </c>
      <c r="G162" s="131" t="s">
        <v>141</v>
      </c>
      <c r="H162" s="132">
        <v>1</v>
      </c>
      <c r="I162" s="133"/>
      <c r="J162" s="134">
        <f t="shared" si="10"/>
        <v>0</v>
      </c>
      <c r="K162" s="130" t="s">
        <v>1</v>
      </c>
      <c r="L162" s="28"/>
      <c r="M162" s="135" t="s">
        <v>1</v>
      </c>
      <c r="N162" s="136" t="s">
        <v>38</v>
      </c>
      <c r="P162" s="137">
        <f t="shared" si="11"/>
        <v>0</v>
      </c>
      <c r="Q162" s="137">
        <v>0</v>
      </c>
      <c r="R162" s="137">
        <f t="shared" si="12"/>
        <v>0</v>
      </c>
      <c r="S162" s="137">
        <v>0</v>
      </c>
      <c r="T162" s="138">
        <f t="shared" si="13"/>
        <v>0</v>
      </c>
      <c r="AR162" s="139" t="s">
        <v>142</v>
      </c>
      <c r="AT162" s="139" t="s">
        <v>122</v>
      </c>
      <c r="AU162" s="139" t="s">
        <v>78</v>
      </c>
      <c r="AY162" s="13" t="s">
        <v>118</v>
      </c>
      <c r="BE162" s="140">
        <f t="shared" si="14"/>
        <v>0</v>
      </c>
      <c r="BF162" s="140">
        <f t="shared" si="15"/>
        <v>0</v>
      </c>
      <c r="BG162" s="140">
        <f t="shared" si="16"/>
        <v>0</v>
      </c>
      <c r="BH162" s="140">
        <f t="shared" si="17"/>
        <v>0</v>
      </c>
      <c r="BI162" s="140">
        <f t="shared" si="18"/>
        <v>0</v>
      </c>
      <c r="BJ162" s="13" t="s">
        <v>78</v>
      </c>
      <c r="BK162" s="140">
        <f t="shared" si="19"/>
        <v>0</v>
      </c>
      <c r="BL162" s="13" t="s">
        <v>142</v>
      </c>
      <c r="BM162" s="139" t="s">
        <v>442</v>
      </c>
    </row>
    <row r="163" spans="2:65" s="1" customFormat="1" ht="16.5" customHeight="1">
      <c r="B163" s="127"/>
      <c r="C163" s="128" t="s">
        <v>443</v>
      </c>
      <c r="D163" s="128" t="s">
        <v>122</v>
      </c>
      <c r="E163" s="129" t="s">
        <v>263</v>
      </c>
      <c r="F163" s="130" t="s">
        <v>276</v>
      </c>
      <c r="G163" s="131" t="s">
        <v>141</v>
      </c>
      <c r="H163" s="132">
        <v>1</v>
      </c>
      <c r="I163" s="133"/>
      <c r="J163" s="134">
        <f t="shared" si="10"/>
        <v>0</v>
      </c>
      <c r="K163" s="130" t="s">
        <v>1</v>
      </c>
      <c r="L163" s="28"/>
      <c r="M163" s="135" t="s">
        <v>1</v>
      </c>
      <c r="N163" s="136" t="s">
        <v>38</v>
      </c>
      <c r="P163" s="137">
        <f t="shared" si="11"/>
        <v>0</v>
      </c>
      <c r="Q163" s="137">
        <v>0</v>
      </c>
      <c r="R163" s="137">
        <f t="shared" si="12"/>
        <v>0</v>
      </c>
      <c r="S163" s="137">
        <v>0</v>
      </c>
      <c r="T163" s="138">
        <f t="shared" si="13"/>
        <v>0</v>
      </c>
      <c r="AR163" s="139" t="s">
        <v>142</v>
      </c>
      <c r="AT163" s="139" t="s">
        <v>122</v>
      </c>
      <c r="AU163" s="139" t="s">
        <v>78</v>
      </c>
      <c r="AY163" s="13" t="s">
        <v>118</v>
      </c>
      <c r="BE163" s="140">
        <f t="shared" si="14"/>
        <v>0</v>
      </c>
      <c r="BF163" s="140">
        <f t="shared" si="15"/>
        <v>0</v>
      </c>
      <c r="BG163" s="140">
        <f t="shared" si="16"/>
        <v>0</v>
      </c>
      <c r="BH163" s="140">
        <f t="shared" si="17"/>
        <v>0</v>
      </c>
      <c r="BI163" s="140">
        <f t="shared" si="18"/>
        <v>0</v>
      </c>
      <c r="BJ163" s="13" t="s">
        <v>78</v>
      </c>
      <c r="BK163" s="140">
        <f t="shared" si="19"/>
        <v>0</v>
      </c>
      <c r="BL163" s="13" t="s">
        <v>142</v>
      </c>
      <c r="BM163" s="139" t="s">
        <v>444</v>
      </c>
    </row>
    <row r="164" spans="2:65" s="1" customFormat="1" ht="16.5" customHeight="1">
      <c r="B164" s="127"/>
      <c r="C164" s="128" t="s">
        <v>181</v>
      </c>
      <c r="D164" s="128" t="s">
        <v>122</v>
      </c>
      <c r="E164" s="129" t="s">
        <v>279</v>
      </c>
      <c r="F164" s="130" t="s">
        <v>280</v>
      </c>
      <c r="G164" s="131" t="s">
        <v>281</v>
      </c>
      <c r="H164" s="132">
        <v>40</v>
      </c>
      <c r="I164" s="133"/>
      <c r="J164" s="134">
        <f t="shared" si="10"/>
        <v>0</v>
      </c>
      <c r="K164" s="130" t="s">
        <v>1</v>
      </c>
      <c r="L164" s="28"/>
      <c r="M164" s="135" t="s">
        <v>1</v>
      </c>
      <c r="N164" s="136" t="s">
        <v>38</v>
      </c>
      <c r="P164" s="137">
        <f t="shared" si="11"/>
        <v>0</v>
      </c>
      <c r="Q164" s="137">
        <v>0</v>
      </c>
      <c r="R164" s="137">
        <f t="shared" si="12"/>
        <v>0</v>
      </c>
      <c r="S164" s="137">
        <v>0</v>
      </c>
      <c r="T164" s="138">
        <f t="shared" si="13"/>
        <v>0</v>
      </c>
      <c r="AR164" s="139" t="s">
        <v>142</v>
      </c>
      <c r="AT164" s="139" t="s">
        <v>122</v>
      </c>
      <c r="AU164" s="139" t="s">
        <v>78</v>
      </c>
      <c r="AY164" s="13" t="s">
        <v>118</v>
      </c>
      <c r="BE164" s="140">
        <f t="shared" si="14"/>
        <v>0</v>
      </c>
      <c r="BF164" s="140">
        <f t="shared" si="15"/>
        <v>0</v>
      </c>
      <c r="BG164" s="140">
        <f t="shared" si="16"/>
        <v>0</v>
      </c>
      <c r="BH164" s="140">
        <f t="shared" si="17"/>
        <v>0</v>
      </c>
      <c r="BI164" s="140">
        <f t="shared" si="18"/>
        <v>0</v>
      </c>
      <c r="BJ164" s="13" t="s">
        <v>78</v>
      </c>
      <c r="BK164" s="140">
        <f t="shared" si="19"/>
        <v>0</v>
      </c>
      <c r="BL164" s="13" t="s">
        <v>142</v>
      </c>
      <c r="BM164" s="139" t="s">
        <v>445</v>
      </c>
    </row>
    <row r="165" spans="2:65" s="1" customFormat="1" ht="16.5" customHeight="1">
      <c r="B165" s="127"/>
      <c r="C165" s="128" t="s">
        <v>185</v>
      </c>
      <c r="D165" s="128" t="s">
        <v>122</v>
      </c>
      <c r="E165" s="129" t="s">
        <v>284</v>
      </c>
      <c r="F165" s="130" t="s">
        <v>285</v>
      </c>
      <c r="G165" s="131" t="s">
        <v>141</v>
      </c>
      <c r="H165" s="132">
        <v>1</v>
      </c>
      <c r="I165" s="133"/>
      <c r="J165" s="134">
        <f t="shared" si="10"/>
        <v>0</v>
      </c>
      <c r="K165" s="130" t="s">
        <v>1</v>
      </c>
      <c r="L165" s="28"/>
      <c r="M165" s="135" t="s">
        <v>1</v>
      </c>
      <c r="N165" s="136" t="s">
        <v>38</v>
      </c>
      <c r="P165" s="137">
        <f t="shared" si="11"/>
        <v>0</v>
      </c>
      <c r="Q165" s="137">
        <v>0</v>
      </c>
      <c r="R165" s="137">
        <f t="shared" si="12"/>
        <v>0</v>
      </c>
      <c r="S165" s="137">
        <v>0</v>
      </c>
      <c r="T165" s="138">
        <f t="shared" si="13"/>
        <v>0</v>
      </c>
      <c r="AR165" s="139" t="s">
        <v>142</v>
      </c>
      <c r="AT165" s="139" t="s">
        <v>122</v>
      </c>
      <c r="AU165" s="139" t="s">
        <v>78</v>
      </c>
      <c r="AY165" s="13" t="s">
        <v>118</v>
      </c>
      <c r="BE165" s="140">
        <f t="shared" si="14"/>
        <v>0</v>
      </c>
      <c r="BF165" s="140">
        <f t="shared" si="15"/>
        <v>0</v>
      </c>
      <c r="BG165" s="140">
        <f t="shared" si="16"/>
        <v>0</v>
      </c>
      <c r="BH165" s="140">
        <f t="shared" si="17"/>
        <v>0</v>
      </c>
      <c r="BI165" s="140">
        <f t="shared" si="18"/>
        <v>0</v>
      </c>
      <c r="BJ165" s="13" t="s">
        <v>78</v>
      </c>
      <c r="BK165" s="140">
        <f t="shared" si="19"/>
        <v>0</v>
      </c>
      <c r="BL165" s="13" t="s">
        <v>142</v>
      </c>
      <c r="BM165" s="139" t="s">
        <v>446</v>
      </c>
    </row>
    <row r="166" spans="2:65" s="1" customFormat="1" ht="16.5" customHeight="1">
      <c r="B166" s="127"/>
      <c r="C166" s="128" t="s">
        <v>189</v>
      </c>
      <c r="D166" s="128" t="s">
        <v>122</v>
      </c>
      <c r="E166" s="129" t="s">
        <v>147</v>
      </c>
      <c r="F166" s="130" t="s">
        <v>288</v>
      </c>
      <c r="G166" s="131" t="s">
        <v>281</v>
      </c>
      <c r="H166" s="132">
        <v>510</v>
      </c>
      <c r="I166" s="133"/>
      <c r="J166" s="134">
        <f t="shared" si="10"/>
        <v>0</v>
      </c>
      <c r="K166" s="130" t="s">
        <v>1</v>
      </c>
      <c r="L166" s="28"/>
      <c r="M166" s="151" t="s">
        <v>1</v>
      </c>
      <c r="N166" s="152" t="s">
        <v>38</v>
      </c>
      <c r="O166" s="153"/>
      <c r="P166" s="154">
        <f t="shared" si="11"/>
        <v>0</v>
      </c>
      <c r="Q166" s="154">
        <v>0</v>
      </c>
      <c r="R166" s="154">
        <f t="shared" si="12"/>
        <v>0</v>
      </c>
      <c r="S166" s="154">
        <v>0</v>
      </c>
      <c r="T166" s="155">
        <f t="shared" si="13"/>
        <v>0</v>
      </c>
      <c r="AR166" s="139" t="s">
        <v>142</v>
      </c>
      <c r="AT166" s="139" t="s">
        <v>122</v>
      </c>
      <c r="AU166" s="139" t="s">
        <v>78</v>
      </c>
      <c r="AY166" s="13" t="s">
        <v>118</v>
      </c>
      <c r="BE166" s="140">
        <f t="shared" si="14"/>
        <v>0</v>
      </c>
      <c r="BF166" s="140">
        <f t="shared" si="15"/>
        <v>0</v>
      </c>
      <c r="BG166" s="140">
        <f t="shared" si="16"/>
        <v>0</v>
      </c>
      <c r="BH166" s="140">
        <f t="shared" si="17"/>
        <v>0</v>
      </c>
      <c r="BI166" s="140">
        <f t="shared" si="18"/>
        <v>0</v>
      </c>
      <c r="BJ166" s="13" t="s">
        <v>78</v>
      </c>
      <c r="BK166" s="140">
        <f t="shared" si="19"/>
        <v>0</v>
      </c>
      <c r="BL166" s="13" t="s">
        <v>142</v>
      </c>
      <c r="BM166" s="139" t="s">
        <v>447</v>
      </c>
    </row>
    <row r="167" spans="2:12" s="1" customFormat="1" ht="6.9" customHeight="1">
      <c r="B167" s="40"/>
      <c r="C167" s="41"/>
      <c r="D167" s="41"/>
      <c r="E167" s="41"/>
      <c r="F167" s="41"/>
      <c r="G167" s="41"/>
      <c r="H167" s="41"/>
      <c r="I167" s="41"/>
      <c r="J167" s="41"/>
      <c r="K167" s="41"/>
      <c r="L167" s="28"/>
    </row>
  </sheetData>
  <autoFilter ref="C118:K16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Header>&amp;R&amp;09&amp;"Arial"&amp;IInterní
&amp;I&amp;"Arial"&amp;06
</oddHead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48"/>
  <sheetViews>
    <sheetView showGridLines="0" workbookViewId="0" topLeftCell="A131">
      <selection activeCell="V127" sqref="V12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60" t="s">
        <v>5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AT2" s="13" t="s">
        <v>92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2:46" ht="24.9" customHeight="1">
      <c r="B4" s="16"/>
      <c r="D4" s="17" t="s">
        <v>93</v>
      </c>
      <c r="L4" s="16"/>
      <c r="M4" s="83" t="s">
        <v>10</v>
      </c>
      <c r="AT4" s="13" t="s">
        <v>3</v>
      </c>
    </row>
    <row r="5" spans="2:12" ht="6.9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1" t="str">
        <f>'Rekapitulace stavby'!K6</f>
        <v>Rekonstrukce veřejného osvětlení Nový Bor</v>
      </c>
      <c r="F7" s="202"/>
      <c r="G7" s="202"/>
      <c r="H7" s="202"/>
      <c r="L7" s="16"/>
    </row>
    <row r="8" spans="2:12" s="1" customFormat="1" ht="12" customHeight="1">
      <c r="B8" s="28"/>
      <c r="D8" s="23" t="s">
        <v>158</v>
      </c>
      <c r="L8" s="28"/>
    </row>
    <row r="9" spans="2:12" s="1" customFormat="1" ht="30" customHeight="1">
      <c r="B9" s="28"/>
      <c r="E9" s="183" t="s">
        <v>448</v>
      </c>
      <c r="F9" s="199"/>
      <c r="G9" s="199"/>
      <c r="H9" s="199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>
      <c r="B12" s="28"/>
      <c r="D12" s="23" t="s">
        <v>20</v>
      </c>
      <c r="F12" s="21" t="s">
        <v>21</v>
      </c>
      <c r="I12" s="23" t="s">
        <v>22</v>
      </c>
      <c r="J12" s="48">
        <f>'Rekapitulace stavby'!AN8</f>
        <v>0</v>
      </c>
      <c r="L12" s="28"/>
    </row>
    <row r="13" spans="2:12" s="1" customFormat="1" ht="10.95" customHeight="1">
      <c r="B13" s="28"/>
      <c r="L13" s="28"/>
    </row>
    <row r="14" spans="2:12" s="1" customFormat="1" ht="12" customHeight="1">
      <c r="B14" s="28"/>
      <c r="D14" s="23" t="s">
        <v>23</v>
      </c>
      <c r="I14" s="23" t="s">
        <v>24</v>
      </c>
      <c r="J14" s="21" t="str">
        <f>IF('Rekapitulace stavby'!AN10="","",'Rekapitulace stavby'!AN10)</f>
        <v/>
      </c>
      <c r="L14" s="28"/>
    </row>
    <row r="15" spans="2:12" s="1" customFormat="1" ht="18" customHeight="1">
      <c r="B15" s="28"/>
      <c r="E15" s="21" t="str">
        <f>IF('Rekapitulace stavby'!E11="","",'Rekapitulace stavby'!E11)</f>
        <v xml:space="preserve"> </v>
      </c>
      <c r="I15" s="23" t="s">
        <v>26</v>
      </c>
      <c r="J15" s="21" t="str">
        <f>IF('Rekapitulace stavby'!AN11="","",'Rekapitulace stavby'!AN11)</f>
        <v/>
      </c>
      <c r="L15" s="28"/>
    </row>
    <row r="16" spans="2:12" s="1" customFormat="1" ht="6.9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00" t="str">
        <f>'Rekapitulace stavby'!E14</f>
        <v>Vyplň údaj</v>
      </c>
      <c r="F18" s="172"/>
      <c r="G18" s="172"/>
      <c r="H18" s="172"/>
      <c r="I18" s="23" t="s">
        <v>26</v>
      </c>
      <c r="J18" s="24" t="str">
        <f>'Rekapitulace stavby'!AN14</f>
        <v>Vyplň údaj</v>
      </c>
      <c r="L18" s="28"/>
    </row>
    <row r="19" spans="2:12" s="1" customFormat="1" ht="6.9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tr">
        <f>IF('Rekapitulace stavby'!AN16="","",'Rekapitulace stavby'!AN16)</f>
        <v/>
      </c>
      <c r="L20" s="28"/>
    </row>
    <row r="21" spans="2:12" s="1" customFormat="1" ht="18" customHeight="1">
      <c r="B21" s="28"/>
      <c r="E21" s="21" t="str">
        <f>IF('Rekapitulace stavby'!E17="","",'Rekapitulace stavby'!E17)</f>
        <v xml:space="preserve"> </v>
      </c>
      <c r="I21" s="23" t="s">
        <v>26</v>
      </c>
      <c r="J21" s="21" t="str">
        <f>IF('Rekapitulace stavby'!AN17="","",'Rekapitulace stavby'!AN17)</f>
        <v/>
      </c>
      <c r="L21" s="28"/>
    </row>
    <row r="22" spans="2:12" s="1" customFormat="1" ht="6.9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24</v>
      </c>
      <c r="J23" s="21" t="str">
        <f>IF('Rekapitulace stavby'!AN19="","",'Rekapitulace stavby'!AN19)</f>
        <v/>
      </c>
      <c r="L23" s="28"/>
    </row>
    <row r="24" spans="2:12" s="1" customFormat="1" ht="18" customHeight="1">
      <c r="B24" s="28"/>
      <c r="E24" s="21" t="str">
        <f>IF('Rekapitulace stavby'!E20="","",'Rekapitulace stavby'!E20)</f>
        <v xml:space="preserve"> </v>
      </c>
      <c r="I24" s="23" t="s">
        <v>26</v>
      </c>
      <c r="J24" s="21" t="str">
        <f>IF('Rekapitulace stavby'!AN20="","",'Rekapitulace stavby'!AN20)</f>
        <v/>
      </c>
      <c r="L24" s="28"/>
    </row>
    <row r="25" spans="2:12" s="1" customFormat="1" ht="6.9" customHeight="1">
      <c r="B25" s="28"/>
      <c r="L25" s="28"/>
    </row>
    <row r="26" spans="2:12" s="1" customFormat="1" ht="12" customHeight="1">
      <c r="B26" s="28"/>
      <c r="D26" s="23" t="s">
        <v>32</v>
      </c>
      <c r="L26" s="28"/>
    </row>
    <row r="27" spans="2:12" s="7" customFormat="1" ht="16.5" customHeight="1">
      <c r="B27" s="84"/>
      <c r="E27" s="176" t="s">
        <v>1</v>
      </c>
      <c r="F27" s="176"/>
      <c r="G27" s="176"/>
      <c r="H27" s="176"/>
      <c r="L27" s="84"/>
    </row>
    <row r="28" spans="2:12" s="1" customFormat="1" ht="6.9" customHeight="1">
      <c r="B28" s="28"/>
      <c r="L28" s="28"/>
    </row>
    <row r="29" spans="2:12" s="1" customFormat="1" ht="6.9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5" t="s">
        <v>33</v>
      </c>
      <c r="J30" s="62">
        <f>ROUND(J121,2)</f>
        <v>0</v>
      </c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4" customHeight="1">
      <c r="B33" s="28"/>
      <c r="D33" s="51" t="s">
        <v>37</v>
      </c>
      <c r="E33" s="23" t="s">
        <v>38</v>
      </c>
      <c r="F33" s="86">
        <f>ROUND((SUM(BE121:BE147)),2)</f>
        <v>0</v>
      </c>
      <c r="I33" s="87">
        <v>0.21</v>
      </c>
      <c r="J33" s="86">
        <f>ROUND(((SUM(BE121:BE147))*I33),2)</f>
        <v>0</v>
      </c>
      <c r="L33" s="28"/>
    </row>
    <row r="34" spans="2:12" s="1" customFormat="1" ht="14.4" customHeight="1">
      <c r="B34" s="28"/>
      <c r="E34" s="23" t="s">
        <v>39</v>
      </c>
      <c r="F34" s="86">
        <f>ROUND((SUM(BF121:BF147)),2)</f>
        <v>0</v>
      </c>
      <c r="I34" s="87">
        <v>0.12</v>
      </c>
      <c r="J34" s="86">
        <f>ROUND(((SUM(BF121:BF147))*I34),2)</f>
        <v>0</v>
      </c>
      <c r="L34" s="28"/>
    </row>
    <row r="35" spans="2:12" s="1" customFormat="1" ht="14.4" customHeight="1" hidden="1">
      <c r="B35" s="28"/>
      <c r="E35" s="23" t="s">
        <v>40</v>
      </c>
      <c r="F35" s="86">
        <f>ROUND((SUM(BG121:BG147)),2)</f>
        <v>0</v>
      </c>
      <c r="I35" s="87">
        <v>0.21</v>
      </c>
      <c r="J35" s="86">
        <f>0</f>
        <v>0</v>
      </c>
      <c r="L35" s="28"/>
    </row>
    <row r="36" spans="2:12" s="1" customFormat="1" ht="14.4" customHeight="1" hidden="1">
      <c r="B36" s="28"/>
      <c r="E36" s="23" t="s">
        <v>41</v>
      </c>
      <c r="F36" s="86">
        <f>ROUND((SUM(BH121:BH147)),2)</f>
        <v>0</v>
      </c>
      <c r="I36" s="87">
        <v>0.12</v>
      </c>
      <c r="J36" s="86">
        <f>0</f>
        <v>0</v>
      </c>
      <c r="L36" s="28"/>
    </row>
    <row r="37" spans="2:12" s="1" customFormat="1" ht="14.4" customHeight="1" hidden="1">
      <c r="B37" s="28"/>
      <c r="E37" s="23" t="s">
        <v>42</v>
      </c>
      <c r="F37" s="86">
        <f>ROUND((SUM(BI121:BI147)),2)</f>
        <v>0</v>
      </c>
      <c r="I37" s="87">
        <v>0</v>
      </c>
      <c r="J37" s="86">
        <f>0</f>
        <v>0</v>
      </c>
      <c r="L37" s="28"/>
    </row>
    <row r="38" spans="2:12" s="1" customFormat="1" ht="6.9" customHeight="1">
      <c r="B38" s="28"/>
      <c r="L38" s="28"/>
    </row>
    <row r="39" spans="2:12" s="1" customFormat="1" ht="25.35" customHeight="1">
      <c r="B39" s="28"/>
      <c r="C39" s="88"/>
      <c r="D39" s="89" t="s">
        <v>43</v>
      </c>
      <c r="E39" s="53"/>
      <c r="F39" s="53"/>
      <c r="G39" s="90" t="s">
        <v>44</v>
      </c>
      <c r="H39" s="91" t="s">
        <v>45</v>
      </c>
      <c r="I39" s="53"/>
      <c r="J39" s="92">
        <f>SUM(J30:J37)</f>
        <v>0</v>
      </c>
      <c r="K39" s="93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3.2">
      <c r="B61" s="28"/>
      <c r="D61" s="39" t="s">
        <v>48</v>
      </c>
      <c r="E61" s="30"/>
      <c r="F61" s="94" t="s">
        <v>49</v>
      </c>
      <c r="G61" s="39" t="s">
        <v>48</v>
      </c>
      <c r="H61" s="30"/>
      <c r="I61" s="30"/>
      <c r="J61" s="95" t="s">
        <v>49</v>
      </c>
      <c r="K61" s="30"/>
      <c r="L61" s="28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3.2">
      <c r="B76" s="28"/>
      <c r="D76" s="39" t="s">
        <v>48</v>
      </c>
      <c r="E76" s="30"/>
      <c r="F76" s="94" t="s">
        <v>49</v>
      </c>
      <c r="G76" s="39" t="s">
        <v>48</v>
      </c>
      <c r="H76" s="30"/>
      <c r="I76" s="30"/>
      <c r="J76" s="95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 hidden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 hidden="1">
      <c r="B82" s="28"/>
      <c r="C82" s="17" t="s">
        <v>94</v>
      </c>
      <c r="L82" s="28"/>
    </row>
    <row r="83" spans="2:12" s="1" customFormat="1" ht="6.9" customHeight="1" hidden="1">
      <c r="B83" s="28"/>
      <c r="L83" s="28"/>
    </row>
    <row r="84" spans="2:12" s="1" customFormat="1" ht="12" customHeight="1" hidden="1">
      <c r="B84" s="28"/>
      <c r="C84" s="23" t="s">
        <v>16</v>
      </c>
      <c r="L84" s="28"/>
    </row>
    <row r="85" spans="2:12" s="1" customFormat="1" ht="16.5" customHeight="1" hidden="1">
      <c r="B85" s="28"/>
      <c r="E85" s="201" t="str">
        <f>E7</f>
        <v>Rekonstrukce veřejného osvětlení Nový Bor</v>
      </c>
      <c r="F85" s="202"/>
      <c r="G85" s="202"/>
      <c r="H85" s="202"/>
      <c r="L85" s="28"/>
    </row>
    <row r="86" spans="2:12" s="1" customFormat="1" ht="12" customHeight="1" hidden="1">
      <c r="B86" s="28"/>
      <c r="C86" s="23" t="s">
        <v>158</v>
      </c>
      <c r="L86" s="28"/>
    </row>
    <row r="87" spans="2:12" s="1" customFormat="1" ht="30" customHeight="1" hidden="1">
      <c r="B87" s="28"/>
      <c r="E87" s="183" t="str">
        <f>E9</f>
        <v>ESL_2022_01_04 - Veřejné osvětlení Nový Bor - jih - bez dotace</v>
      </c>
      <c r="F87" s="199"/>
      <c r="G87" s="199"/>
      <c r="H87" s="199"/>
      <c r="L87" s="28"/>
    </row>
    <row r="88" spans="2:12" s="1" customFormat="1" ht="6.9" customHeight="1" hidden="1">
      <c r="B88" s="28"/>
      <c r="L88" s="28"/>
    </row>
    <row r="89" spans="2:12" s="1" customFormat="1" ht="12" customHeight="1" hidden="1">
      <c r="B89" s="28"/>
      <c r="C89" s="23" t="s">
        <v>20</v>
      </c>
      <c r="F89" s="21" t="str">
        <f>F12</f>
        <v>Nový Bor</v>
      </c>
      <c r="I89" s="23" t="s">
        <v>22</v>
      </c>
      <c r="J89" s="48">
        <f>IF(J12="","",J12)</f>
        <v>0</v>
      </c>
      <c r="L89" s="28"/>
    </row>
    <row r="90" spans="2:12" s="1" customFormat="1" ht="6.9" customHeight="1" hidden="1">
      <c r="B90" s="28"/>
      <c r="L90" s="28"/>
    </row>
    <row r="91" spans="2:12" s="1" customFormat="1" ht="15.15" customHeight="1" hidden="1">
      <c r="B91" s="28"/>
      <c r="C91" s="23" t="s">
        <v>23</v>
      </c>
      <c r="F91" s="21" t="str">
        <f>E15</f>
        <v xml:space="preserve"> </v>
      </c>
      <c r="I91" s="23" t="s">
        <v>29</v>
      </c>
      <c r="J91" s="26" t="str">
        <f>E21</f>
        <v xml:space="preserve"> </v>
      </c>
      <c r="L91" s="28"/>
    </row>
    <row r="92" spans="2:12" s="1" customFormat="1" ht="15.15" customHeight="1" hidden="1">
      <c r="B92" s="28"/>
      <c r="C92" s="23" t="s">
        <v>27</v>
      </c>
      <c r="F92" s="21" t="str">
        <f>IF(E18="","",E18)</f>
        <v>Vyplň údaj</v>
      </c>
      <c r="I92" s="23" t="s">
        <v>31</v>
      </c>
      <c r="J92" s="26" t="str">
        <f>E24</f>
        <v xml:space="preserve"> </v>
      </c>
      <c r="L92" s="28"/>
    </row>
    <row r="93" spans="2:12" s="1" customFormat="1" ht="10.35" customHeight="1" hidden="1">
      <c r="B93" s="28"/>
      <c r="L93" s="28"/>
    </row>
    <row r="94" spans="2:12" s="1" customFormat="1" ht="29.25" customHeight="1" hidden="1">
      <c r="B94" s="28"/>
      <c r="C94" s="96" t="s">
        <v>95</v>
      </c>
      <c r="D94" s="88"/>
      <c r="E94" s="88"/>
      <c r="F94" s="88"/>
      <c r="G94" s="88"/>
      <c r="H94" s="88"/>
      <c r="I94" s="88"/>
      <c r="J94" s="97" t="s">
        <v>96</v>
      </c>
      <c r="K94" s="88"/>
      <c r="L94" s="28"/>
    </row>
    <row r="95" spans="2:12" s="1" customFormat="1" ht="10.35" customHeight="1" hidden="1">
      <c r="B95" s="28"/>
      <c r="L95" s="28"/>
    </row>
    <row r="96" spans="2:47" s="1" customFormat="1" ht="22.95" customHeight="1" hidden="1">
      <c r="B96" s="28"/>
      <c r="C96" s="98" t="s">
        <v>97</v>
      </c>
      <c r="J96" s="62">
        <f>J121</f>
        <v>0</v>
      </c>
      <c r="L96" s="28"/>
      <c r="AU96" s="13" t="s">
        <v>98</v>
      </c>
    </row>
    <row r="97" spans="2:12" s="8" customFormat="1" ht="24.9" customHeight="1" hidden="1">
      <c r="B97" s="99"/>
      <c r="D97" s="100" t="s">
        <v>449</v>
      </c>
      <c r="E97" s="101"/>
      <c r="F97" s="101"/>
      <c r="G97" s="101"/>
      <c r="H97" s="101"/>
      <c r="I97" s="101"/>
      <c r="J97" s="102">
        <f>J122</f>
        <v>0</v>
      </c>
      <c r="L97" s="99"/>
    </row>
    <row r="98" spans="2:12" s="9" customFormat="1" ht="19.95" customHeight="1" hidden="1">
      <c r="B98" s="103"/>
      <c r="D98" s="104" t="s">
        <v>292</v>
      </c>
      <c r="E98" s="105"/>
      <c r="F98" s="105"/>
      <c r="G98" s="105"/>
      <c r="H98" s="105"/>
      <c r="I98" s="105"/>
      <c r="J98" s="106">
        <f>J123</f>
        <v>0</v>
      </c>
      <c r="L98" s="103"/>
    </row>
    <row r="99" spans="2:12" s="8" customFormat="1" ht="24.9" customHeight="1" hidden="1">
      <c r="B99" s="99"/>
      <c r="D99" s="100" t="s">
        <v>160</v>
      </c>
      <c r="E99" s="101"/>
      <c r="F99" s="101"/>
      <c r="G99" s="101"/>
      <c r="H99" s="101"/>
      <c r="I99" s="101"/>
      <c r="J99" s="102">
        <f>J131</f>
        <v>0</v>
      </c>
      <c r="L99" s="99"/>
    </row>
    <row r="100" spans="2:12" s="9" customFormat="1" ht="19.95" customHeight="1" hidden="1">
      <c r="B100" s="103"/>
      <c r="D100" s="104" t="s">
        <v>161</v>
      </c>
      <c r="E100" s="105"/>
      <c r="F100" s="105"/>
      <c r="G100" s="105"/>
      <c r="H100" s="105"/>
      <c r="I100" s="105"/>
      <c r="J100" s="106">
        <f>J132</f>
        <v>0</v>
      </c>
      <c r="L100" s="103"/>
    </row>
    <row r="101" spans="2:12" s="8" customFormat="1" ht="24.9" customHeight="1" hidden="1">
      <c r="B101" s="99"/>
      <c r="D101" s="100" t="s">
        <v>162</v>
      </c>
      <c r="E101" s="101"/>
      <c r="F101" s="101"/>
      <c r="G101" s="101"/>
      <c r="H101" s="101"/>
      <c r="I101" s="101"/>
      <c r="J101" s="102">
        <f>J143</f>
        <v>0</v>
      </c>
      <c r="L101" s="99"/>
    </row>
    <row r="102" spans="2:12" s="1" customFormat="1" ht="21.75" customHeight="1" hidden="1">
      <c r="B102" s="28"/>
      <c r="L102" s="28"/>
    </row>
    <row r="103" spans="2:12" s="1" customFormat="1" ht="6.9" customHeight="1" hidden="1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28"/>
    </row>
    <row r="104" ht="12" hidden="1"/>
    <row r="105" ht="12" hidden="1"/>
    <row r="106" ht="12" hidden="1"/>
    <row r="107" spans="2:12" s="1" customFormat="1" ht="6.9" customHeight="1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28"/>
    </row>
    <row r="108" spans="2:12" s="1" customFormat="1" ht="24.9" customHeight="1">
      <c r="B108" s="28"/>
      <c r="C108" s="17" t="s">
        <v>103</v>
      </c>
      <c r="L108" s="28"/>
    </row>
    <row r="109" spans="2:12" s="1" customFormat="1" ht="6.9" customHeight="1">
      <c r="B109" s="28"/>
      <c r="L109" s="28"/>
    </row>
    <row r="110" spans="2:12" s="1" customFormat="1" ht="12" customHeight="1">
      <c r="B110" s="28"/>
      <c r="C110" s="23" t="s">
        <v>16</v>
      </c>
      <c r="L110" s="28"/>
    </row>
    <row r="111" spans="2:12" s="1" customFormat="1" ht="16.5" customHeight="1">
      <c r="B111" s="28"/>
      <c r="E111" s="201" t="str">
        <f>E7</f>
        <v>Rekonstrukce veřejného osvětlení Nový Bor</v>
      </c>
      <c r="F111" s="202"/>
      <c r="G111" s="202"/>
      <c r="H111" s="202"/>
      <c r="L111" s="28"/>
    </row>
    <row r="112" spans="2:12" s="1" customFormat="1" ht="12" customHeight="1">
      <c r="B112" s="28"/>
      <c r="C112" s="23" t="s">
        <v>158</v>
      </c>
      <c r="L112" s="28"/>
    </row>
    <row r="113" spans="2:12" s="1" customFormat="1" ht="30" customHeight="1">
      <c r="B113" s="28"/>
      <c r="E113" s="183" t="str">
        <f>E9</f>
        <v>ESL_2022_01_04 - Veřejné osvětlení Nový Bor - jih - bez dotace</v>
      </c>
      <c r="F113" s="199"/>
      <c r="G113" s="199"/>
      <c r="H113" s="199"/>
      <c r="L113" s="28"/>
    </row>
    <row r="114" spans="2:12" s="1" customFormat="1" ht="6.9" customHeight="1">
      <c r="B114" s="28"/>
      <c r="L114" s="28"/>
    </row>
    <row r="115" spans="2:12" s="1" customFormat="1" ht="12" customHeight="1">
      <c r="B115" s="28"/>
      <c r="C115" s="23" t="s">
        <v>20</v>
      </c>
      <c r="F115" s="21" t="str">
        <f>F12</f>
        <v>Nový Bor</v>
      </c>
      <c r="I115" s="23" t="s">
        <v>22</v>
      </c>
      <c r="J115" s="48">
        <f>IF(J12="","",J12)</f>
        <v>0</v>
      </c>
      <c r="L115" s="28"/>
    </row>
    <row r="116" spans="2:12" s="1" customFormat="1" ht="6.9" customHeight="1">
      <c r="B116" s="28"/>
      <c r="L116" s="28"/>
    </row>
    <row r="117" spans="2:12" s="1" customFormat="1" ht="15.15" customHeight="1">
      <c r="B117" s="28"/>
      <c r="C117" s="23" t="s">
        <v>23</v>
      </c>
      <c r="F117" s="21" t="str">
        <f>E15</f>
        <v xml:space="preserve"> </v>
      </c>
      <c r="I117" s="23" t="s">
        <v>29</v>
      </c>
      <c r="J117" s="26" t="str">
        <f>E21</f>
        <v xml:space="preserve"> </v>
      </c>
      <c r="L117" s="28"/>
    </row>
    <row r="118" spans="2:12" s="1" customFormat="1" ht="15.15" customHeight="1">
      <c r="B118" s="28"/>
      <c r="C118" s="23" t="s">
        <v>27</v>
      </c>
      <c r="F118" s="21" t="str">
        <f>IF(E18="","",E18)</f>
        <v>Vyplň údaj</v>
      </c>
      <c r="I118" s="23" t="s">
        <v>31</v>
      </c>
      <c r="J118" s="26" t="str">
        <f>E24</f>
        <v xml:space="preserve"> </v>
      </c>
      <c r="L118" s="28"/>
    </row>
    <row r="119" spans="2:12" s="1" customFormat="1" ht="10.35" customHeight="1">
      <c r="B119" s="28"/>
      <c r="L119" s="28"/>
    </row>
    <row r="120" spans="2:20" s="10" customFormat="1" ht="29.25" customHeight="1">
      <c r="B120" s="107"/>
      <c r="C120" s="108" t="s">
        <v>104</v>
      </c>
      <c r="D120" s="109" t="s">
        <v>58</v>
      </c>
      <c r="E120" s="109" t="s">
        <v>54</v>
      </c>
      <c r="F120" s="109" t="s">
        <v>55</v>
      </c>
      <c r="G120" s="109" t="s">
        <v>105</v>
      </c>
      <c r="H120" s="109" t="s">
        <v>106</v>
      </c>
      <c r="I120" s="109" t="s">
        <v>107</v>
      </c>
      <c r="J120" s="109" t="s">
        <v>96</v>
      </c>
      <c r="K120" s="110" t="s">
        <v>108</v>
      </c>
      <c r="L120" s="107"/>
      <c r="M120" s="55" t="s">
        <v>1</v>
      </c>
      <c r="N120" s="56" t="s">
        <v>37</v>
      </c>
      <c r="O120" s="56" t="s">
        <v>109</v>
      </c>
      <c r="P120" s="56" t="s">
        <v>110</v>
      </c>
      <c r="Q120" s="56" t="s">
        <v>111</v>
      </c>
      <c r="R120" s="56" t="s">
        <v>112</v>
      </c>
      <c r="S120" s="56" t="s">
        <v>113</v>
      </c>
      <c r="T120" s="57" t="s">
        <v>114</v>
      </c>
    </row>
    <row r="121" spans="2:63" s="1" customFormat="1" ht="22.95" customHeight="1">
      <c r="B121" s="28"/>
      <c r="C121" s="60" t="s">
        <v>115</v>
      </c>
      <c r="J121" s="111">
        <f>BK121</f>
        <v>0</v>
      </c>
      <c r="L121" s="28"/>
      <c r="M121" s="58"/>
      <c r="N121" s="49"/>
      <c r="O121" s="49"/>
      <c r="P121" s="112">
        <f>P122+P131+P143</f>
        <v>0</v>
      </c>
      <c r="Q121" s="49"/>
      <c r="R121" s="112">
        <f>R122+R131+R143</f>
        <v>308.19662999999997</v>
      </c>
      <c r="S121" s="49"/>
      <c r="T121" s="113">
        <f>T122+T131+T143</f>
        <v>0</v>
      </c>
      <c r="AT121" s="13" t="s">
        <v>72</v>
      </c>
      <c r="AU121" s="13" t="s">
        <v>98</v>
      </c>
      <c r="BK121" s="114">
        <f>BK122+BK131+BK143</f>
        <v>0</v>
      </c>
    </row>
    <row r="122" spans="2:63" s="11" customFormat="1" ht="25.95" customHeight="1">
      <c r="B122" s="115"/>
      <c r="D122" s="116" t="s">
        <v>72</v>
      </c>
      <c r="E122" s="117" t="s">
        <v>328</v>
      </c>
      <c r="F122" s="117" t="s">
        <v>329</v>
      </c>
      <c r="I122" s="118"/>
      <c r="J122" s="119">
        <f>BK122</f>
        <v>0</v>
      </c>
      <c r="L122" s="115"/>
      <c r="M122" s="120"/>
      <c r="P122" s="121">
        <f>P123</f>
        <v>0</v>
      </c>
      <c r="R122" s="121">
        <f>R123</f>
        <v>297.83912999999995</v>
      </c>
      <c r="T122" s="122">
        <f>T123</f>
        <v>0</v>
      </c>
      <c r="AR122" s="116" t="s">
        <v>147</v>
      </c>
      <c r="AT122" s="123" t="s">
        <v>72</v>
      </c>
      <c r="AU122" s="123" t="s">
        <v>73</v>
      </c>
      <c r="AY122" s="116" t="s">
        <v>118</v>
      </c>
      <c r="BK122" s="124">
        <f>BK123</f>
        <v>0</v>
      </c>
    </row>
    <row r="123" spans="2:63" s="11" customFormat="1" ht="22.95" customHeight="1">
      <c r="B123" s="115"/>
      <c r="D123" s="116" t="s">
        <v>72</v>
      </c>
      <c r="E123" s="125" t="s">
        <v>330</v>
      </c>
      <c r="F123" s="125" t="s">
        <v>331</v>
      </c>
      <c r="I123" s="118"/>
      <c r="J123" s="126">
        <f>BK123</f>
        <v>0</v>
      </c>
      <c r="L123" s="115"/>
      <c r="M123" s="120"/>
      <c r="P123" s="121">
        <f>SUM(P124:P130)</f>
        <v>0</v>
      </c>
      <c r="R123" s="121">
        <f>SUM(R124:R130)</f>
        <v>297.83912999999995</v>
      </c>
      <c r="T123" s="122">
        <f>SUM(T124:T130)</f>
        <v>0</v>
      </c>
      <c r="AR123" s="116" t="s">
        <v>147</v>
      </c>
      <c r="AT123" s="123" t="s">
        <v>72</v>
      </c>
      <c r="AU123" s="123" t="s">
        <v>78</v>
      </c>
      <c r="AY123" s="116" t="s">
        <v>118</v>
      </c>
      <c r="BK123" s="124">
        <f>SUM(BK124:BK130)</f>
        <v>0</v>
      </c>
    </row>
    <row r="124" spans="2:65" s="1" customFormat="1" ht="16.5" customHeight="1">
      <c r="B124" s="127"/>
      <c r="C124" s="128" t="s">
        <v>347</v>
      </c>
      <c r="D124" s="128" t="s">
        <v>122</v>
      </c>
      <c r="E124" s="129" t="s">
        <v>333</v>
      </c>
      <c r="F124" s="130" t="s">
        <v>334</v>
      </c>
      <c r="G124" s="131" t="s">
        <v>335</v>
      </c>
      <c r="H124" s="132">
        <v>75</v>
      </c>
      <c r="I124" s="133"/>
      <c r="J124" s="134">
        <f aca="true" t="shared" si="0" ref="J124:J130">ROUND(I124*H124,2)</f>
        <v>0</v>
      </c>
      <c r="K124" s="130" t="s">
        <v>168</v>
      </c>
      <c r="L124" s="28"/>
      <c r="M124" s="135" t="s">
        <v>1</v>
      </c>
      <c r="N124" s="136" t="s">
        <v>38</v>
      </c>
      <c r="P124" s="137">
        <f aca="true" t="shared" si="1" ref="P124:P130">O124*H124</f>
        <v>0</v>
      </c>
      <c r="Q124" s="137">
        <v>0</v>
      </c>
      <c r="R124" s="137">
        <f aca="true" t="shared" si="2" ref="R124:R130">Q124*H124</f>
        <v>0</v>
      </c>
      <c r="S124" s="137">
        <v>0</v>
      </c>
      <c r="T124" s="138">
        <f aca="true" t="shared" si="3" ref="T124:T130">S124*H124</f>
        <v>0</v>
      </c>
      <c r="AR124" s="139" t="s">
        <v>169</v>
      </c>
      <c r="AT124" s="139" t="s">
        <v>122</v>
      </c>
      <c r="AU124" s="139" t="s">
        <v>83</v>
      </c>
      <c r="AY124" s="13" t="s">
        <v>118</v>
      </c>
      <c r="BE124" s="140">
        <f aca="true" t="shared" si="4" ref="BE124:BE130">IF(N124="základní",J124,0)</f>
        <v>0</v>
      </c>
      <c r="BF124" s="140">
        <f aca="true" t="shared" si="5" ref="BF124:BF130">IF(N124="snížená",J124,0)</f>
        <v>0</v>
      </c>
      <c r="BG124" s="140">
        <f aca="true" t="shared" si="6" ref="BG124:BG130">IF(N124="zákl. přenesená",J124,0)</f>
        <v>0</v>
      </c>
      <c r="BH124" s="140">
        <f aca="true" t="shared" si="7" ref="BH124:BH130">IF(N124="sníž. přenesená",J124,0)</f>
        <v>0</v>
      </c>
      <c r="BI124" s="140">
        <f aca="true" t="shared" si="8" ref="BI124:BI130">IF(N124="nulová",J124,0)</f>
        <v>0</v>
      </c>
      <c r="BJ124" s="13" t="s">
        <v>78</v>
      </c>
      <c r="BK124" s="140">
        <f aca="true" t="shared" si="9" ref="BK124:BK130">ROUND(I124*H124,2)</f>
        <v>0</v>
      </c>
      <c r="BL124" s="13" t="s">
        <v>169</v>
      </c>
      <c r="BM124" s="139" t="s">
        <v>450</v>
      </c>
    </row>
    <row r="125" spans="2:65" s="1" customFormat="1" ht="24.15" customHeight="1">
      <c r="B125" s="127"/>
      <c r="C125" s="128" t="s">
        <v>393</v>
      </c>
      <c r="D125" s="128" t="s">
        <v>122</v>
      </c>
      <c r="E125" s="129" t="s">
        <v>338</v>
      </c>
      <c r="F125" s="130" t="s">
        <v>339</v>
      </c>
      <c r="G125" s="131" t="s">
        <v>125</v>
      </c>
      <c r="H125" s="132">
        <v>75</v>
      </c>
      <c r="I125" s="133"/>
      <c r="J125" s="134">
        <f t="shared" si="0"/>
        <v>0</v>
      </c>
      <c r="K125" s="130" t="s">
        <v>168</v>
      </c>
      <c r="L125" s="28"/>
      <c r="M125" s="135" t="s">
        <v>1</v>
      </c>
      <c r="N125" s="136" t="s">
        <v>38</v>
      </c>
      <c r="P125" s="137">
        <f t="shared" si="1"/>
        <v>0</v>
      </c>
      <c r="Q125" s="137">
        <v>0</v>
      </c>
      <c r="R125" s="137">
        <f t="shared" si="2"/>
        <v>0</v>
      </c>
      <c r="S125" s="137">
        <v>0</v>
      </c>
      <c r="T125" s="138">
        <f t="shared" si="3"/>
        <v>0</v>
      </c>
      <c r="AR125" s="139" t="s">
        <v>169</v>
      </c>
      <c r="AT125" s="139" t="s">
        <v>122</v>
      </c>
      <c r="AU125" s="139" t="s">
        <v>83</v>
      </c>
      <c r="AY125" s="13" t="s">
        <v>118</v>
      </c>
      <c r="BE125" s="140">
        <f t="shared" si="4"/>
        <v>0</v>
      </c>
      <c r="BF125" s="140">
        <f t="shared" si="5"/>
        <v>0</v>
      </c>
      <c r="BG125" s="140">
        <f t="shared" si="6"/>
        <v>0</v>
      </c>
      <c r="BH125" s="140">
        <f t="shared" si="7"/>
        <v>0</v>
      </c>
      <c r="BI125" s="140">
        <f t="shared" si="8"/>
        <v>0</v>
      </c>
      <c r="BJ125" s="13" t="s">
        <v>78</v>
      </c>
      <c r="BK125" s="140">
        <f t="shared" si="9"/>
        <v>0</v>
      </c>
      <c r="BL125" s="13" t="s">
        <v>169</v>
      </c>
      <c r="BM125" s="139" t="s">
        <v>451</v>
      </c>
    </row>
    <row r="126" spans="2:65" s="1" customFormat="1" ht="24.15" customHeight="1">
      <c r="B126" s="127"/>
      <c r="C126" s="128" t="s">
        <v>395</v>
      </c>
      <c r="D126" s="128" t="s">
        <v>122</v>
      </c>
      <c r="E126" s="129" t="s">
        <v>342</v>
      </c>
      <c r="F126" s="130" t="s">
        <v>343</v>
      </c>
      <c r="G126" s="131" t="s">
        <v>344</v>
      </c>
      <c r="H126" s="132">
        <v>75</v>
      </c>
      <c r="I126" s="133"/>
      <c r="J126" s="134">
        <f t="shared" si="0"/>
        <v>0</v>
      </c>
      <c r="K126" s="130" t="s">
        <v>168</v>
      </c>
      <c r="L126" s="28"/>
      <c r="M126" s="135" t="s">
        <v>1</v>
      </c>
      <c r="N126" s="136" t="s">
        <v>38</v>
      </c>
      <c r="P126" s="137">
        <f t="shared" si="1"/>
        <v>0</v>
      </c>
      <c r="Q126" s="137">
        <v>2.25634</v>
      </c>
      <c r="R126" s="137">
        <f t="shared" si="2"/>
        <v>169.22549999999998</v>
      </c>
      <c r="S126" s="137">
        <v>0</v>
      </c>
      <c r="T126" s="138">
        <f t="shared" si="3"/>
        <v>0</v>
      </c>
      <c r="AR126" s="139" t="s">
        <v>169</v>
      </c>
      <c r="AT126" s="139" t="s">
        <v>122</v>
      </c>
      <c r="AU126" s="139" t="s">
        <v>83</v>
      </c>
      <c r="AY126" s="13" t="s">
        <v>118</v>
      </c>
      <c r="BE126" s="140">
        <f t="shared" si="4"/>
        <v>0</v>
      </c>
      <c r="BF126" s="140">
        <f t="shared" si="5"/>
        <v>0</v>
      </c>
      <c r="BG126" s="140">
        <f t="shared" si="6"/>
        <v>0</v>
      </c>
      <c r="BH126" s="140">
        <f t="shared" si="7"/>
        <v>0</v>
      </c>
      <c r="BI126" s="140">
        <f t="shared" si="8"/>
        <v>0</v>
      </c>
      <c r="BJ126" s="13" t="s">
        <v>78</v>
      </c>
      <c r="BK126" s="140">
        <f t="shared" si="9"/>
        <v>0</v>
      </c>
      <c r="BL126" s="13" t="s">
        <v>169</v>
      </c>
      <c r="BM126" s="139" t="s">
        <v>452</v>
      </c>
    </row>
    <row r="127" spans="2:65" s="1" customFormat="1" ht="24.15" customHeight="1">
      <c r="B127" s="127"/>
      <c r="C127" s="141" t="s">
        <v>404</v>
      </c>
      <c r="D127" s="141" t="s">
        <v>129</v>
      </c>
      <c r="E127" s="142" t="s">
        <v>342</v>
      </c>
      <c r="F127" s="143" t="s">
        <v>343</v>
      </c>
      <c r="G127" s="144" t="s">
        <v>344</v>
      </c>
      <c r="H127" s="145">
        <v>57</v>
      </c>
      <c r="I127" s="146"/>
      <c r="J127" s="147">
        <f t="shared" si="0"/>
        <v>0</v>
      </c>
      <c r="K127" s="143" t="s">
        <v>168</v>
      </c>
      <c r="L127" s="148"/>
      <c r="M127" s="149" t="s">
        <v>1</v>
      </c>
      <c r="N127" s="150" t="s">
        <v>38</v>
      </c>
      <c r="P127" s="137">
        <f t="shared" si="1"/>
        <v>0</v>
      </c>
      <c r="Q127" s="137">
        <v>2.25634</v>
      </c>
      <c r="R127" s="137">
        <f t="shared" si="2"/>
        <v>128.61138</v>
      </c>
      <c r="S127" s="137">
        <v>0</v>
      </c>
      <c r="T127" s="138">
        <f t="shared" si="3"/>
        <v>0</v>
      </c>
      <c r="AR127" s="139" t="s">
        <v>347</v>
      </c>
      <c r="AT127" s="139" t="s">
        <v>129</v>
      </c>
      <c r="AU127" s="139" t="s">
        <v>83</v>
      </c>
      <c r="AY127" s="13" t="s">
        <v>118</v>
      </c>
      <c r="BE127" s="140">
        <f t="shared" si="4"/>
        <v>0</v>
      </c>
      <c r="BF127" s="140">
        <f t="shared" si="5"/>
        <v>0</v>
      </c>
      <c r="BG127" s="140">
        <f t="shared" si="6"/>
        <v>0</v>
      </c>
      <c r="BH127" s="140">
        <f t="shared" si="7"/>
        <v>0</v>
      </c>
      <c r="BI127" s="140">
        <f t="shared" si="8"/>
        <v>0</v>
      </c>
      <c r="BJ127" s="13" t="s">
        <v>78</v>
      </c>
      <c r="BK127" s="140">
        <f t="shared" si="9"/>
        <v>0</v>
      </c>
      <c r="BL127" s="13" t="s">
        <v>136</v>
      </c>
      <c r="BM127" s="139" t="s">
        <v>453</v>
      </c>
    </row>
    <row r="128" spans="2:65" s="1" customFormat="1" ht="21.75" customHeight="1">
      <c r="B128" s="127"/>
      <c r="C128" s="128" t="s">
        <v>8</v>
      </c>
      <c r="D128" s="128" t="s">
        <v>122</v>
      </c>
      <c r="E128" s="129" t="s">
        <v>350</v>
      </c>
      <c r="F128" s="130" t="s">
        <v>351</v>
      </c>
      <c r="G128" s="131" t="s">
        <v>344</v>
      </c>
      <c r="H128" s="132">
        <v>38</v>
      </c>
      <c r="I128" s="133"/>
      <c r="J128" s="134">
        <f t="shared" si="0"/>
        <v>0</v>
      </c>
      <c r="K128" s="130" t="s">
        <v>168</v>
      </c>
      <c r="L128" s="28"/>
      <c r="M128" s="135" t="s">
        <v>1</v>
      </c>
      <c r="N128" s="136" t="s">
        <v>38</v>
      </c>
      <c r="P128" s="137">
        <f t="shared" si="1"/>
        <v>0</v>
      </c>
      <c r="Q128" s="137">
        <v>0</v>
      </c>
      <c r="R128" s="137">
        <f t="shared" si="2"/>
        <v>0</v>
      </c>
      <c r="S128" s="137">
        <v>0</v>
      </c>
      <c r="T128" s="138">
        <f t="shared" si="3"/>
        <v>0</v>
      </c>
      <c r="AR128" s="139" t="s">
        <v>169</v>
      </c>
      <c r="AT128" s="139" t="s">
        <v>122</v>
      </c>
      <c r="AU128" s="139" t="s">
        <v>83</v>
      </c>
      <c r="AY128" s="13" t="s">
        <v>118</v>
      </c>
      <c r="BE128" s="140">
        <f t="shared" si="4"/>
        <v>0</v>
      </c>
      <c r="BF128" s="140">
        <f t="shared" si="5"/>
        <v>0</v>
      </c>
      <c r="BG128" s="140">
        <f t="shared" si="6"/>
        <v>0</v>
      </c>
      <c r="BH128" s="140">
        <f t="shared" si="7"/>
        <v>0</v>
      </c>
      <c r="BI128" s="140">
        <f t="shared" si="8"/>
        <v>0</v>
      </c>
      <c r="BJ128" s="13" t="s">
        <v>78</v>
      </c>
      <c r="BK128" s="140">
        <f t="shared" si="9"/>
        <v>0</v>
      </c>
      <c r="BL128" s="13" t="s">
        <v>169</v>
      </c>
      <c r="BM128" s="139" t="s">
        <v>454</v>
      </c>
    </row>
    <row r="129" spans="2:65" s="1" customFormat="1" ht="16.5" customHeight="1">
      <c r="B129" s="127"/>
      <c r="C129" s="128" t="s">
        <v>222</v>
      </c>
      <c r="D129" s="128" t="s">
        <v>122</v>
      </c>
      <c r="E129" s="129" t="s">
        <v>354</v>
      </c>
      <c r="F129" s="130" t="s">
        <v>355</v>
      </c>
      <c r="G129" s="131" t="s">
        <v>335</v>
      </c>
      <c r="H129" s="132">
        <v>75</v>
      </c>
      <c r="I129" s="133"/>
      <c r="J129" s="134">
        <f t="shared" si="0"/>
        <v>0</v>
      </c>
      <c r="K129" s="130" t="s">
        <v>168</v>
      </c>
      <c r="L129" s="28"/>
      <c r="M129" s="135" t="s">
        <v>1</v>
      </c>
      <c r="N129" s="136" t="s">
        <v>38</v>
      </c>
      <c r="P129" s="137">
        <f t="shared" si="1"/>
        <v>0</v>
      </c>
      <c r="Q129" s="137">
        <v>3E-05</v>
      </c>
      <c r="R129" s="137">
        <f t="shared" si="2"/>
        <v>0.0022500000000000003</v>
      </c>
      <c r="S129" s="137">
        <v>0</v>
      </c>
      <c r="T129" s="138">
        <f t="shared" si="3"/>
        <v>0</v>
      </c>
      <c r="AR129" s="139" t="s">
        <v>169</v>
      </c>
      <c r="AT129" s="139" t="s">
        <v>122</v>
      </c>
      <c r="AU129" s="139" t="s">
        <v>83</v>
      </c>
      <c r="AY129" s="13" t="s">
        <v>118</v>
      </c>
      <c r="BE129" s="140">
        <f t="shared" si="4"/>
        <v>0</v>
      </c>
      <c r="BF129" s="140">
        <f t="shared" si="5"/>
        <v>0</v>
      </c>
      <c r="BG129" s="140">
        <f t="shared" si="6"/>
        <v>0</v>
      </c>
      <c r="BH129" s="140">
        <f t="shared" si="7"/>
        <v>0</v>
      </c>
      <c r="BI129" s="140">
        <f t="shared" si="8"/>
        <v>0</v>
      </c>
      <c r="BJ129" s="13" t="s">
        <v>78</v>
      </c>
      <c r="BK129" s="140">
        <f t="shared" si="9"/>
        <v>0</v>
      </c>
      <c r="BL129" s="13" t="s">
        <v>169</v>
      </c>
      <c r="BM129" s="139" t="s">
        <v>455</v>
      </c>
    </row>
    <row r="130" spans="2:65" s="1" customFormat="1" ht="21.75" customHeight="1">
      <c r="B130" s="127"/>
      <c r="C130" s="128" t="s">
        <v>427</v>
      </c>
      <c r="D130" s="128" t="s">
        <v>122</v>
      </c>
      <c r="E130" s="129" t="s">
        <v>358</v>
      </c>
      <c r="F130" s="130" t="s">
        <v>359</v>
      </c>
      <c r="G130" s="131" t="s">
        <v>335</v>
      </c>
      <c r="H130" s="132">
        <v>75</v>
      </c>
      <c r="I130" s="133"/>
      <c r="J130" s="134">
        <f t="shared" si="0"/>
        <v>0</v>
      </c>
      <c r="K130" s="130" t="s">
        <v>168</v>
      </c>
      <c r="L130" s="28"/>
      <c r="M130" s="135" t="s">
        <v>1</v>
      </c>
      <c r="N130" s="136" t="s">
        <v>38</v>
      </c>
      <c r="P130" s="137">
        <f t="shared" si="1"/>
        <v>0</v>
      </c>
      <c r="Q130" s="137">
        <v>0</v>
      </c>
      <c r="R130" s="137">
        <f t="shared" si="2"/>
        <v>0</v>
      </c>
      <c r="S130" s="137">
        <v>0</v>
      </c>
      <c r="T130" s="138">
        <f t="shared" si="3"/>
        <v>0</v>
      </c>
      <c r="AR130" s="139" t="s">
        <v>169</v>
      </c>
      <c r="AT130" s="139" t="s">
        <v>122</v>
      </c>
      <c r="AU130" s="139" t="s">
        <v>83</v>
      </c>
      <c r="AY130" s="13" t="s">
        <v>118</v>
      </c>
      <c r="BE130" s="140">
        <f t="shared" si="4"/>
        <v>0</v>
      </c>
      <c r="BF130" s="140">
        <f t="shared" si="5"/>
        <v>0</v>
      </c>
      <c r="BG130" s="140">
        <f t="shared" si="6"/>
        <v>0</v>
      </c>
      <c r="BH130" s="140">
        <f t="shared" si="7"/>
        <v>0</v>
      </c>
      <c r="BI130" s="140">
        <f t="shared" si="8"/>
        <v>0</v>
      </c>
      <c r="BJ130" s="13" t="s">
        <v>78</v>
      </c>
      <c r="BK130" s="140">
        <f t="shared" si="9"/>
        <v>0</v>
      </c>
      <c r="BL130" s="13" t="s">
        <v>169</v>
      </c>
      <c r="BM130" s="139" t="s">
        <v>456</v>
      </c>
    </row>
    <row r="131" spans="2:63" s="11" customFormat="1" ht="25.95" customHeight="1">
      <c r="B131" s="115"/>
      <c r="D131" s="116" t="s">
        <v>72</v>
      </c>
      <c r="E131" s="117" t="s">
        <v>129</v>
      </c>
      <c r="F131" s="117" t="s">
        <v>163</v>
      </c>
      <c r="I131" s="118"/>
      <c r="J131" s="119">
        <f>BK131</f>
        <v>0</v>
      </c>
      <c r="L131" s="115"/>
      <c r="M131" s="120"/>
      <c r="P131" s="121">
        <f>P132</f>
        <v>0</v>
      </c>
      <c r="R131" s="121">
        <f>R132</f>
        <v>10.3575</v>
      </c>
      <c r="T131" s="122">
        <f>T132</f>
        <v>0</v>
      </c>
      <c r="AR131" s="116" t="s">
        <v>147</v>
      </c>
      <c r="AT131" s="123" t="s">
        <v>72</v>
      </c>
      <c r="AU131" s="123" t="s">
        <v>73</v>
      </c>
      <c r="AY131" s="116" t="s">
        <v>118</v>
      </c>
      <c r="BK131" s="124">
        <f>BK132</f>
        <v>0</v>
      </c>
    </row>
    <row r="132" spans="2:63" s="11" customFormat="1" ht="22.95" customHeight="1">
      <c r="B132" s="115"/>
      <c r="D132" s="116" t="s">
        <v>72</v>
      </c>
      <c r="E132" s="125" t="s">
        <v>164</v>
      </c>
      <c r="F132" s="125" t="s">
        <v>165</v>
      </c>
      <c r="I132" s="118"/>
      <c r="J132" s="126">
        <f>BK132</f>
        <v>0</v>
      </c>
      <c r="L132" s="115"/>
      <c r="M132" s="120"/>
      <c r="P132" s="121">
        <f>SUM(P133:P142)</f>
        <v>0</v>
      </c>
      <c r="R132" s="121">
        <f>SUM(R133:R142)</f>
        <v>10.3575</v>
      </c>
      <c r="T132" s="122">
        <f>SUM(T133:T142)</f>
        <v>0</v>
      </c>
      <c r="AR132" s="116" t="s">
        <v>147</v>
      </c>
      <c r="AT132" s="123" t="s">
        <v>72</v>
      </c>
      <c r="AU132" s="123" t="s">
        <v>78</v>
      </c>
      <c r="AY132" s="116" t="s">
        <v>118</v>
      </c>
      <c r="BK132" s="124">
        <f>SUM(BK133:BK142)</f>
        <v>0</v>
      </c>
    </row>
    <row r="133" spans="2:65" s="1" customFormat="1" ht="33" customHeight="1">
      <c r="B133" s="127"/>
      <c r="C133" s="128" t="s">
        <v>255</v>
      </c>
      <c r="D133" s="128" t="s">
        <v>122</v>
      </c>
      <c r="E133" s="129" t="s">
        <v>294</v>
      </c>
      <c r="F133" s="130" t="s">
        <v>295</v>
      </c>
      <c r="G133" s="131" t="s">
        <v>125</v>
      </c>
      <c r="H133" s="132">
        <v>150</v>
      </c>
      <c r="I133" s="133"/>
      <c r="J133" s="134">
        <f>ROUND(I133*H133,2)</f>
        <v>0</v>
      </c>
      <c r="K133" s="130" t="s">
        <v>168</v>
      </c>
      <c r="L133" s="28"/>
      <c r="M133" s="135" t="s">
        <v>1</v>
      </c>
      <c r="N133" s="136" t="s">
        <v>38</v>
      </c>
      <c r="P133" s="137">
        <f>O133*H133</f>
        <v>0</v>
      </c>
      <c r="Q133" s="137">
        <v>0</v>
      </c>
      <c r="R133" s="137">
        <f>Q133*H133</f>
        <v>0</v>
      </c>
      <c r="S133" s="137">
        <v>0</v>
      </c>
      <c r="T133" s="138">
        <f>S133*H133</f>
        <v>0</v>
      </c>
      <c r="AR133" s="139" t="s">
        <v>169</v>
      </c>
      <c r="AT133" s="139" t="s">
        <v>122</v>
      </c>
      <c r="AU133" s="139" t="s">
        <v>83</v>
      </c>
      <c r="AY133" s="13" t="s">
        <v>118</v>
      </c>
      <c r="BE133" s="140">
        <f>IF(N133="základní",J133,0)</f>
        <v>0</v>
      </c>
      <c r="BF133" s="140">
        <f>IF(N133="snížená",J133,0)</f>
        <v>0</v>
      </c>
      <c r="BG133" s="140">
        <f>IF(N133="zákl. přenesená",J133,0)</f>
        <v>0</v>
      </c>
      <c r="BH133" s="140">
        <f>IF(N133="sníž. přenesená",J133,0)</f>
        <v>0</v>
      </c>
      <c r="BI133" s="140">
        <f>IF(N133="nulová",J133,0)</f>
        <v>0</v>
      </c>
      <c r="BJ133" s="13" t="s">
        <v>78</v>
      </c>
      <c r="BK133" s="140">
        <f>ROUND(I133*H133,2)</f>
        <v>0</v>
      </c>
      <c r="BL133" s="13" t="s">
        <v>169</v>
      </c>
      <c r="BM133" s="139" t="s">
        <v>457</v>
      </c>
    </row>
    <row r="134" spans="2:65" s="1" customFormat="1" ht="16.5" customHeight="1">
      <c r="B134" s="127"/>
      <c r="C134" s="141" t="s">
        <v>259</v>
      </c>
      <c r="D134" s="141" t="s">
        <v>129</v>
      </c>
      <c r="E134" s="142" t="s">
        <v>298</v>
      </c>
      <c r="F134" s="143" t="s">
        <v>299</v>
      </c>
      <c r="G134" s="144" t="s">
        <v>125</v>
      </c>
      <c r="H134" s="145">
        <v>150</v>
      </c>
      <c r="I134" s="146"/>
      <c r="J134" s="147">
        <f>ROUND(I134*H134,2)</f>
        <v>0</v>
      </c>
      <c r="K134" s="143" t="s">
        <v>168</v>
      </c>
      <c r="L134" s="148"/>
      <c r="M134" s="149" t="s">
        <v>1</v>
      </c>
      <c r="N134" s="150" t="s">
        <v>38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173</v>
      </c>
      <c r="AT134" s="139" t="s">
        <v>129</v>
      </c>
      <c r="AU134" s="139" t="s">
        <v>83</v>
      </c>
      <c r="AY134" s="13" t="s">
        <v>118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3" t="s">
        <v>78</v>
      </c>
      <c r="BK134" s="140">
        <f>ROUND(I134*H134,2)</f>
        <v>0</v>
      </c>
      <c r="BL134" s="13" t="s">
        <v>173</v>
      </c>
      <c r="BM134" s="139" t="s">
        <v>458</v>
      </c>
    </row>
    <row r="135" spans="2:65" s="1" customFormat="1" ht="49.2" customHeight="1">
      <c r="B135" s="127"/>
      <c r="C135" s="128" t="s">
        <v>78</v>
      </c>
      <c r="D135" s="128" t="s">
        <v>122</v>
      </c>
      <c r="E135" s="129" t="s">
        <v>301</v>
      </c>
      <c r="F135" s="130" t="s">
        <v>302</v>
      </c>
      <c r="G135" s="131" t="s">
        <v>253</v>
      </c>
      <c r="H135" s="132">
        <v>150</v>
      </c>
      <c r="I135" s="133"/>
      <c r="J135" s="134">
        <f>ROUND(I135*H135,2)</f>
        <v>0</v>
      </c>
      <c r="K135" s="130" t="s">
        <v>168</v>
      </c>
      <c r="L135" s="28"/>
      <c r="M135" s="135" t="s">
        <v>1</v>
      </c>
      <c r="N135" s="136" t="s">
        <v>38</v>
      </c>
      <c r="P135" s="137">
        <f>O135*H135</f>
        <v>0</v>
      </c>
      <c r="Q135" s="137">
        <v>0</v>
      </c>
      <c r="R135" s="137">
        <f>Q135*H135</f>
        <v>0</v>
      </c>
      <c r="S135" s="137">
        <v>0</v>
      </c>
      <c r="T135" s="138">
        <f>S135*H135</f>
        <v>0</v>
      </c>
      <c r="AR135" s="139" t="s">
        <v>169</v>
      </c>
      <c r="AT135" s="139" t="s">
        <v>122</v>
      </c>
      <c r="AU135" s="139" t="s">
        <v>83</v>
      </c>
      <c r="AY135" s="13" t="s">
        <v>118</v>
      </c>
      <c r="BE135" s="140">
        <f>IF(N135="základní",J135,0)</f>
        <v>0</v>
      </c>
      <c r="BF135" s="140">
        <f>IF(N135="snížená",J135,0)</f>
        <v>0</v>
      </c>
      <c r="BG135" s="140">
        <f>IF(N135="zákl. přenesená",J135,0)</f>
        <v>0</v>
      </c>
      <c r="BH135" s="140">
        <f>IF(N135="sníž. přenesená",J135,0)</f>
        <v>0</v>
      </c>
      <c r="BI135" s="140">
        <f>IF(N135="nulová",J135,0)</f>
        <v>0</v>
      </c>
      <c r="BJ135" s="13" t="s">
        <v>78</v>
      </c>
      <c r="BK135" s="140">
        <f>ROUND(I135*H135,2)</f>
        <v>0</v>
      </c>
      <c r="BL135" s="13" t="s">
        <v>169</v>
      </c>
      <c r="BM135" s="139" t="s">
        <v>459</v>
      </c>
    </row>
    <row r="136" spans="2:65" s="1" customFormat="1" ht="21.75" customHeight="1">
      <c r="B136" s="127"/>
      <c r="C136" s="141" t="s">
        <v>83</v>
      </c>
      <c r="D136" s="141" t="s">
        <v>129</v>
      </c>
      <c r="E136" s="142" t="s">
        <v>304</v>
      </c>
      <c r="F136" s="143" t="s">
        <v>305</v>
      </c>
      <c r="G136" s="144" t="s">
        <v>125</v>
      </c>
      <c r="H136" s="145">
        <v>75</v>
      </c>
      <c r="I136" s="146"/>
      <c r="J136" s="147">
        <f>ROUND(I136*H136,2)</f>
        <v>0</v>
      </c>
      <c r="K136" s="143" t="s">
        <v>168</v>
      </c>
      <c r="L136" s="148"/>
      <c r="M136" s="149" t="s">
        <v>1</v>
      </c>
      <c r="N136" s="150" t="s">
        <v>38</v>
      </c>
      <c r="P136" s="137">
        <f>O136*H136</f>
        <v>0</v>
      </c>
      <c r="Q136" s="137">
        <v>0.0131</v>
      </c>
      <c r="R136" s="137">
        <f>Q136*H136</f>
        <v>0.9825</v>
      </c>
      <c r="S136" s="137">
        <v>0</v>
      </c>
      <c r="T136" s="138">
        <f>S136*H136</f>
        <v>0</v>
      </c>
      <c r="AR136" s="139" t="s">
        <v>173</v>
      </c>
      <c r="AT136" s="139" t="s">
        <v>129</v>
      </c>
      <c r="AU136" s="139" t="s">
        <v>83</v>
      </c>
      <c r="AY136" s="13" t="s">
        <v>118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3" t="s">
        <v>78</v>
      </c>
      <c r="BK136" s="140">
        <f>ROUND(I136*H136,2)</f>
        <v>0</v>
      </c>
      <c r="BL136" s="13" t="s">
        <v>173</v>
      </c>
      <c r="BM136" s="139" t="s">
        <v>460</v>
      </c>
    </row>
    <row r="137" spans="2:47" s="1" customFormat="1" ht="19.2">
      <c r="B137" s="28"/>
      <c r="D137" s="156" t="s">
        <v>307</v>
      </c>
      <c r="F137" s="157" t="s">
        <v>308</v>
      </c>
      <c r="I137" s="158"/>
      <c r="L137" s="28"/>
      <c r="M137" s="159"/>
      <c r="T137" s="52"/>
      <c r="AT137" s="13" t="s">
        <v>307</v>
      </c>
      <c r="AU137" s="13" t="s">
        <v>83</v>
      </c>
    </row>
    <row r="138" spans="2:65" s="1" customFormat="1" ht="16.5" customHeight="1">
      <c r="B138" s="127"/>
      <c r="C138" s="141" t="s">
        <v>147</v>
      </c>
      <c r="D138" s="141" t="s">
        <v>129</v>
      </c>
      <c r="E138" s="142" t="s">
        <v>309</v>
      </c>
      <c r="F138" s="143" t="s">
        <v>310</v>
      </c>
      <c r="G138" s="144" t="s">
        <v>253</v>
      </c>
      <c r="H138" s="145">
        <v>150</v>
      </c>
      <c r="I138" s="146"/>
      <c r="J138" s="147">
        <f>ROUND(I138*H138,2)</f>
        <v>0</v>
      </c>
      <c r="K138" s="143" t="s">
        <v>168</v>
      </c>
      <c r="L138" s="148"/>
      <c r="M138" s="149" t="s">
        <v>1</v>
      </c>
      <c r="N138" s="150" t="s">
        <v>38</v>
      </c>
      <c r="P138" s="137">
        <f>O138*H138</f>
        <v>0</v>
      </c>
      <c r="Q138" s="137">
        <v>0</v>
      </c>
      <c r="R138" s="137">
        <f>Q138*H138</f>
        <v>0</v>
      </c>
      <c r="S138" s="137">
        <v>0</v>
      </c>
      <c r="T138" s="138">
        <f>S138*H138</f>
        <v>0</v>
      </c>
      <c r="AR138" s="139" t="s">
        <v>311</v>
      </c>
      <c r="AT138" s="139" t="s">
        <v>129</v>
      </c>
      <c r="AU138" s="139" t="s">
        <v>83</v>
      </c>
      <c r="AY138" s="13" t="s">
        <v>118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3" t="s">
        <v>78</v>
      </c>
      <c r="BK138" s="140">
        <f>ROUND(I138*H138,2)</f>
        <v>0</v>
      </c>
      <c r="BL138" s="13" t="s">
        <v>169</v>
      </c>
      <c r="BM138" s="139" t="s">
        <v>461</v>
      </c>
    </row>
    <row r="139" spans="2:65" s="1" customFormat="1" ht="16.5" customHeight="1">
      <c r="B139" s="127"/>
      <c r="C139" s="141" t="s">
        <v>136</v>
      </c>
      <c r="D139" s="141" t="s">
        <v>129</v>
      </c>
      <c r="E139" s="142" t="s">
        <v>314</v>
      </c>
      <c r="F139" s="143" t="s">
        <v>315</v>
      </c>
      <c r="G139" s="144" t="s">
        <v>316</v>
      </c>
      <c r="H139" s="145">
        <v>150</v>
      </c>
      <c r="I139" s="146"/>
      <c r="J139" s="147">
        <f>ROUND(I139*H139,2)</f>
        <v>0</v>
      </c>
      <c r="K139" s="143" t="s">
        <v>168</v>
      </c>
      <c r="L139" s="148"/>
      <c r="M139" s="149" t="s">
        <v>1</v>
      </c>
      <c r="N139" s="150" t="s">
        <v>38</v>
      </c>
      <c r="P139" s="137">
        <f>O139*H139</f>
        <v>0</v>
      </c>
      <c r="Q139" s="137">
        <v>0</v>
      </c>
      <c r="R139" s="137">
        <f>Q139*H139</f>
        <v>0</v>
      </c>
      <c r="S139" s="137">
        <v>0</v>
      </c>
      <c r="T139" s="138">
        <f>S139*H139</f>
        <v>0</v>
      </c>
      <c r="AR139" s="139" t="s">
        <v>311</v>
      </c>
      <c r="AT139" s="139" t="s">
        <v>129</v>
      </c>
      <c r="AU139" s="139" t="s">
        <v>83</v>
      </c>
      <c r="AY139" s="13" t="s">
        <v>118</v>
      </c>
      <c r="BE139" s="140">
        <f>IF(N139="základní",J139,0)</f>
        <v>0</v>
      </c>
      <c r="BF139" s="140">
        <f>IF(N139="snížená",J139,0)</f>
        <v>0</v>
      </c>
      <c r="BG139" s="140">
        <f>IF(N139="zákl. přenesená",J139,0)</f>
        <v>0</v>
      </c>
      <c r="BH139" s="140">
        <f>IF(N139="sníž. přenesená",J139,0)</f>
        <v>0</v>
      </c>
      <c r="BI139" s="140">
        <f>IF(N139="nulová",J139,0)</f>
        <v>0</v>
      </c>
      <c r="BJ139" s="13" t="s">
        <v>78</v>
      </c>
      <c r="BK139" s="140">
        <f>ROUND(I139*H139,2)</f>
        <v>0</v>
      </c>
      <c r="BL139" s="13" t="s">
        <v>169</v>
      </c>
      <c r="BM139" s="139" t="s">
        <v>462</v>
      </c>
    </row>
    <row r="140" spans="2:65" s="1" customFormat="1" ht="16.5" customHeight="1">
      <c r="B140" s="127"/>
      <c r="C140" s="141" t="s">
        <v>154</v>
      </c>
      <c r="D140" s="141" t="s">
        <v>129</v>
      </c>
      <c r="E140" s="142" t="s">
        <v>318</v>
      </c>
      <c r="F140" s="143" t="s">
        <v>319</v>
      </c>
      <c r="G140" s="144" t="s">
        <v>125</v>
      </c>
      <c r="H140" s="145">
        <v>75</v>
      </c>
      <c r="I140" s="146"/>
      <c r="J140" s="147">
        <f>ROUND(I140*H140,2)</f>
        <v>0</v>
      </c>
      <c r="K140" s="143" t="s">
        <v>168</v>
      </c>
      <c r="L140" s="148"/>
      <c r="M140" s="149" t="s">
        <v>1</v>
      </c>
      <c r="N140" s="150" t="s">
        <v>38</v>
      </c>
      <c r="P140" s="137">
        <f>O140*H140</f>
        <v>0</v>
      </c>
      <c r="Q140" s="137">
        <v>0.125</v>
      </c>
      <c r="R140" s="137">
        <f>Q140*H140</f>
        <v>9.375</v>
      </c>
      <c r="S140" s="137">
        <v>0</v>
      </c>
      <c r="T140" s="138">
        <f>S140*H140</f>
        <v>0</v>
      </c>
      <c r="AR140" s="139" t="s">
        <v>311</v>
      </c>
      <c r="AT140" s="139" t="s">
        <v>129</v>
      </c>
      <c r="AU140" s="139" t="s">
        <v>83</v>
      </c>
      <c r="AY140" s="13" t="s">
        <v>118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3" t="s">
        <v>78</v>
      </c>
      <c r="BK140" s="140">
        <f>ROUND(I140*H140,2)</f>
        <v>0</v>
      </c>
      <c r="BL140" s="13" t="s">
        <v>169</v>
      </c>
      <c r="BM140" s="139" t="s">
        <v>463</v>
      </c>
    </row>
    <row r="141" spans="2:65" s="1" customFormat="1" ht="37.95" customHeight="1">
      <c r="B141" s="127"/>
      <c r="C141" s="128" t="s">
        <v>121</v>
      </c>
      <c r="D141" s="128" t="s">
        <v>122</v>
      </c>
      <c r="E141" s="129" t="s">
        <v>321</v>
      </c>
      <c r="F141" s="130" t="s">
        <v>322</v>
      </c>
      <c r="G141" s="131" t="s">
        <v>125</v>
      </c>
      <c r="H141" s="132">
        <v>75</v>
      </c>
      <c r="I141" s="133"/>
      <c r="J141" s="134">
        <f>ROUND(I141*H141,2)</f>
        <v>0</v>
      </c>
      <c r="K141" s="130" t="s">
        <v>168</v>
      </c>
      <c r="L141" s="28"/>
      <c r="M141" s="135" t="s">
        <v>1</v>
      </c>
      <c r="N141" s="136" t="s">
        <v>38</v>
      </c>
      <c r="P141" s="137">
        <f>O141*H141</f>
        <v>0</v>
      </c>
      <c r="Q141" s="137">
        <v>0</v>
      </c>
      <c r="R141" s="137">
        <f>Q141*H141</f>
        <v>0</v>
      </c>
      <c r="S141" s="137">
        <v>0</v>
      </c>
      <c r="T141" s="138">
        <f>S141*H141</f>
        <v>0</v>
      </c>
      <c r="AR141" s="139" t="s">
        <v>169</v>
      </c>
      <c r="AT141" s="139" t="s">
        <v>122</v>
      </c>
      <c r="AU141" s="139" t="s">
        <v>83</v>
      </c>
      <c r="AY141" s="13" t="s">
        <v>118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3" t="s">
        <v>78</v>
      </c>
      <c r="BK141" s="140">
        <f>ROUND(I141*H141,2)</f>
        <v>0</v>
      </c>
      <c r="BL141" s="13" t="s">
        <v>169</v>
      </c>
      <c r="BM141" s="139" t="s">
        <v>464</v>
      </c>
    </row>
    <row r="142" spans="2:65" s="1" customFormat="1" ht="16.5" customHeight="1">
      <c r="B142" s="127"/>
      <c r="C142" s="141" t="s">
        <v>128</v>
      </c>
      <c r="D142" s="141" t="s">
        <v>129</v>
      </c>
      <c r="E142" s="142" t="s">
        <v>325</v>
      </c>
      <c r="F142" s="143" t="s">
        <v>326</v>
      </c>
      <c r="G142" s="144" t="s">
        <v>129</v>
      </c>
      <c r="H142" s="145">
        <v>75</v>
      </c>
      <c r="I142" s="146"/>
      <c r="J142" s="147">
        <f>ROUND(I142*H142,2)</f>
        <v>0</v>
      </c>
      <c r="K142" s="143" t="s">
        <v>168</v>
      </c>
      <c r="L142" s="148"/>
      <c r="M142" s="149" t="s">
        <v>1</v>
      </c>
      <c r="N142" s="150" t="s">
        <v>38</v>
      </c>
      <c r="P142" s="137">
        <f>O142*H142</f>
        <v>0</v>
      </c>
      <c r="Q142" s="137">
        <v>0</v>
      </c>
      <c r="R142" s="137">
        <f>Q142*H142</f>
        <v>0</v>
      </c>
      <c r="S142" s="137">
        <v>0</v>
      </c>
      <c r="T142" s="138">
        <f>S142*H142</f>
        <v>0</v>
      </c>
      <c r="AR142" s="139" t="s">
        <v>311</v>
      </c>
      <c r="AT142" s="139" t="s">
        <v>129</v>
      </c>
      <c r="AU142" s="139" t="s">
        <v>83</v>
      </c>
      <c r="AY142" s="13" t="s">
        <v>118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3" t="s">
        <v>78</v>
      </c>
      <c r="BK142" s="140">
        <f>ROUND(I142*H142,2)</f>
        <v>0</v>
      </c>
      <c r="BL142" s="13" t="s">
        <v>169</v>
      </c>
      <c r="BM142" s="139" t="s">
        <v>465</v>
      </c>
    </row>
    <row r="143" spans="2:63" s="11" customFormat="1" ht="25.95" customHeight="1">
      <c r="B143" s="115"/>
      <c r="D143" s="116" t="s">
        <v>72</v>
      </c>
      <c r="E143" s="117" t="s">
        <v>267</v>
      </c>
      <c r="F143" s="117" t="s">
        <v>268</v>
      </c>
      <c r="I143" s="118"/>
      <c r="J143" s="119">
        <f>BK143</f>
        <v>0</v>
      </c>
      <c r="L143" s="115"/>
      <c r="M143" s="120"/>
      <c r="P143" s="121">
        <f>SUM(P144:P147)</f>
        <v>0</v>
      </c>
      <c r="R143" s="121">
        <f>SUM(R144:R147)</f>
        <v>0</v>
      </c>
      <c r="T143" s="122">
        <f>SUM(T144:T147)</f>
        <v>0</v>
      </c>
      <c r="AR143" s="116" t="s">
        <v>136</v>
      </c>
      <c r="AT143" s="123" t="s">
        <v>72</v>
      </c>
      <c r="AU143" s="123" t="s">
        <v>73</v>
      </c>
      <c r="AY143" s="116" t="s">
        <v>118</v>
      </c>
      <c r="BK143" s="124">
        <f>SUM(BK144:BK147)</f>
        <v>0</v>
      </c>
    </row>
    <row r="144" spans="2:65" s="1" customFormat="1" ht="16.5" customHeight="1">
      <c r="B144" s="127"/>
      <c r="C144" s="128" t="s">
        <v>263</v>
      </c>
      <c r="D144" s="128" t="s">
        <v>122</v>
      </c>
      <c r="E144" s="129" t="s">
        <v>78</v>
      </c>
      <c r="F144" s="130" t="s">
        <v>270</v>
      </c>
      <c r="G144" s="131" t="s">
        <v>141</v>
      </c>
      <c r="H144" s="132">
        <v>1</v>
      </c>
      <c r="I144" s="133"/>
      <c r="J144" s="134">
        <f>ROUND(I144*H144,2)</f>
        <v>0</v>
      </c>
      <c r="K144" s="130" t="s">
        <v>1</v>
      </c>
      <c r="L144" s="28"/>
      <c r="M144" s="135" t="s">
        <v>1</v>
      </c>
      <c r="N144" s="136" t="s">
        <v>38</v>
      </c>
      <c r="P144" s="137">
        <f>O144*H144</f>
        <v>0</v>
      </c>
      <c r="Q144" s="137">
        <v>0</v>
      </c>
      <c r="R144" s="137">
        <f>Q144*H144</f>
        <v>0</v>
      </c>
      <c r="S144" s="137">
        <v>0</v>
      </c>
      <c r="T144" s="138">
        <f>S144*H144</f>
        <v>0</v>
      </c>
      <c r="AR144" s="139" t="s">
        <v>142</v>
      </c>
      <c r="AT144" s="139" t="s">
        <v>122</v>
      </c>
      <c r="AU144" s="139" t="s">
        <v>78</v>
      </c>
      <c r="AY144" s="13" t="s">
        <v>118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3" t="s">
        <v>78</v>
      </c>
      <c r="BK144" s="140">
        <f>ROUND(I144*H144,2)</f>
        <v>0</v>
      </c>
      <c r="BL144" s="13" t="s">
        <v>142</v>
      </c>
      <c r="BM144" s="139" t="s">
        <v>466</v>
      </c>
    </row>
    <row r="145" spans="2:65" s="1" customFormat="1" ht="16.5" customHeight="1">
      <c r="B145" s="127"/>
      <c r="C145" s="128" t="s">
        <v>429</v>
      </c>
      <c r="D145" s="128" t="s">
        <v>122</v>
      </c>
      <c r="E145" s="129" t="s">
        <v>263</v>
      </c>
      <c r="F145" s="130" t="s">
        <v>276</v>
      </c>
      <c r="G145" s="131" t="s">
        <v>141</v>
      </c>
      <c r="H145" s="132">
        <v>1</v>
      </c>
      <c r="I145" s="133"/>
      <c r="J145" s="134">
        <f>ROUND(I145*H145,2)</f>
        <v>0</v>
      </c>
      <c r="K145" s="130" t="s">
        <v>1</v>
      </c>
      <c r="L145" s="28"/>
      <c r="M145" s="135" t="s">
        <v>1</v>
      </c>
      <c r="N145" s="136" t="s">
        <v>38</v>
      </c>
      <c r="P145" s="137">
        <f>O145*H145</f>
        <v>0</v>
      </c>
      <c r="Q145" s="137">
        <v>0</v>
      </c>
      <c r="R145" s="137">
        <f>Q145*H145</f>
        <v>0</v>
      </c>
      <c r="S145" s="137">
        <v>0</v>
      </c>
      <c r="T145" s="138">
        <f>S145*H145</f>
        <v>0</v>
      </c>
      <c r="AR145" s="139" t="s">
        <v>142</v>
      </c>
      <c r="AT145" s="139" t="s">
        <v>122</v>
      </c>
      <c r="AU145" s="139" t="s">
        <v>78</v>
      </c>
      <c r="AY145" s="13" t="s">
        <v>118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3" t="s">
        <v>78</v>
      </c>
      <c r="BK145" s="140">
        <f>ROUND(I145*H145,2)</f>
        <v>0</v>
      </c>
      <c r="BL145" s="13" t="s">
        <v>142</v>
      </c>
      <c r="BM145" s="139" t="s">
        <v>467</v>
      </c>
    </row>
    <row r="146" spans="2:65" s="1" customFormat="1" ht="16.5" customHeight="1">
      <c r="B146" s="127"/>
      <c r="C146" s="128" t="s">
        <v>126</v>
      </c>
      <c r="D146" s="128" t="s">
        <v>122</v>
      </c>
      <c r="E146" s="129" t="s">
        <v>279</v>
      </c>
      <c r="F146" s="130" t="s">
        <v>280</v>
      </c>
      <c r="G146" s="131" t="s">
        <v>281</v>
      </c>
      <c r="H146" s="132">
        <v>10</v>
      </c>
      <c r="I146" s="133"/>
      <c r="J146" s="134">
        <f>ROUND(I146*H146,2)</f>
        <v>0</v>
      </c>
      <c r="K146" s="130" t="s">
        <v>1</v>
      </c>
      <c r="L146" s="28"/>
      <c r="M146" s="135" t="s">
        <v>1</v>
      </c>
      <c r="N146" s="136" t="s">
        <v>38</v>
      </c>
      <c r="P146" s="137">
        <f>O146*H146</f>
        <v>0</v>
      </c>
      <c r="Q146" s="137">
        <v>0</v>
      </c>
      <c r="R146" s="137">
        <f>Q146*H146</f>
        <v>0</v>
      </c>
      <c r="S146" s="137">
        <v>0</v>
      </c>
      <c r="T146" s="138">
        <f>S146*H146</f>
        <v>0</v>
      </c>
      <c r="AR146" s="139" t="s">
        <v>142</v>
      </c>
      <c r="AT146" s="139" t="s">
        <v>122</v>
      </c>
      <c r="AU146" s="139" t="s">
        <v>78</v>
      </c>
      <c r="AY146" s="13" t="s">
        <v>118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3" t="s">
        <v>78</v>
      </c>
      <c r="BK146" s="140">
        <f>ROUND(I146*H146,2)</f>
        <v>0</v>
      </c>
      <c r="BL146" s="13" t="s">
        <v>142</v>
      </c>
      <c r="BM146" s="139" t="s">
        <v>468</v>
      </c>
    </row>
    <row r="147" spans="2:65" s="1" customFormat="1" ht="16.5" customHeight="1">
      <c r="B147" s="127"/>
      <c r="C147" s="128" t="s">
        <v>250</v>
      </c>
      <c r="D147" s="128" t="s">
        <v>122</v>
      </c>
      <c r="E147" s="129" t="s">
        <v>284</v>
      </c>
      <c r="F147" s="130" t="s">
        <v>285</v>
      </c>
      <c r="G147" s="131" t="s">
        <v>141</v>
      </c>
      <c r="H147" s="132">
        <v>1</v>
      </c>
      <c r="I147" s="133"/>
      <c r="J147" s="134">
        <f>ROUND(I147*H147,2)</f>
        <v>0</v>
      </c>
      <c r="K147" s="130" t="s">
        <v>1</v>
      </c>
      <c r="L147" s="28"/>
      <c r="M147" s="151" t="s">
        <v>1</v>
      </c>
      <c r="N147" s="152" t="s">
        <v>38</v>
      </c>
      <c r="O147" s="153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AR147" s="139" t="s">
        <v>142</v>
      </c>
      <c r="AT147" s="139" t="s">
        <v>122</v>
      </c>
      <c r="AU147" s="139" t="s">
        <v>78</v>
      </c>
      <c r="AY147" s="13" t="s">
        <v>118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3" t="s">
        <v>78</v>
      </c>
      <c r="BK147" s="140">
        <f>ROUND(I147*H147,2)</f>
        <v>0</v>
      </c>
      <c r="BL147" s="13" t="s">
        <v>142</v>
      </c>
      <c r="BM147" s="139" t="s">
        <v>469</v>
      </c>
    </row>
    <row r="148" spans="2:12" s="1" customFormat="1" ht="6.9" customHeight="1">
      <c r="B148" s="40"/>
      <c r="C148" s="41"/>
      <c r="D148" s="41"/>
      <c r="E148" s="41"/>
      <c r="F148" s="41"/>
      <c r="G148" s="41"/>
      <c r="H148" s="41"/>
      <c r="I148" s="41"/>
      <c r="J148" s="41"/>
      <c r="K148" s="41"/>
      <c r="L148" s="28"/>
    </row>
  </sheetData>
  <autoFilter ref="C120:K147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Header>&amp;R&amp;09&amp;"Arial"&amp;IInterní
&amp;I&amp;"Arial"&amp;06
</oddHead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Kotas Jiří</dc:creator>
  <cp:keywords/>
  <dc:description/>
  <cp:lastModifiedBy>Adéla Palovská</cp:lastModifiedBy>
  <dcterms:created xsi:type="dcterms:W3CDTF">2024-01-16T13:28:44Z</dcterms:created>
  <dcterms:modified xsi:type="dcterms:W3CDTF">2024-02-22T15:12:26Z</dcterms:modified>
  <cp:category>Interní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xmlns:xsd="http://www.w3.org/2001/XMLSchema" xmlns:xsi="http://www.w3.org/2001/XMLSchema-instance" margin="NaN" class="C1" owner="Kotas Jiří" position="TopRight" marginX="0" marginY="0" classifiedOn="2024-01-16T14:45:38.3524511+01</vt:lpwstr>
  </property>
  <property fmtid="{D5CDD505-2E9C-101B-9397-08002B2CF9AE}" pid="3" name="DocumentTagging.ClassificationMark.P01">
    <vt:lpwstr>:00" showPrintedBy="false" showPrintDate="false" language="cs" ApplicationVersion="Microsoft Excel, 16.0" addinVersion="5.10.5.45" template="CEZ"&gt;&lt;history bulk="false" class="Interní" code="C1" user="Kotas Jiří" divisionPrefix="ESL" mappingVersion="1</vt:lpwstr>
  </property>
  <property fmtid="{D5CDD505-2E9C-101B-9397-08002B2CF9AE}" pid="4" name="DocumentTagging.ClassificationMark.P02">
    <vt:lpwstr>" date="2024-01-16T14:45:38.3524511+01:00"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Interní</vt:lpwstr>
  </property>
  <property fmtid="{D5CDD505-2E9C-101B-9397-08002B2CF9AE}" pid="7" name="CEZ_DLP">
    <vt:lpwstr>CEZ:ESL:C</vt:lpwstr>
  </property>
</Properties>
</file>