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a - stavební část 1" sheetId="2" r:id="rId2"/>
    <sheet name="01b - VZT 1" sheetId="3" r:id="rId3"/>
    <sheet name="01c - UT 1" sheetId="4" r:id="rId4"/>
    <sheet name="01d - ZTI 1" sheetId="5" r:id="rId5"/>
    <sheet name="01e - elektro 1" sheetId="6" r:id="rId6"/>
    <sheet name="01f - Ochrana před bleskem 1" sheetId="7" r:id="rId7"/>
    <sheet name="02a - stavební část 2" sheetId="8" r:id="rId8"/>
    <sheet name="02b - VZT 2" sheetId="9" r:id="rId9"/>
    <sheet name="02c - UT 2" sheetId="10" r:id="rId10"/>
    <sheet name="02d - ZTI 2" sheetId="11" r:id="rId11"/>
    <sheet name="02e - elektro 2" sheetId="12" r:id="rId12"/>
    <sheet name="02f - Ochrana před bleskem 2" sheetId="13" r:id="rId13"/>
    <sheet name="03a - stavební část 3" sheetId="14" r:id="rId14"/>
    <sheet name="03b - VZT 3" sheetId="15" r:id="rId15"/>
    <sheet name="03c - UT 3" sheetId="16" r:id="rId16"/>
    <sheet name="03d - ZTI 3" sheetId="17" r:id="rId17"/>
    <sheet name="03e - elektro 3" sheetId="18" r:id="rId18"/>
    <sheet name="03f - Ochrana před bleskem 3" sheetId="19" r:id="rId19"/>
    <sheet name="04a - stavební část 4" sheetId="20" r:id="rId20"/>
    <sheet name="04d - ZTI 4" sheetId="21" r:id="rId21"/>
    <sheet name="04f - Ochrana před bleskem 4" sheetId="22" r:id="rId22"/>
    <sheet name="05 - VRN" sheetId="23" r:id="rId23"/>
    <sheet name="Pokyny pro vyplnění" sheetId="24" r:id="rId24"/>
  </sheets>
  <definedNames>
    <definedName name="_xlnm.Print_Area" localSheetId="0">'Rekapitulace stavby'!$D$4:$AO$36,'Rekapitulace stavby'!$C$42:$AQ$81</definedName>
    <definedName name="_xlnm._FilterDatabase" localSheetId="1" hidden="1">'01a - stavební část 1'!$C$111:$K$824</definedName>
    <definedName name="_xlnm.Print_Area" localSheetId="1">'01a - stavební část 1'!$C$4:$J$41,'01a - stavební část 1'!$C$47:$J$91,'01a - stavební část 1'!$C$97:$K$824</definedName>
    <definedName name="_xlnm._FilterDatabase" localSheetId="2" hidden="1">'01b - VZT 1'!$C$86:$K$135</definedName>
    <definedName name="_xlnm.Print_Area" localSheetId="2">'01b - VZT 1'!$C$4:$J$41,'01b - VZT 1'!$C$47:$J$66,'01b - VZT 1'!$C$72:$K$135</definedName>
    <definedName name="_xlnm._FilterDatabase" localSheetId="3" hidden="1">'01c - UT 1'!$C$90:$K$166</definedName>
    <definedName name="_xlnm.Print_Area" localSheetId="3">'01c - UT 1'!$C$4:$J$41,'01c - UT 1'!$C$47:$J$70,'01c - UT 1'!$C$76:$K$166</definedName>
    <definedName name="_xlnm._FilterDatabase" localSheetId="4" hidden="1">'01d - ZTI 1'!$C$98:$K$343</definedName>
    <definedName name="_xlnm.Print_Area" localSheetId="4">'01d - ZTI 1'!$C$4:$J$41,'01d - ZTI 1'!$C$47:$J$78,'01d - ZTI 1'!$C$84:$K$343</definedName>
    <definedName name="_xlnm._FilterDatabase" localSheetId="5" hidden="1">'01e - elektro 1'!$C$85:$K$167</definedName>
    <definedName name="_xlnm.Print_Area" localSheetId="5">'01e - elektro 1'!$C$4:$J$41,'01e - elektro 1'!$C$47:$J$65,'01e - elektro 1'!$C$71:$K$167</definedName>
    <definedName name="_xlnm._FilterDatabase" localSheetId="6" hidden="1">'01f - Ochrana před bleskem 1'!$C$85:$K$109</definedName>
    <definedName name="_xlnm.Print_Area" localSheetId="6">'01f - Ochrana před bleskem 1'!$C$4:$J$41,'01f - Ochrana před bleskem 1'!$C$47:$J$65,'01f - Ochrana před bleskem 1'!$C$71:$K$109</definedName>
    <definedName name="_xlnm._FilterDatabase" localSheetId="7" hidden="1">'02a - stavební část 2'!$C$112:$K$922</definedName>
    <definedName name="_xlnm.Print_Area" localSheetId="7">'02a - stavební část 2'!$C$4:$J$41,'02a - stavební část 2'!$C$47:$J$92,'02a - stavební část 2'!$C$98:$K$922</definedName>
    <definedName name="_xlnm._FilterDatabase" localSheetId="8" hidden="1">'02b - VZT 2'!$C$86:$K$132</definedName>
    <definedName name="_xlnm.Print_Area" localSheetId="8">'02b - VZT 2'!$C$4:$J$41,'02b - VZT 2'!$C$47:$J$66,'02b - VZT 2'!$C$72:$K$132</definedName>
    <definedName name="_xlnm._FilterDatabase" localSheetId="9" hidden="1">'02c - UT 2'!$C$90:$K$172</definedName>
    <definedName name="_xlnm.Print_Area" localSheetId="9">'02c - UT 2'!$C$4:$J$41,'02c - UT 2'!$C$47:$J$70,'02c - UT 2'!$C$76:$K$172</definedName>
    <definedName name="_xlnm._FilterDatabase" localSheetId="10" hidden="1">'02d - ZTI 2'!$C$98:$K$374</definedName>
    <definedName name="_xlnm.Print_Area" localSheetId="10">'02d - ZTI 2'!$C$4:$J$41,'02d - ZTI 2'!$C$47:$J$78,'02d - ZTI 2'!$C$84:$K$374</definedName>
    <definedName name="_xlnm._FilterDatabase" localSheetId="11" hidden="1">'02e - elektro 2'!$C$85:$K$173</definedName>
    <definedName name="_xlnm.Print_Area" localSheetId="11">'02e - elektro 2'!$C$4:$J$41,'02e - elektro 2'!$C$47:$J$65,'02e - elektro 2'!$C$71:$K$173</definedName>
    <definedName name="_xlnm._FilterDatabase" localSheetId="12" hidden="1">'02f - Ochrana před bleskem 2'!$C$85:$K$109</definedName>
    <definedName name="_xlnm.Print_Area" localSheetId="12">'02f - Ochrana před bleskem 2'!$C$4:$J$41,'02f - Ochrana před bleskem 2'!$C$47:$J$65,'02f - Ochrana před bleskem 2'!$C$71:$K$109</definedName>
    <definedName name="_xlnm._FilterDatabase" localSheetId="13" hidden="1">'03a - stavební část 3'!$C$108:$K$668</definedName>
    <definedName name="_xlnm.Print_Area" localSheetId="13">'03a - stavební část 3'!$C$4:$J$41,'03a - stavební část 3'!$C$47:$J$88,'03a - stavební část 3'!$C$94:$K$668</definedName>
    <definedName name="_xlnm._FilterDatabase" localSheetId="14" hidden="1">'03b - VZT 3'!$C$86:$K$100</definedName>
    <definedName name="_xlnm.Print_Area" localSheetId="14">'03b - VZT 3'!$C$4:$J$41,'03b - VZT 3'!$C$47:$J$66,'03b - VZT 3'!$C$72:$K$100</definedName>
    <definedName name="_xlnm._FilterDatabase" localSheetId="15" hidden="1">'03c - UT 3'!$C$90:$K$142</definedName>
    <definedName name="_xlnm.Print_Area" localSheetId="15">'03c - UT 3'!$C$4:$J$41,'03c - UT 3'!$C$47:$J$70,'03c - UT 3'!$C$76:$K$142</definedName>
    <definedName name="_xlnm._FilterDatabase" localSheetId="16" hidden="1">'03d - ZTI 3'!$C$95:$K$262</definedName>
    <definedName name="_xlnm.Print_Area" localSheetId="16">'03d - ZTI 3'!$C$4:$J$41,'03d - ZTI 3'!$C$47:$J$75,'03d - ZTI 3'!$C$81:$K$262</definedName>
    <definedName name="_xlnm._FilterDatabase" localSheetId="17" hidden="1">'03e - elektro 3'!$C$85:$K$151</definedName>
    <definedName name="_xlnm.Print_Area" localSheetId="17">'03e - elektro 3'!$C$4:$J$41,'03e - elektro 3'!$C$47:$J$65,'03e - elektro 3'!$C$71:$K$151</definedName>
    <definedName name="_xlnm._FilterDatabase" localSheetId="18" hidden="1">'03f - Ochrana před bleskem 3'!$C$85:$K$103</definedName>
    <definedName name="_xlnm.Print_Area" localSheetId="18">'03f - Ochrana před bleskem 3'!$C$4:$J$41,'03f - Ochrana před bleskem 3'!$C$47:$J$65,'03f - Ochrana před bleskem 3'!$C$71:$K$103</definedName>
    <definedName name="_xlnm._FilterDatabase" localSheetId="19" hidden="1">'04a - stavební část 4'!$C$95:$K$366</definedName>
    <definedName name="_xlnm.Print_Area" localSheetId="19">'04a - stavební část 4'!$C$4:$J$41,'04a - stavební část 4'!$C$47:$J$75,'04a - stavební část 4'!$C$81:$K$366</definedName>
    <definedName name="_xlnm._FilterDatabase" localSheetId="20" hidden="1">'04d - ZTI 4'!$C$96:$K$200</definedName>
    <definedName name="_xlnm.Print_Area" localSheetId="20">'04d - ZTI 4'!$C$4:$J$41,'04d - ZTI 4'!$C$47:$J$76,'04d - ZTI 4'!$C$82:$K$200</definedName>
    <definedName name="_xlnm._FilterDatabase" localSheetId="21" hidden="1">'04f - Ochrana před bleskem 4'!$C$85:$K$111</definedName>
    <definedName name="_xlnm.Print_Area" localSheetId="21">'04f - Ochrana před bleskem 4'!$C$4:$J$41,'04f - Ochrana před bleskem 4'!$C$47:$J$65,'04f - Ochrana před bleskem 4'!$C$71:$K$111</definedName>
    <definedName name="_xlnm._FilterDatabase" localSheetId="22" hidden="1">'05 - VRN'!$C$82:$K$110</definedName>
    <definedName name="_xlnm.Print_Area" localSheetId="22">'05 - VRN'!$C$4:$J$39,'05 - VRN'!$C$45:$J$64,'05 - VRN'!$C$70:$K$110</definedName>
    <definedName name="_xlnm.Print_Area" localSheetId="2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'01a - stavební část 1'!$111:$111</definedName>
    <definedName name="_xlnm.Print_Titles" localSheetId="2">'01b - VZT 1'!$86:$86</definedName>
    <definedName name="_xlnm.Print_Titles" localSheetId="3">'01c - UT 1'!$90:$90</definedName>
    <definedName name="_xlnm.Print_Titles" localSheetId="4">'01d - ZTI 1'!$98:$98</definedName>
    <definedName name="_xlnm.Print_Titles" localSheetId="5">'01e - elektro 1'!$85:$85</definedName>
    <definedName name="_xlnm.Print_Titles" localSheetId="6">'01f - Ochrana před bleskem 1'!$85:$85</definedName>
    <definedName name="_xlnm.Print_Titles" localSheetId="7">'02a - stavební část 2'!$112:$112</definedName>
    <definedName name="_xlnm.Print_Titles" localSheetId="8">'02b - VZT 2'!$86:$86</definedName>
    <definedName name="_xlnm.Print_Titles" localSheetId="9">'02c - UT 2'!$90:$90</definedName>
    <definedName name="_xlnm.Print_Titles" localSheetId="10">'02d - ZTI 2'!$98:$98</definedName>
    <definedName name="_xlnm.Print_Titles" localSheetId="11">'02e - elektro 2'!$85:$85</definedName>
    <definedName name="_xlnm.Print_Titles" localSheetId="12">'02f - Ochrana před bleskem 2'!$85:$85</definedName>
    <definedName name="_xlnm.Print_Titles" localSheetId="13">'03a - stavební část 3'!$108:$108</definedName>
    <definedName name="_xlnm.Print_Titles" localSheetId="14">'03b - VZT 3'!$86:$86</definedName>
    <definedName name="_xlnm.Print_Titles" localSheetId="15">'03c - UT 3'!$90:$90</definedName>
    <definedName name="_xlnm.Print_Titles" localSheetId="16">'03d - ZTI 3'!$95:$95</definedName>
    <definedName name="_xlnm.Print_Titles" localSheetId="17">'03e - elektro 3'!$85:$85</definedName>
    <definedName name="_xlnm.Print_Titles" localSheetId="18">'03f - Ochrana před bleskem 3'!$85:$85</definedName>
    <definedName name="_xlnm.Print_Titles" localSheetId="19">'04a - stavební část 4'!$95:$95</definedName>
    <definedName name="_xlnm.Print_Titles" localSheetId="20">'04d - ZTI 4'!$96:$96</definedName>
    <definedName name="_xlnm.Print_Titles" localSheetId="21">'04f - Ochrana před bleskem 4'!$85:$85</definedName>
    <definedName name="_xlnm.Print_Titles" localSheetId="22">'05 - VRN'!$82:$82</definedName>
  </definedNames>
  <calcPr fullCalcOnLoad="1"/>
</workbook>
</file>

<file path=xl/sharedStrings.xml><?xml version="1.0" encoding="utf-8"?>
<sst xmlns="http://schemas.openxmlformats.org/spreadsheetml/2006/main" count="34356" uniqueCount="3709">
  <si>
    <t>Export Komplet</t>
  </si>
  <si>
    <t>VZ</t>
  </si>
  <si>
    <t>2.0</t>
  </si>
  <si>
    <t>ZAMOK</t>
  </si>
  <si>
    <t>False</t>
  </si>
  <si>
    <t>{a565762b-20ec-468d-bb58-1aca7e964068}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</si>
  <si>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</si>
  <si>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</si>
  <si>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</si>
  <si>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</si>
  <si>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</si>
  <si>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</si>
  <si>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</si>
  <si>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</si>
  <si>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20230925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</si>
  <si>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</si>
  <si>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</si>
  <si>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Multifunkční centrum při ZŠ Gen. Svobody Arnultovice rev.1</t>
  </si>
  <si>
    <t>KSO:</t>
  </si>
  <si>
    <t/>
  </si>
  <si>
    <t>CC-CZ:</t>
  </si>
  <si>
    <t>Místo:</t>
  </si>
  <si>
    <t>Nový Bor</t>
  </si>
  <si>
    <t>Datum:</t>
  </si>
  <si>
    <t>22. 12. 2023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</si>
  <si>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</si>
  <si>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</si>
  <si>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</si>
  <si>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</si>
  <si>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</si>
  <si>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</si>
  <si>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</si>
  <si>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R. Voce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</si>
  <si>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</si>
  <si>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</si>
  <si>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</si>
  <si>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</si>
  <si>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</si>
  <si>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</si>
  <si>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</si>
  <si>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</si>
  <si>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</si>
  <si>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</si>
  <si>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</si>
  <si>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</si>
  <si>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</si>
  <si>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</si>
  <si>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</si>
  <si>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</si>
  <si>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</si>
  <si>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</si>
  <si>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</si>
  <si>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</si>
  <si>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</si>
  <si>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</si>
  <si>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</si>
  <si>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</si>
  <si>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</si>
  <si>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</si>
  <si>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</si>
  <si>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</si>
  <si>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</si>
  <si>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</si>
  <si>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</si>
  <si>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</si>
  <si>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</si>
  <si>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</si>
  <si>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</si>
  <si>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</si>
  <si>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</si>
  <si>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</si>
  <si>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</si>
  <si>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</si>
  <si>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</si>
  <si>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</si>
  <si>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</si>
  <si>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</si>
  <si>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část 1</t>
  </si>
  <si>
    <t>STA</t>
  </si>
  <si>
    <t>1</t>
  </si>
  <si>
    <t>{14bbb9df-db1e-474a-96c6-170a78ffd9d8}</t>
  </si>
  <si>
    <t>2</t>
  </si>
  <si>
    <t>/</t>
  </si>
  <si>
    <t>01a</t>
  </si>
  <si>
    <t>stavební část 1</t>
  </si>
  <si>
    <t>Soupis</t>
  </si>
  <si>
    <t>{f8e5bbfd-e972-4786-86a1-c7b60c9b0468}</t>
  </si>
  <si>
    <t>01b</t>
  </si>
  <si>
    <t>VZT 1</t>
  </si>
  <si>
    <t>{55d26f21-9c58-4cf7-a489-e0905abf4bf5}</t>
  </si>
  <si>
    <t>01c</t>
  </si>
  <si>
    <t>UT 1</t>
  </si>
  <si>
    <t>{2e2baf85-0da5-4328-8624-ed326b829346}</t>
  </si>
  <si>
    <t>01d</t>
  </si>
  <si>
    <t>ZTI 1</t>
  </si>
  <si>
    <t>{4d941d6f-a383-40f2-96ef-1bd56c779516}</t>
  </si>
  <si>
    <t>01e</t>
  </si>
  <si>
    <t>elektro 1</t>
  </si>
  <si>
    <t>{3f0ff727-5269-4e66-bf05-37604d0d31c2}</t>
  </si>
  <si>
    <t>01f</t>
  </si>
  <si>
    <t>Ochrana před bleskem 1</t>
  </si>
  <si>
    <t>{5d4911f6-14c8-40b5-b719-14a6c42eb569}</t>
  </si>
  <si>
    <t>02</t>
  </si>
  <si>
    <t>část 2</t>
  </si>
  <si>
    <t>{22aa8fdb-1e4e-4a0e-9526-c699145abde1}</t>
  </si>
  <si>
    <t>02a</t>
  </si>
  <si>
    <t>stavební část 2</t>
  </si>
  <si>
    <t>{4517985e-e5fd-4d6e-a62a-3f28498603ff}</t>
  </si>
  <si>
    <t>02b</t>
  </si>
  <si>
    <t>VZT 2</t>
  </si>
  <si>
    <t>{8bb8d2ea-020a-420a-9ffc-30b9ca28a818}</t>
  </si>
  <si>
    <t>02c</t>
  </si>
  <si>
    <t>UT 2</t>
  </si>
  <si>
    <t>{8cf3f745-8dda-4e3b-851e-faaed04bdcec}</t>
  </si>
  <si>
    <t>02d</t>
  </si>
  <si>
    <t>ZTI 2</t>
  </si>
  <si>
    <t>{89275af2-565e-424b-a6c7-ac008be2e980}</t>
  </si>
  <si>
    <t>02e</t>
  </si>
  <si>
    <t>elektro 2</t>
  </si>
  <si>
    <t>{c3d18961-d00a-4dc5-b8b5-f93a2f5368a1}</t>
  </si>
  <si>
    <t>02f</t>
  </si>
  <si>
    <t>Ochrana před bleskem 2</t>
  </si>
  <si>
    <t>{927891f1-576d-4986-a9ea-1b50e347c962}</t>
  </si>
  <si>
    <t>03</t>
  </si>
  <si>
    <t>část 3</t>
  </si>
  <si>
    <t>{fb8e80a6-371f-4cd5-b1df-e922b820fda1}</t>
  </si>
  <si>
    <t>03a</t>
  </si>
  <si>
    <t>stavební část 3</t>
  </si>
  <si>
    <t>{b28b2d47-5529-4986-9dd3-7618c02e35d0}</t>
  </si>
  <si>
    <t>03b</t>
  </si>
  <si>
    <t>VZT 3</t>
  </si>
  <si>
    <t>{a2033099-76a5-4f2c-bff7-2e748e7bc4f8}</t>
  </si>
  <si>
    <t>03c</t>
  </si>
  <si>
    <t>UT 3</t>
  </si>
  <si>
    <t>{288626ad-3ba8-471d-865a-0dba4e5d12f9}</t>
  </si>
  <si>
    <t>03d</t>
  </si>
  <si>
    <t>ZTI 3</t>
  </si>
  <si>
    <t>{d9cf1c4f-0be2-4842-945d-c17b10360c11}</t>
  </si>
  <si>
    <t>03e</t>
  </si>
  <si>
    <t>elektro 3</t>
  </si>
  <si>
    <t>{e8f41402-6fd3-4e8e-bb99-99b84494e273}</t>
  </si>
  <si>
    <t>03f</t>
  </si>
  <si>
    <t>Ochrana před bleskem 3</t>
  </si>
  <si>
    <t>{a129ec8d-7cf8-42af-a9e4-1f0e57379874}</t>
  </si>
  <si>
    <t>04</t>
  </si>
  <si>
    <t>část 4</t>
  </si>
  <si>
    <t>{6e6bee29-04c6-43d0-950a-6153efae1761}</t>
  </si>
  <si>
    <t>04a</t>
  </si>
  <si>
    <t>stavební část 4</t>
  </si>
  <si>
    <t>{b61a04a6-77cf-479b-9bb6-e8969691470a}</t>
  </si>
  <si>
    <t>04d</t>
  </si>
  <si>
    <t>ZTI 4</t>
  </si>
  <si>
    <t>{d1126a18-e402-47a8-9e9f-da447471b434}</t>
  </si>
  <si>
    <t>04f</t>
  </si>
  <si>
    <t>Ochrana před bleskem 4</t>
  </si>
  <si>
    <t>{bf5bc2cd-0fb0-472e-8cb1-2af4ff54ba18}</t>
  </si>
  <si>
    <t>05</t>
  </si>
  <si>
    <t>VRN</t>
  </si>
  <si>
    <t>{1e65bce3-1966-4cd6-9ad3-32a4036dd36e}</t>
  </si>
  <si>
    <t>KRYCÍ LIST SOUPISU PRACÍ</t>
  </si>
  <si>
    <t>Objekt:</t>
  </si>
  <si>
    <t>01 - část 1</t>
  </si>
  <si>
    <t>Soupis:</t>
  </si>
  <si>
    <t>01a - stavební část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</si>
  <si>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</si>
  <si>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</si>
  <si>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</si>
  <si>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</si>
  <si>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</si>
  <si>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</si>
  <si>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</si>
  <si>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</si>
  <si>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</si>
  <si>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</si>
  <si>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</si>
  <si>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</si>
  <si>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</si>
  <si>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</si>
  <si>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</si>
  <si>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</si>
  <si>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</si>
  <si>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</si>
  <si>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</si>
  <si>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</si>
  <si>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</si>
  <si>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</si>
  <si>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</si>
  <si>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</si>
  <si>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</si>
  <si>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</si>
  <si>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</si>
  <si>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</si>
  <si>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</si>
  <si>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</si>
  <si>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</si>
  <si>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</si>
  <si>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</si>
  <si>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</si>
  <si>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</si>
  <si>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</si>
  <si>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</si>
  <si>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</si>
  <si>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</si>
  <si>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</si>
  <si>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</si>
  <si>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</si>
  <si>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</si>
  <si>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</si>
  <si>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</si>
  <si>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</si>
  <si>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</si>
  <si>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</si>
  <si>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</si>
  <si>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122251101</t>
  </si>
  <si>
    <t>Odkopávky a prokopávky nezapažené v hornině třídy těžitelnosti I skupiny 3 objem do 20 m3 strojně</t>
  </si>
  <si>
    <t>m3</t>
  </si>
  <si>
    <t>CS ÚRS 2023 02</t>
  </si>
  <si>
    <t>4</t>
  </si>
  <si>
    <t>1753844008</t>
  </si>
  <si>
    <t>PP</t>
  </si>
  <si>
    <t>Odkopávky a prokopávky nezapažené strojně v hornině třídy těžitelnosti I skupiny 3 do 20 m3</t>
  </si>
  <si>
    <t>Online PSC</t>
  </si>
  <si>
    <t>https://podminky.urs.cz/item/CS_URS_2023_02/122251101</t>
  </si>
  <si>
    <t>VV</t>
  </si>
  <si>
    <t>18,000*0,4</t>
  </si>
  <si>
    <t>5</t>
  </si>
  <si>
    <t>Komunikace pozemní</t>
  </si>
  <si>
    <t>564861014</t>
  </si>
  <si>
    <t>Podklad ze štěrkodrtě ŠD plochy do 100 m2 tl 230 mm</t>
  </si>
  <si>
    <t>m2</t>
  </si>
  <si>
    <t>1738173396</t>
  </si>
  <si>
    <t>Podklad ze štěrkodrti ŠD s rozprostřením a zhutněním plochy jednotlivě do 100 m2, po zhutnění tl. 230 mm</t>
  </si>
  <si>
    <t>https://podminky.urs.cz/item/CS_URS_2023_02/564861014</t>
  </si>
  <si>
    <t>18+28,1</t>
  </si>
  <si>
    <t>3</t>
  </si>
  <si>
    <t>596211110</t>
  </si>
  <si>
    <t>Kladení zámkové dlažby komunikací pro pěší ručně tl 60 mm skupiny A pl do 50 m2</t>
  </si>
  <si>
    <t>1110705672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</si>
  <si>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</si>
  <si>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</si>
  <si>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M</t>
  </si>
  <si>
    <t>59245018</t>
  </si>
  <si>
    <t>dlažba tvar obdélník betonová 200x100x40mm přírodní</t>
  </si>
  <si>
    <t>8</t>
  </si>
  <si>
    <t>-1884773769</t>
  </si>
  <si>
    <t>46,1*1,03 'Přepočtené koeficientem množství</t>
  </si>
  <si>
    <t>6</t>
  </si>
  <si>
    <t>Úpravy povrchů, podlahy a osazování výplní</t>
  </si>
  <si>
    <t>632451214</t>
  </si>
  <si>
    <t>Potěr cementový samonivelační litý C20 tl přes 45 do 50 mm</t>
  </si>
  <si>
    <t>1504628582</t>
  </si>
  <si>
    <t>Potěr cementový samonivelační litý tř. C 20, tl. přes 45 do 50 mm</t>
  </si>
  <si>
    <t>https://podminky.urs.cz/item/CS_URS_2023_02/632451214</t>
  </si>
  <si>
    <t>103,4"viz TZ</t>
  </si>
  <si>
    <t>632451291</t>
  </si>
  <si>
    <t>Příplatek k cementovému samonivelačnímu litému potěru C20 ZKD 5 mm tl přes 50 mm</t>
  </si>
  <si>
    <t>1715993614</t>
  </si>
  <si>
    <t>Potěr cementový samonivelační litý Příplatek k cenám za každých dalších i započatých 5 mm tloušťky přes 50 mm tř. C 20</t>
  </si>
  <si>
    <t>https://podminky.urs.cz/item/CS_URS_2023_02/632451291</t>
  </si>
  <si>
    <t>7</t>
  </si>
  <si>
    <t>632481213</t>
  </si>
  <si>
    <t>Separační vrstva z PE fólie</t>
  </si>
  <si>
    <t>1627048927</t>
  </si>
  <si>
    <t>Separační vrstva k oddělení podlahových vrstev z polyetylénové fólie</t>
  </si>
  <si>
    <t>https://podminky.urs.cz/item/CS_URS_2023_02/632481213</t>
  </si>
  <si>
    <t>9</t>
  </si>
  <si>
    <t>Ostatní konstrukce a práce, bourání</t>
  </si>
  <si>
    <t>916331112</t>
  </si>
  <si>
    <t>Osazení zahradního obrubníku betonového do lože z betonu s boční opěrou</t>
  </si>
  <si>
    <t>m</t>
  </si>
  <si>
    <t>-838792863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</si>
  <si>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</si>
  <si>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</si>
  <si>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5,19+12</t>
  </si>
  <si>
    <t>59217001</t>
  </si>
  <si>
    <t>obrubník betonový zahradní 1000x50x250mm</t>
  </si>
  <si>
    <t>-299364372</t>
  </si>
  <si>
    <t>10</t>
  </si>
  <si>
    <t>919735123</t>
  </si>
  <si>
    <t>Řezání stávajícího betonového krytu hl přes 100 do 150 mm</t>
  </si>
  <si>
    <t>-1807773836</t>
  </si>
  <si>
    <t>Řezání stávajícího betonového krytu nebo podkladu hloubky přes 100 do 150 mm</t>
  </si>
  <si>
    <t>https://podminky.urs.cz/item/CS_URS_2023_02/919735123</t>
  </si>
  <si>
    <t>11</t>
  </si>
  <si>
    <t>949101111</t>
  </si>
  <si>
    <t>Lešení pomocné pro objekty pozemních staveb s lešeňovou podlahou v do 1,9 m zatížení do 150 kg/m2</t>
  </si>
  <si>
    <t>963501661</t>
  </si>
  <si>
    <t>Lešení pomocné pracovní pro objekty pozemních staveb pro zatížení do 150 kg/m2, o výšce lešeňové podlahy do 1,9 m</t>
  </si>
  <si>
    <t>https://podminky.urs.cz/item/CS_URS_2023_02/949101111</t>
  </si>
  <si>
    <t>952901111</t>
  </si>
  <si>
    <t>Vyčištění budov bytové a občanské výstavby při výšce podlaží do 4 m</t>
  </si>
  <si>
    <t>2147368269</t>
  </si>
  <si>
    <t>Vyčištění budov nebo objektů před předáním do užívání budov bytové nebo občanské výstavby, světlé výšky podlaží do 4 m</t>
  </si>
  <si>
    <t>https://podminky.urs.cz/item/CS_URS_2023_02/952901111</t>
  </si>
  <si>
    <t>13</t>
  </si>
  <si>
    <t>953943211</t>
  </si>
  <si>
    <t>Osazování hasicího přístroje</t>
  </si>
  <si>
    <t>kus</t>
  </si>
  <si>
    <t>242094311</t>
  </si>
  <si>
    <t>Osazování drobných kovových předmětů kotvených do stěny hasicího přístroje</t>
  </si>
  <si>
    <t>https://podminky.urs.cz/item/CS_URS_2023_02/953943211</t>
  </si>
  <si>
    <t>14</t>
  </si>
  <si>
    <t>44932114</t>
  </si>
  <si>
    <t>přístroj hasicí ruční práškový PG 6 LE</t>
  </si>
  <si>
    <t>-1063077533</t>
  </si>
  <si>
    <t>15</t>
  </si>
  <si>
    <t>953993321</t>
  </si>
  <si>
    <t>Osazení bezpečnostní, orientační nebo informační tabulky přilepením</t>
  </si>
  <si>
    <t>1219124929</t>
  </si>
  <si>
    <t>Osazení bezpečnostní, orientační nebo informační tabulky plastové nebo smaltované přilepením</t>
  </si>
  <si>
    <t>https://podminky.urs.cz/item/CS_URS_2023_02/953993321</t>
  </si>
  <si>
    <t>16</t>
  </si>
  <si>
    <t>73534510</t>
  </si>
  <si>
    <t>tabulka bezpečnostní plastová s tiskem 2 barvy A4 210x297mm</t>
  </si>
  <si>
    <t>1800471749</t>
  </si>
  <si>
    <t>P</t>
  </si>
  <si>
    <t>Poznámka k položce:
označení vstupu a WC + text  Braillovým písmem</t>
  </si>
  <si>
    <t>17</t>
  </si>
  <si>
    <t>965042141</t>
  </si>
  <si>
    <t>Bourání podkladů pod dlažby nebo mazanin betonových nebo z litého asfaltu tl do 100 mm pl přes 4 m2</t>
  </si>
  <si>
    <t>524390628</t>
  </si>
  <si>
    <t>Bourání mazanin betonových nebo z litého asfaltu tl. do 100 mm, plochy přes 4 m2</t>
  </si>
  <si>
    <t>https://podminky.urs.cz/item/CS_URS_2023_02/965042141</t>
  </si>
  <si>
    <t>(8,5+8,7)*(0,06+0,08)"vstup</t>
  </si>
  <si>
    <t>20,5*0,06"vstup</t>
  </si>
  <si>
    <t>(12,7+4,2+1,2+2,1+6,7+1,2+1,1+7,1+11,4+11,5+38,2)*0,1"multi prostor</t>
  </si>
  <si>
    <t>Součet</t>
  </si>
  <si>
    <t>997</t>
  </si>
  <si>
    <t>Přesun sutě</t>
  </si>
  <si>
    <t>18</t>
  </si>
  <si>
    <t>997013501</t>
  </si>
  <si>
    <t>Odvoz suti a vybouraných hmot na skládku nebo meziskládku do 1 km se složením</t>
  </si>
  <si>
    <t>t</t>
  </si>
  <si>
    <t>1193326340</t>
  </si>
  <si>
    <t>Odvoz suti a vybouraných hmot na skládku nebo meziskládku se složením, na vzdálenost do 1 km</t>
  </si>
  <si>
    <t>https://podminky.urs.cz/item/CS_URS_2023_02/997013501</t>
  </si>
  <si>
    <t>19</t>
  </si>
  <si>
    <t>997013509</t>
  </si>
  <si>
    <t>Příplatek k odvozu suti a vybouraných hmot na skládku ZKD 1 km přes 1 km</t>
  </si>
  <si>
    <t>-1953515034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</si>
  <si>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</si>
  <si>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</si>
  <si>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46,187*5 'Přepočtené koeficientem množství</t>
  </si>
  <si>
    <t>20</t>
  </si>
  <si>
    <t>997013631</t>
  </si>
  <si>
    <t>Poplatek za uložení na skládce (skládkovné) stavebního odpadu směsného kód odpadu 17 09 04</t>
  </si>
  <si>
    <t>-1084869838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</si>
  <si>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</si>
  <si>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</si>
  <si>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997013811</t>
  </si>
  <si>
    <t>Poplatek za uložení na skládce (skládkovné) stavebního odpadu dřevěného kód odpadu 17 02 01</t>
  </si>
  <si>
    <t>625711327</t>
  </si>
  <si>
    <t>Poplatek za uložení stavebního odpadu na skládce (skládkovné) dřevěného zatříděného do Katalogu odpadů pod kódem 17 02 01</t>
  </si>
  <si>
    <t>https://podminky.urs.cz/item/CS_URS_2023_02/997013811</t>
  </si>
  <si>
    <t>22</t>
  </si>
  <si>
    <t>997013812</t>
  </si>
  <si>
    <t>Poplatek za uložení na skládce (skládkovné) stavebního odpadu na bázi sádry kód odpadu 17 08 02</t>
  </si>
  <si>
    <t>-1064448424</t>
  </si>
  <si>
    <t>Poplatek za uložení stavebního odpadu na skládce (skládkovné) z materiálů na bázi sádry zatříděného do Katalogu odpadů pod kódem 17 08 02</t>
  </si>
  <si>
    <t>https://podminky.urs.cz/item/CS_URS_2023_02/997013812</t>
  </si>
  <si>
    <t>23</t>
  </si>
  <si>
    <t>997013814</t>
  </si>
  <si>
    <t>Poplatek za uložení na skládce (skládkovné) stavebního odpadu izolací kód odpadu 17 06 04</t>
  </si>
  <si>
    <t>1088357397</t>
  </si>
  <si>
    <t>Poplatek za uložení stavebního odpadu na skládce (skládkovné) z izolačních materiálů zatříděného do Katalogu odpadů pod kódem 17 06 04</t>
  </si>
  <si>
    <t>https://podminky.urs.cz/item/CS_URS_2023_02/997013814</t>
  </si>
  <si>
    <t>24</t>
  </si>
  <si>
    <t>997013821</t>
  </si>
  <si>
    <t>Poplatek za uložení na skládce (skládkovné) stavebního odpadu s obsahem azbestu kód odpadu 17 06 05</t>
  </si>
  <si>
    <t>1583764666</t>
  </si>
  <si>
    <t>Poplatek za uložení stavebního odpadu na skládce (skládkovné) ze stavebních materiálů obsahujících azbest zatříděných do Katalogu odpadů pod kódem 17 06 05</t>
  </si>
  <si>
    <t>https://podminky.urs.cz/item/CS_URS_2023_02/997013821</t>
  </si>
  <si>
    <t>25</t>
  </si>
  <si>
    <t>997013861</t>
  </si>
  <si>
    <t>Poplatek za uložení stavebního odpadu na recyklační skládce (skládkovné) z prostého betonu kód odpadu 17 01 01</t>
  </si>
  <si>
    <t>-969751108</t>
  </si>
  <si>
    <t>Poplatek za uložení stavebního odpadu na recyklační skládce (skládkovné) z prostého betonu zatříděného do Katalogu odpadů pod kódem 17 01 01</t>
  </si>
  <si>
    <t>https://podminky.urs.cz/item/CS_URS_2023_02/997013861</t>
  </si>
  <si>
    <t>26</t>
  </si>
  <si>
    <t>997013875</t>
  </si>
  <si>
    <t>Poplatek za uložení stavebního odpadu na recyklační skládce (skládkovné) asfaltového bez obsahu dehtu zatříděného do Katalogu odpadů pod kódem 17 03 02</t>
  </si>
  <si>
    <t>1060565933</t>
  </si>
  <si>
    <t>https://podminky.urs.cz/item/CS_URS_2023_02/997013875</t>
  </si>
  <si>
    <t>998</t>
  </si>
  <si>
    <t>Přesun hmot</t>
  </si>
  <si>
    <t>27</t>
  </si>
  <si>
    <t>998011001</t>
  </si>
  <si>
    <t>Přesun hmot pro budovy zděné v do 6 m</t>
  </si>
  <si>
    <t>-377154670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</si>
  <si>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</si>
  <si>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https://podminky.urs.cz/item/CS_URS_2023_02/998011001</t>
  </si>
  <si>
    <t>PSV</t>
  </si>
  <si>
    <t>Práce a dodávky PSV</t>
  </si>
  <si>
    <t>711</t>
  </si>
  <si>
    <t>Izolace proti vodě, vlhkosti a plynům</t>
  </si>
  <si>
    <t>28</t>
  </si>
  <si>
    <t>711111001</t>
  </si>
  <si>
    <t>Provedení izolace proti zemní vlhkosti vodorovné za studena nátěrem penetračním</t>
  </si>
  <si>
    <t>1775772616</t>
  </si>
  <si>
    <t>Provedení izolace proti zemní vlhkosti natěradly a tmely za studena na ploše vodorovné V nátěrem penetračním</t>
  </si>
  <si>
    <t>https://podminky.urs.cz/item/CS_URS_2023_02/711111001</t>
  </si>
  <si>
    <t>103,4</t>
  </si>
  <si>
    <t>29</t>
  </si>
  <si>
    <t>11163150</t>
  </si>
  <si>
    <t>lak penetrační asfaltový</t>
  </si>
  <si>
    <t>32</t>
  </si>
  <si>
    <t>-1648262104</t>
  </si>
  <si>
    <t>103,4*0,0003 'Přepočtené koeficientem množství</t>
  </si>
  <si>
    <t>30</t>
  </si>
  <si>
    <t>711131811</t>
  </si>
  <si>
    <t>Odstranění izolace proti zemní vlhkosti vodorovné</t>
  </si>
  <si>
    <t>-1658158197</t>
  </si>
  <si>
    <t>Odstranění izolace proti zemní vlhkosti na ploše vodorovné V</t>
  </si>
  <si>
    <t>https://podminky.urs.cz/item/CS_URS_2023_02/711131811</t>
  </si>
  <si>
    <t>31</t>
  </si>
  <si>
    <t>711141559</t>
  </si>
  <si>
    <t>Provedení izolace proti zemní vlhkosti pásy přitavením vodorovné NAIP</t>
  </si>
  <si>
    <t>-1104556136</t>
  </si>
  <si>
    <t>Provedení izolace proti zemní vlhkosti pásy přitavením NAIP na ploše vodorovné V</t>
  </si>
  <si>
    <t>https://podminky.urs.cz/item/CS_URS_2023_02/711141559</t>
  </si>
  <si>
    <t>62855001</t>
  </si>
  <si>
    <t>pás asfaltový natavitelný modifikovaný SBS s vložkou z polyesterové rohože a spalitelnou PE fólií nebo jemnozrnným minerálním posypem na horním povrchu tl 4,0mm</t>
  </si>
  <si>
    <t>1946355572</t>
  </si>
  <si>
    <t>103,4*1,1655 'Přepočtené koeficientem množství</t>
  </si>
  <si>
    <t>33</t>
  </si>
  <si>
    <t>998711101</t>
  </si>
  <si>
    <t>Přesun hmot tonážní pro izolace proti vodě, vlhkosti a plynům v objektech v do 6 m</t>
  </si>
  <si>
    <t>-820624325</t>
  </si>
  <si>
    <t>Přesun hmot pro izolace proti vodě, vlhkosti a plynům stanovený z hmotnosti přesunovaného materiálu vodorovná dopravní vzdálenost do 50 m v objektech výšky do 6 m</t>
  </si>
  <si>
    <t>https://podminky.urs.cz/item/CS_URS_2023_02/998711101</t>
  </si>
  <si>
    <t>712</t>
  </si>
  <si>
    <t>Povlakové krytiny</t>
  </si>
  <si>
    <t>34</t>
  </si>
  <si>
    <t>712340833</t>
  </si>
  <si>
    <t>Odstranění povlakové krytiny střech do 10° z pásů NAIP přitavených v plné ploše třívrstvé</t>
  </si>
  <si>
    <t>-124650675</t>
  </si>
  <si>
    <t>Odstranění povlakové krytiny střech plochých do 10° z přitavených pásů NAIP v plné ploše třívrstvé</t>
  </si>
  <si>
    <t>https://podminky.urs.cz/item/CS_URS_2023_02/712340833</t>
  </si>
  <si>
    <t>7,9*(2,4*5+0,81)</t>
  </si>
  <si>
    <t>35</t>
  </si>
  <si>
    <t>712340834</t>
  </si>
  <si>
    <t>Příplatek k odstranění povlakové krytiny střech do 10° z pásů NAIP přitavených v plné ploše ZKD vrstvu</t>
  </si>
  <si>
    <t>1754173696</t>
  </si>
  <si>
    <t>Odstranění povlakové krytiny střech plochých do 10° z přitavených pásů NAIP v plné ploše Příplatek k ceně - 0833 za každou další vrstvu</t>
  </si>
  <si>
    <t>https://podminky.urs.cz/item/CS_URS_2023_02/712340834</t>
  </si>
  <si>
    <t>101,199*2 'Přepočtené koeficientem množství</t>
  </si>
  <si>
    <t>36</t>
  </si>
  <si>
    <t>712363412</t>
  </si>
  <si>
    <t>Provedení povlak krytiny mechanicky kotvenou do trapézu TI tl do 100 mm krajní pole, budova v do 18 m</t>
  </si>
  <si>
    <t>1867712530</t>
  </si>
  <si>
    <t>Provedení povlakové krytiny střech plochých do 10° s mechanicky kotvenou izolací včetně položení fólie a horkovzdušného svaření tl. tepelné izolace do 100 mm budovy výšky do 18 m, kotvené do trapézového plechu nebo do dřeva krajní pole</t>
  </si>
  <si>
    <t>https://podminky.urs.cz/item/CS_URS_2023_02/712363412</t>
  </si>
  <si>
    <t>37</t>
  </si>
  <si>
    <t>28322012</t>
  </si>
  <si>
    <t>fólie hydroizolační střešní mPVC mechanicky kotvená šedá tl 1,5mm</t>
  </si>
  <si>
    <t>1363927803</t>
  </si>
  <si>
    <t>101,199*1,1655 'Přepočtené koeficientem množství</t>
  </si>
  <si>
    <t>38</t>
  </si>
  <si>
    <t>712861702</t>
  </si>
  <si>
    <t>Provedení povlakové krytiny vytažením na konstrukce fólií přilepenou bodově</t>
  </si>
  <si>
    <t>-528557767</t>
  </si>
  <si>
    <t>Provedení povlakové krytiny střech samostatným vytažením izolačního povlaku fólií na konstrukce převyšující úroveň střechy, přilepenou bodově</t>
  </si>
  <si>
    <t>https://podminky.urs.cz/item/CS_URS_2023_02/712861702</t>
  </si>
  <si>
    <t>4,2*0,5*3</t>
  </si>
  <si>
    <t>2,6*0,4</t>
  </si>
  <si>
    <t>7,5*0,25</t>
  </si>
  <si>
    <t>39</t>
  </si>
  <si>
    <t>1722131095</t>
  </si>
  <si>
    <t>9,215*1,2 'Přepočtené koeficientem množství</t>
  </si>
  <si>
    <t>40</t>
  </si>
  <si>
    <t>998712101</t>
  </si>
  <si>
    <t>Přesun hmot tonážní tonážní pro krytiny povlakové v objektech v do 6 m</t>
  </si>
  <si>
    <t>-243805176</t>
  </si>
  <si>
    <t>Přesun hmot pro povlakové krytiny stanovený z hmotnosti přesunovaného materiálu vodorovná dopravní vzdálenost do 50 m v objektech výšky do 6 m</t>
  </si>
  <si>
    <t>https://podminky.urs.cz/item/CS_URS_2023_02/998712101</t>
  </si>
  <si>
    <t>713</t>
  </si>
  <si>
    <t>Izolace tepelné</t>
  </si>
  <si>
    <t>41</t>
  </si>
  <si>
    <t>713110811</t>
  </si>
  <si>
    <t>Odstranění tepelné izolace stropů volně kladené z vláknitých materiálů suchých tl do 100 mm</t>
  </si>
  <si>
    <t>-603172247</t>
  </si>
  <si>
    <t>Odstranění tepelné izolace stropů nebo podhledů z rohoží, pásů, dílců, desek, bloků volně kladených z vláknitých materiálů suchých, tloušťka izolace do 100 mm</t>
  </si>
  <si>
    <t>https://podminky.urs.cz/item/CS_URS_2023_02/713110811</t>
  </si>
  <si>
    <t>109*2</t>
  </si>
  <si>
    <t>42</t>
  </si>
  <si>
    <t>713111111</t>
  </si>
  <si>
    <t>Montáž izolace tepelné vrchem stropů volně kladenými rohožemi, pásy, dílci, deskami</t>
  </si>
  <si>
    <t>-2076782182</t>
  </si>
  <si>
    <t>Montáž tepelné izolace stropů rohožemi, pásy, dílci, deskami, bloky (izolační materiál ve specifikaci) vrchem bez překrytí lepenkou kladenými volně</t>
  </si>
  <si>
    <t>https://podminky.urs.cz/item/CS_URS_2023_02/713111111</t>
  </si>
  <si>
    <t>109,02*3</t>
  </si>
  <si>
    <t>43</t>
  </si>
  <si>
    <t>28376511</t>
  </si>
  <si>
    <t>deska izolační PIR s oboustrannou kompozitní fólií s hliníkovou vložkou pro ploché střechy λ=0,023 tl 60mm</t>
  </si>
  <si>
    <t>187872130</t>
  </si>
  <si>
    <t>109,02*1,05 'Přepočtené koeficientem množství</t>
  </si>
  <si>
    <t>44</t>
  </si>
  <si>
    <t>63152131</t>
  </si>
  <si>
    <t>pás tepelně izolační univerzální λ=0,034-0,035 tl 60mm</t>
  </si>
  <si>
    <t>1498852294</t>
  </si>
  <si>
    <t>45</t>
  </si>
  <si>
    <t>63152133</t>
  </si>
  <si>
    <t>pás tepelně izolační univerzální λ=0,034-0,035 tl 100mm</t>
  </si>
  <si>
    <t>-1784207847</t>
  </si>
  <si>
    <t>46</t>
  </si>
  <si>
    <t>713120821</t>
  </si>
  <si>
    <t>Odstranění tepelné izolace podlah volně kladené z polystyrenu suchého tl do 100 mm</t>
  </si>
  <si>
    <t>1296187466</t>
  </si>
  <si>
    <t>Odstranění tepelné izolace podlah z rohoží, pásů, dílců, desek, bloků podlah volně kladených nebo mezi trámy z polystyrenu, tloušťka izolace suchého, tloušťka izolace do 100 mm</t>
  </si>
  <si>
    <t>https://podminky.urs.cz/item/CS_URS_2023_02/713120821</t>
  </si>
  <si>
    <t>47</t>
  </si>
  <si>
    <t>713121121</t>
  </si>
  <si>
    <t>Montáž izolace tepelné podlah volně kladenými rohožemi, pásy, dílci, deskami 2 vrstvy</t>
  </si>
  <si>
    <t>349383195</t>
  </si>
  <si>
    <t>Montáž tepelné izolace podlah rohožemi, pásy, deskami, dílci, bloky (izolační materiál ve specifikaci) kladenými volně dvouvrstvá</t>
  </si>
  <si>
    <t>https://podminky.urs.cz/item/CS_URS_2023_02/713121121</t>
  </si>
  <si>
    <t>48</t>
  </si>
  <si>
    <t>28376816</t>
  </si>
  <si>
    <t>deska fenolická tepelně izolační podlahová λ=0,021 tl 40mm</t>
  </si>
  <si>
    <t>-1078843030</t>
  </si>
  <si>
    <t>103,4*2,1 'Přepočtené koeficientem množství</t>
  </si>
  <si>
    <t>49</t>
  </si>
  <si>
    <t>713130811</t>
  </si>
  <si>
    <t>Odstranění tepelné izolace stěn volně kladené z vláknitých materiálů tl do 100 mm</t>
  </si>
  <si>
    <t>864281198</t>
  </si>
  <si>
    <t>Odstranění tepelné izolace stěn a příček z rohoží, pásů, dílců, desek, bloků volně kladených z vláknitých materiálů, tloušťka izolace do 100 mm</t>
  </si>
  <si>
    <t>https://podminky.urs.cz/item/CS_URS_2023_02/713130811</t>
  </si>
  <si>
    <t>Poznámka k položce:
bourané otvory</t>
  </si>
  <si>
    <t>2,51*3</t>
  </si>
  <si>
    <t>50</t>
  </si>
  <si>
    <t>713141131</t>
  </si>
  <si>
    <t>Montáž izolace tepelné střech plochých lepené za studena plně 1 vrstva rohoží, pásů, dílců, desek</t>
  </si>
  <si>
    <t>976478192</t>
  </si>
  <si>
    <t>Montáž tepelné izolace střech plochých rohožemi, pásy, deskami, dílci, bloky (izolační materiál ve specifikaci) přilepenými za studena zplna, jednovrstvá</t>
  </si>
  <si>
    <t>https://podminky.urs.cz/item/CS_URS_2023_02/713141131</t>
  </si>
  <si>
    <t>0,5*6"světlíky</t>
  </si>
  <si>
    <t>51</t>
  </si>
  <si>
    <t>28376141</t>
  </si>
  <si>
    <t>klín izolační spád do 5% EPS 100</t>
  </si>
  <si>
    <t>-474914605</t>
  </si>
  <si>
    <t>0,5*0,02*6</t>
  </si>
  <si>
    <t>52</t>
  </si>
  <si>
    <t>713141151</t>
  </si>
  <si>
    <t>Montáž izolace tepelné střech plochých kladené volně 1 vrstva rohoží, pásů, dílců, desek</t>
  </si>
  <si>
    <t>1386745418</t>
  </si>
  <si>
    <t>Montáž tepelné izolace střech plochých rohožemi, pásy, deskami, dílci, bloky (izolační materiál ve specifikaci) kladenými volně jednovrstvá</t>
  </si>
  <si>
    <t>https://podminky.urs.cz/item/CS_URS_2023_02/713141151</t>
  </si>
  <si>
    <t>101,199</t>
  </si>
  <si>
    <t>53</t>
  </si>
  <si>
    <t>63151495</t>
  </si>
  <si>
    <t>deska tepelně izolační minerální plochých střech vrchní vrstva 70kPa λ=0,038-0,039 tl 30mm</t>
  </si>
  <si>
    <t>1382386801</t>
  </si>
  <si>
    <t>101,199*1,05 'Přepočtené koeficientem množství</t>
  </si>
  <si>
    <t>54</t>
  </si>
  <si>
    <t>998713101</t>
  </si>
  <si>
    <t>Přesun hmot tonážní pro izolace tepelné v objektech v do 6 m</t>
  </si>
  <si>
    <t>-208038056</t>
  </si>
  <si>
    <t>Přesun hmot pro izolace tepelné stanovený z hmotnosti přesunovaného materiálu vodorovná dopravní vzdálenost do 50 m v objektech výšky do 6 m</t>
  </si>
  <si>
    <t>https://podminky.urs.cz/item/CS_URS_2023_02/998713101</t>
  </si>
  <si>
    <t>714</t>
  </si>
  <si>
    <t>Akustická a protiotřesová opatření</t>
  </si>
  <si>
    <t>55</t>
  </si>
  <si>
    <t>714111201</t>
  </si>
  <si>
    <t>Montáž akustických obkladů pohltivých z dřevěných panelů s vloženou lištou</t>
  </si>
  <si>
    <t>1625812990</t>
  </si>
  <si>
    <t>Montáž akustických obkladů pohltivých z dřevěných panelů bez podkladového roštu se zdůrazněnými spárami vloženou lištou</t>
  </si>
  <si>
    <t>https://podminky.urs.cz/item/CS_URS_2023_02/714111201</t>
  </si>
  <si>
    <t>Poznámka k položce:
Jednotlivé sestavy absorbérů budou olemovány ukončujícími hliníkovými profily rozměru 25x25x13mm v délkách:
6+6+1,8+18=15,6m
2,4+2,4+1,8+1,8=8,4m
0,6+0,6+1,8+1,8=4,8m
0,6+0,6+1,8+1,8=4,8m
Celkem tedy 33,6m.</t>
  </si>
  <si>
    <t>6*1,8+0,6*1,8*2+2,4*1,8</t>
  </si>
  <si>
    <t>56</t>
  </si>
  <si>
    <t>123456R</t>
  </si>
  <si>
    <t>-131585391</t>
  </si>
  <si>
    <t>Stěnové absorbéry včetně lemování a podkladové konstrukce</t>
  </si>
  <si>
    <t>725</t>
  </si>
  <si>
    <t>Zdravotechnika - zařizovací předměty</t>
  </si>
  <si>
    <t>57</t>
  </si>
  <si>
    <t>725291631</t>
  </si>
  <si>
    <t>Doplňky zařízení koupelen a záchodů nerezové zásobník papírových ručníků</t>
  </si>
  <si>
    <t>soubor</t>
  </si>
  <si>
    <t>154733304</t>
  </si>
  <si>
    <t>https://podminky.urs.cz/item/CS_URS_2023_02/725291631</t>
  </si>
  <si>
    <t>58</t>
  </si>
  <si>
    <t>72529164R</t>
  </si>
  <si>
    <t>Doplňky zařízení koupelen a záchodů nerezové madlo TP1</t>
  </si>
  <si>
    <t>1575584689</t>
  </si>
  <si>
    <t>59</t>
  </si>
  <si>
    <t>725291R1</t>
  </si>
  <si>
    <t>odpadkový koš nerez</t>
  </si>
  <si>
    <t>945454283</t>
  </si>
  <si>
    <t>60</t>
  </si>
  <si>
    <t>725291R2</t>
  </si>
  <si>
    <t>WC čistící souprava nerez</t>
  </si>
  <si>
    <t>-1319171308</t>
  </si>
  <si>
    <t>61</t>
  </si>
  <si>
    <t>725291R3</t>
  </si>
  <si>
    <t>Dávkovač mýdla nerez</t>
  </si>
  <si>
    <t>-1425247981</t>
  </si>
  <si>
    <t>62</t>
  </si>
  <si>
    <t>725291R5</t>
  </si>
  <si>
    <t>háček chrom</t>
  </si>
  <si>
    <t>779814881</t>
  </si>
  <si>
    <t>63</t>
  </si>
  <si>
    <t>725292R2</t>
  </si>
  <si>
    <t>Madlo TP2</t>
  </si>
  <si>
    <t>-762350970</t>
  </si>
  <si>
    <t>64</t>
  </si>
  <si>
    <t>725292R3</t>
  </si>
  <si>
    <t>Madlo TP3</t>
  </si>
  <si>
    <t>-928148621</t>
  </si>
  <si>
    <t>65</t>
  </si>
  <si>
    <t>725292R4</t>
  </si>
  <si>
    <t>Zrcadlo TP4</t>
  </si>
  <si>
    <t>-702956243</t>
  </si>
  <si>
    <t>66</t>
  </si>
  <si>
    <t>725292R6</t>
  </si>
  <si>
    <t>Madlo TP6</t>
  </si>
  <si>
    <t>347543227</t>
  </si>
  <si>
    <t>762</t>
  </si>
  <si>
    <t>Konstrukce tesařské</t>
  </si>
  <si>
    <t>67</t>
  </si>
  <si>
    <t>762085112</t>
  </si>
  <si>
    <t>Montáž svorníků nebo šroubů dl přes 150 do 300 mm</t>
  </si>
  <si>
    <t>1919707529</t>
  </si>
  <si>
    <t>Montáž ocelových spojovacích prostředků (materiál ve specifikaci) svorníků nebo šroubů délky přes 150 do 300 mm</t>
  </si>
  <si>
    <t>https://podminky.urs.cz/item/CS_URS_2023_02/762085112</t>
  </si>
  <si>
    <t>246*2</t>
  </si>
  <si>
    <t>68</t>
  </si>
  <si>
    <t>31197006</t>
  </si>
  <si>
    <t>tyč závitová Pz 4.6 M16</t>
  </si>
  <si>
    <t>-456145894</t>
  </si>
  <si>
    <t>492*0,3 'Přepočtené koeficientem množství</t>
  </si>
  <si>
    <t>69</t>
  </si>
  <si>
    <t>31111008</t>
  </si>
  <si>
    <t>matice přesná šestihranná Pz DIN 934-8 M16</t>
  </si>
  <si>
    <t>100 kus</t>
  </si>
  <si>
    <t>-760164878</t>
  </si>
  <si>
    <t>246*2*2*0,01</t>
  </si>
  <si>
    <t>70</t>
  </si>
  <si>
    <t>31120008</t>
  </si>
  <si>
    <t>podložka DIN 125-A ZB D 16mm</t>
  </si>
  <si>
    <t>-1329959853</t>
  </si>
  <si>
    <t>9,84</t>
  </si>
  <si>
    <t>71</t>
  </si>
  <si>
    <t>762132138</t>
  </si>
  <si>
    <t>Montáž bednění stěn z hoblovaných prken tl do 32 mm na pero a drážku, na polodrážku nebo na vložené pero</t>
  </si>
  <si>
    <t>1624978791</t>
  </si>
  <si>
    <t>Montáž bednění stěn z hoblovaných prken tl. do 32 mm na pero a drážku, na polodrážku, na vložené pero</t>
  </si>
  <si>
    <t>https://podminky.urs.cz/item/CS_URS_2023_02/762132138</t>
  </si>
  <si>
    <t>6,84"štít</t>
  </si>
  <si>
    <t>72</t>
  </si>
  <si>
    <t>61191160</t>
  </si>
  <si>
    <t>palubky obkladové sibiřský modřín profil rhombus 20x95mm jakost A/B</t>
  </si>
  <si>
    <t>1851837861</t>
  </si>
  <si>
    <t>6,84*1,05 'Přepočtené koeficientem množství</t>
  </si>
  <si>
    <t>73</t>
  </si>
  <si>
    <t>762132811</t>
  </si>
  <si>
    <t>DeMontáž bednění svislých stěn z prken hoblovaných jednostranně</t>
  </si>
  <si>
    <t>-2088209410</t>
  </si>
  <si>
    <t>Demontáž bednění svislých stěn a nadstřešních stěn z jednostranně hoblovaných prken</t>
  </si>
  <si>
    <t>https://podminky.urs.cz/item/CS_URS_2023_02/762132811</t>
  </si>
  <si>
    <t>4,6*2*3*2</t>
  </si>
  <si>
    <t>74</t>
  </si>
  <si>
    <t>762191912</t>
  </si>
  <si>
    <t>Zabednění otvoru ve stěně prkny tl do 32 mm pl jednotlivě přes 1 do 4 m2</t>
  </si>
  <si>
    <t>-250876382</t>
  </si>
  <si>
    <t>Zabednění otvorů ve stěnách prkny nebo fošnami (materiál v ceně) tl. do 32 mm, otvoru plochy jednotlivě přes 1 do 4 m2</t>
  </si>
  <si>
    <t>https://podminky.urs.cz/item/CS_URS_2023_02/762191912</t>
  </si>
  <si>
    <t>2,6*3</t>
  </si>
  <si>
    <t>75</t>
  </si>
  <si>
    <t>762192901</t>
  </si>
  <si>
    <t>Montáž doplnění části kce stěny z hranolů průřezové pl do 120 cm2</t>
  </si>
  <si>
    <t>-244764521</t>
  </si>
  <si>
    <t>Doplnění části konstrukce stěny z hraněného řeziva - montáž (materiál ve specifikaci) průřezové plochy do 120 cm2</t>
  </si>
  <si>
    <t>https://podminky.urs.cz/item/CS_URS_2023_02/762192901</t>
  </si>
  <si>
    <t>3*3</t>
  </si>
  <si>
    <t>2*1</t>
  </si>
  <si>
    <t>2*7</t>
  </si>
  <si>
    <t>76</t>
  </si>
  <si>
    <t>61223263</t>
  </si>
  <si>
    <t>hranol konstrukční KVH lepený průřezu 80x80-280mm nepohledový</t>
  </si>
  <si>
    <t>-2019285143</t>
  </si>
  <si>
    <t>3*3*0,08*0,12</t>
  </si>
  <si>
    <t>2*1*0,12*0,18</t>
  </si>
  <si>
    <t>2*7*0,05*0,12</t>
  </si>
  <si>
    <t>77</t>
  </si>
  <si>
    <t>762332941</t>
  </si>
  <si>
    <t>Montáž doplnění části střešní vazby hranoly hoblovanými průřezové pl do 120 cm2</t>
  </si>
  <si>
    <t>948016511</t>
  </si>
  <si>
    <t>Doplnění střešní vazby řezivem - montáž (materiál ve specifikaci) hoblovaným, průřezové plochy do 120 cm2</t>
  </si>
  <si>
    <t>https://podminky.urs.cz/item/CS_URS_2023_02/762332941</t>
  </si>
  <si>
    <t>2,26*(5+15)</t>
  </si>
  <si>
    <t>2,4*12</t>
  </si>
  <si>
    <t>1*12</t>
  </si>
  <si>
    <t>2,3*12</t>
  </si>
  <si>
    <t>1,8*12</t>
  </si>
  <si>
    <t>0,5*246</t>
  </si>
  <si>
    <t>78</t>
  </si>
  <si>
    <t>61223261</t>
  </si>
  <si>
    <t>hranol konstrukční KVH lepený průřezu 50x80-200mm nepohledový</t>
  </si>
  <si>
    <t>1501176178</t>
  </si>
  <si>
    <t>2,26*(5+15)*0,05*0,15</t>
  </si>
  <si>
    <t>2,4*12*0,05*0,1</t>
  </si>
  <si>
    <t>1*12*0,05*0,1</t>
  </si>
  <si>
    <t>2,3*12*0,05*0,1</t>
  </si>
  <si>
    <t>1,8*12*0,05*0,1</t>
  </si>
  <si>
    <t>0,5*246*0,05*0,05</t>
  </si>
  <si>
    <t>79</t>
  </si>
  <si>
    <t>762341811</t>
  </si>
  <si>
    <t>Demontáž bednění střech z prken</t>
  </si>
  <si>
    <t>-1912402739</t>
  </si>
  <si>
    <t>Demontáž bednění a laťování bednění střech rovných, obloukových, sklonu do 60° se všemi nadstřešními konstrukcemi z prken hrubých, hoblovaných tl. do 32 mm</t>
  </si>
  <si>
    <t>https://podminky.urs.cz/item/CS_URS_2023_02/762341811</t>
  </si>
  <si>
    <t>2,35*3"světlíky</t>
  </si>
  <si>
    <t>80</t>
  </si>
  <si>
    <t>762342511</t>
  </si>
  <si>
    <t>Montáž kontralatí na podklad bez tepelné izolace</t>
  </si>
  <si>
    <t>-1847097012</t>
  </si>
  <si>
    <t>Montáž laťování montáž kontralatí na podklad bez tepelné izolace</t>
  </si>
  <si>
    <t>https://podminky.urs.cz/item/CS_URS_2023_02/762342511</t>
  </si>
  <si>
    <t>0,3*32,23"žlab</t>
  </si>
  <si>
    <t>0,6*64,45"atika</t>
  </si>
  <si>
    <t>81</t>
  </si>
  <si>
    <t>60514114</t>
  </si>
  <si>
    <t>řezivo jehličnaté lať impregnovaná dl 4 m</t>
  </si>
  <si>
    <t>-909338562</t>
  </si>
  <si>
    <t>0,3*32,23*0,04*0,06"žlab</t>
  </si>
  <si>
    <t>0,6*64,45*0,05*0,05"atika</t>
  </si>
  <si>
    <t>82</t>
  </si>
  <si>
    <t>762343811</t>
  </si>
  <si>
    <t>Demontáž bednění okapů a štítových říms z prken</t>
  </si>
  <si>
    <t>2125902837</t>
  </si>
  <si>
    <t>Demontáž bednění a laťování bednění okapů a štítových říms, včetně kostry, krajnice a závětrného prkna, pevných žaluzií a bednění z dílců, z prken hrubých, hoblovaných tl. do 32 mm</t>
  </si>
  <si>
    <t>https://podminky.urs.cz/item/CS_URS_2023_02/762343811</t>
  </si>
  <si>
    <t>0,33*7,85</t>
  </si>
  <si>
    <t>2,4*5*0,33</t>
  </si>
  <si>
    <t>7,85*0,65+7,85*0,34</t>
  </si>
  <si>
    <t>(9,74+2,4)*0,7</t>
  </si>
  <si>
    <t>83</t>
  </si>
  <si>
    <t>762431220</t>
  </si>
  <si>
    <t>Montáž obložení stěn deskami dřevotřískovými na sraz</t>
  </si>
  <si>
    <t>748928422</t>
  </si>
  <si>
    <t>Obložení stěn montáž deskami z dřevovláknitých hmot včetně tvarování a úpravy pro olištování spár dřevotřískovými nebo dřevoštěpkovými na sraz</t>
  </si>
  <si>
    <t>https://podminky.urs.cz/item/CS_URS_2023_02/762431220</t>
  </si>
  <si>
    <t>8,57+10,31+5,1+2,67+2,27"překližka</t>
  </si>
  <si>
    <t>84</t>
  </si>
  <si>
    <t>60621148</t>
  </si>
  <si>
    <t>překližka vodovzdorná hladká/hladká bříza tl 18mm</t>
  </si>
  <si>
    <t>1277443853</t>
  </si>
  <si>
    <t>28,92*1,1 'Přepočtené koeficientem množství</t>
  </si>
  <si>
    <t>197</t>
  </si>
  <si>
    <t>998762101</t>
  </si>
  <si>
    <t>Přesun hmot tonážní pro kce tesařské v objektech v do 6 m</t>
  </si>
  <si>
    <t>1789689064</t>
  </si>
  <si>
    <t>Přesun hmot pro konstrukce tesařské stanovený z hmotnosti přesunovaného materiálu vodorovná dopravní vzdálenost do 50 m v objektech výšky do 6 m</t>
  </si>
  <si>
    <t>https://podminky.urs.cz/item/CS_URS_2023_02/998762101</t>
  </si>
  <si>
    <t>763</t>
  </si>
  <si>
    <t>Konstrukce suché výstavby</t>
  </si>
  <si>
    <t>85</t>
  </si>
  <si>
    <t>763111441</t>
  </si>
  <si>
    <t>SDK příčka tl 100 mm profil CW+UW 50 desky 2xDFH2 12,5 s izolací EI 90 Rw do 56 dB</t>
  </si>
  <si>
    <t>-1332665390</t>
  </si>
  <si>
    <t>Příčka ze sádrokartonových desek s nosnou konstrukcí z jednoduchých ocelových profilů UW, CW dvojitě opláštěná deskami protipožárními impregnovanými DFH2 tl. 2 x 12,5 mm EI 90, příčka tl. 100 mm, profil 50, s izolací, Rw do 56 dB</t>
  </si>
  <si>
    <t>https://podminky.urs.cz/item/CS_URS_2023_02/763111441</t>
  </si>
  <si>
    <t>Poznámka k položce:
červená</t>
  </si>
  <si>
    <t>(1,98+2,2+0,7+4,77+2,1)*2,96</t>
  </si>
  <si>
    <t>-1,8*1,97</t>
  </si>
  <si>
    <t>86</t>
  </si>
  <si>
    <t>763111447</t>
  </si>
  <si>
    <t>SDK příčka tl 150 mm profil CW+UW 100 desky 2xDFH2 12,5 s izolací EI 90 Rw do 59 dB</t>
  </si>
  <si>
    <t>495307191</t>
  </si>
  <si>
    <t>Příčka ze sádrokartonových desek s nosnou konstrukcí z jednoduchých ocelových profilů UW, CW dvojitě opláštěná deskami protipožárními impregnovanými DFH2 tl. 2 x 12,5 mm EI 90, příčka tl. 150 mm, profil 100, s izolací, Rw do 59 dB</t>
  </si>
  <si>
    <t>https://podminky.urs.cz/item/CS_URS_2023_02/763111447</t>
  </si>
  <si>
    <t>Poznámka k položce:
fialová</t>
  </si>
  <si>
    <t>(2,173+2,15)*2,96</t>
  </si>
  <si>
    <t>87</t>
  </si>
  <si>
    <t>763111741</t>
  </si>
  <si>
    <t>Montáž parotěsné zábrany do SDK příčky</t>
  </si>
  <si>
    <t>2033031603</t>
  </si>
  <si>
    <t>Příčka ze sádrokartonových desek ostatní konstrukce a práce na příčkách ze sádrokartonových desek montáž parotěsné zábrany</t>
  </si>
  <si>
    <t>https://podminky.urs.cz/item/CS_URS_2023_02/763111741</t>
  </si>
  <si>
    <t>(11,97+9+9,57+2,1+2,4)*3</t>
  </si>
  <si>
    <t>-1,8*2,6-2,1*1,73-1,2*1,73</t>
  </si>
  <si>
    <t>3*0,5"tělocvična</t>
  </si>
  <si>
    <t>88</t>
  </si>
  <si>
    <t>28329027</t>
  </si>
  <si>
    <t>fólie PE vyztužená Al vrstvou pro parotěsnou vrstvu 150g/m2</t>
  </si>
  <si>
    <t>485463308</t>
  </si>
  <si>
    <t>96,231*1,1235 'Přepočtené koeficientem množství</t>
  </si>
  <si>
    <t>89</t>
  </si>
  <si>
    <t>763111811</t>
  </si>
  <si>
    <t>Demontáž SDK příčky s jednoduchou ocelovou nosnou konstrukcí opláštění jednoduché</t>
  </si>
  <si>
    <t>750677054</t>
  </si>
  <si>
    <t>Demontáž příček ze sádrokartonových desek s nosnou konstrukcí z ocelových profilů jednoduchých, opláštění jednoduché</t>
  </si>
  <si>
    <t>https://podminky.urs.cz/item/CS_URS_2023_02/763111811</t>
  </si>
  <si>
    <t>(3,6*2+3,55*2+3,3*2+3,2+1,85+1,38+1,65+1,45+1,65+1,25+1+1,3*3+2,2+1+1,5)*3</t>
  </si>
  <si>
    <t>90</t>
  </si>
  <si>
    <t>763112322</t>
  </si>
  <si>
    <t>SDK příčka mezibytová tl 155 mm zdvojený profil CW+UW 50 desky 2xDF 12,5 s dvojitou izolací EI 90 Rw do 66 dB</t>
  </si>
  <si>
    <t>-1777412465</t>
  </si>
  <si>
    <t>Příčka mezibytová ze sádrokartonových desek s nosnou konstrukcí ze zdvojených ocelových profilů UW, CW dvojitě opláštěná deskami protipožárními DF tl. 2 x 12,5 mm s dvojitou izolací, EI 90, příčka tl. 155 mm, profil 50, Rw do 66 dB</t>
  </si>
  <si>
    <t>https://podminky.urs.cz/item/CS_URS_2023_02/763112322</t>
  </si>
  <si>
    <t>Poznámka k položce:
modrá</t>
  </si>
  <si>
    <t>6,9*2,96</t>
  </si>
  <si>
    <t>91</t>
  </si>
  <si>
    <t>763121466</t>
  </si>
  <si>
    <t>SDK stěna předsazená tl 100 mm profil CW+UW 75 desky 2xDFH2 12,5 s izolací EI 45</t>
  </si>
  <si>
    <t>466251581</t>
  </si>
  <si>
    <t>Stěna předsazená ze sádrokartonových desek s nosnou konstrukcí z ocelových profilů CW, UW dvojitě opláštěná deskami protipožárními impregnovanými DFH2 tl. 2 x 12,5 mm s izolací, EI 45, stěna tl. 100 mm, profil 75</t>
  </si>
  <si>
    <t>https://podminky.urs.cz/item/CS_URS_2023_02/763121466</t>
  </si>
  <si>
    <t>Poznámka k položce:
oranžová</t>
  </si>
  <si>
    <t>(2,105+2,15+2,47+0,65*2+2,35+1,75+0,53+2,57)*2,96</t>
  </si>
  <si>
    <t>-1,9*2,15</t>
  </si>
  <si>
    <t>92</t>
  </si>
  <si>
    <t>76312146R</t>
  </si>
  <si>
    <t>SDK stěna předsazená tl 175 mm profil CW+UW 100 desky 2xGKF 12,5 s izolací EI 45</t>
  </si>
  <si>
    <t>49079227</t>
  </si>
  <si>
    <t>Stěna předsazená ze sádrokartonových desek s nosnou konstrukcí z ocelových profilů CW, UW dvojitě opláštěná deskami protipožárními impregnovanými GKF tl. 2 x 12,5 mm s izolací, EI 45, stěna tl. 175 mm, profil 100+50</t>
  </si>
  <si>
    <t>https://podminky.urs.cz/item/CS_URS_2023_02/76312146R</t>
  </si>
  <si>
    <t>Poznámka k položce:
zelená -včetně izolace a patrotěsné folie</t>
  </si>
  <si>
    <t>(11,73+9)*2,96</t>
  </si>
  <si>
    <t>-1,8*2,6-2,1*1,73</t>
  </si>
  <si>
    <t>93</t>
  </si>
  <si>
    <t>763121811</t>
  </si>
  <si>
    <t>Demontáž SDK předsazené/šachtové stěny s jednoduchou nosnou kcí opláštění jednoduché</t>
  </si>
  <si>
    <t>-1011482209</t>
  </si>
  <si>
    <t>Demontáž předsazených nebo šachtových stěn ze sádrokartonových desek s nosnou konstrukcí z ocelových profilů jednoduchých, opláštění jednoduché</t>
  </si>
  <si>
    <t>https://podminky.urs.cz/item/CS_URS_2023_02/763121811</t>
  </si>
  <si>
    <t>(7,3+2,8+3,3)*3</t>
  </si>
  <si>
    <t>94</t>
  </si>
  <si>
    <t>763131415</t>
  </si>
  <si>
    <t>SDK podhled desky 1xA 15 s izolací dvouvrstvá spodní kce profil CD+UD</t>
  </si>
  <si>
    <t>818196261</t>
  </si>
  <si>
    <t>Podhled ze sádrokartonových desek dvouvrstvá zavěšená spodní konstrukce z ocelových profilů CD, UD jednoduše opláštěná deskou standardní A, tl. 15 mm, s izolací</t>
  </si>
  <si>
    <t>https://podminky.urs.cz/item/CS_URS_2023_02/763131415</t>
  </si>
  <si>
    <t>4,2*2+4,8+4,5+67,5"vodorovný</t>
  </si>
  <si>
    <t>23,83"světlíky</t>
  </si>
  <si>
    <t>95</t>
  </si>
  <si>
    <t>763131751</t>
  </si>
  <si>
    <t>Montáž parotěsné zábrany do SDK podhledu</t>
  </si>
  <si>
    <t>1392728614</t>
  </si>
  <si>
    <t>Podhled ze sádrokartonových desek ostatní práce a konstrukce na podhledech ze sádrokartonových desek montáž parotěsné zábrany</t>
  </si>
  <si>
    <t>https://podminky.urs.cz/item/CS_URS_2023_02/763131751</t>
  </si>
  <si>
    <t>96</t>
  </si>
  <si>
    <t>28329282</t>
  </si>
  <si>
    <t>fólie PE vyztužená Al vrstvou pro parotěsnou vrstvu 170g/m2</t>
  </si>
  <si>
    <t>-1073892516</t>
  </si>
  <si>
    <t>109,03*1,1235 'Přepočtené koeficientem množství</t>
  </si>
  <si>
    <t>97</t>
  </si>
  <si>
    <t>763131811</t>
  </si>
  <si>
    <t>Demontáž SDK podhledu s nosnou kcí dřevěnou opláštění jednoduché</t>
  </si>
  <si>
    <t>-397271701</t>
  </si>
  <si>
    <t>Demontáž podhledu nebo samostatného požárního předělu ze sádrokartonových desek s nosnou konstrukcí dvouvrstvou dřevěnou, opláštění jednoduché</t>
  </si>
  <si>
    <t>https://podminky.urs.cz/item/CS_URS_2023_02/763131811</t>
  </si>
  <si>
    <t>77,5+4,2+4,2+4,8+4,5</t>
  </si>
  <si>
    <t>23,83</t>
  </si>
  <si>
    <t>98</t>
  </si>
  <si>
    <t>763172413</t>
  </si>
  <si>
    <t>Montáž dvířek revizních protipožárních SDK kcí vel. 400 x 400 mm pro příčky a předsazené stěny</t>
  </si>
  <si>
    <t>1750950731</t>
  </si>
  <si>
    <t>Montáž dvířek pro konstrukce ze sádrokartonových desek revizních protipožárních pro příčky a předsazené stěny velikost (šxv) 400 x 400 mm</t>
  </si>
  <si>
    <t>https://podminky.urs.cz/item/CS_URS_2023_02/763172413</t>
  </si>
  <si>
    <t>99</t>
  </si>
  <si>
    <t>59030761</t>
  </si>
  <si>
    <t>dvířka revizní protipožární pro stěny a podhledy EI 60 400x400 mm</t>
  </si>
  <si>
    <t>-878627709</t>
  </si>
  <si>
    <t>100</t>
  </si>
  <si>
    <t>763172453</t>
  </si>
  <si>
    <t>Montáž dvířek revizních protipožárních SDK kcí vel. 400 x 400 mm pro podhledy</t>
  </si>
  <si>
    <t>1322673767</t>
  </si>
  <si>
    <t>Montáž dvířek pro konstrukce ze sádrokartonových desek revizních protipožárních pro podhledy velikost (šxv) 400 x 400 mm</t>
  </si>
  <si>
    <t>https://podminky.urs.cz/item/CS_URS_2023_02/763172453</t>
  </si>
  <si>
    <t>101</t>
  </si>
  <si>
    <t>59002815</t>
  </si>
  <si>
    <t>102</t>
  </si>
  <si>
    <t>763181311</t>
  </si>
  <si>
    <t>Montáž jednokřídlové kovové zárubně do SDK příčky</t>
  </si>
  <si>
    <t>-847598123</t>
  </si>
  <si>
    <t>Výplně otvorů konstrukcí ze sádrokartonových desek montáž zárubně kovové s konstrukcí jednokřídlové</t>
  </si>
  <si>
    <t>https://podminky.urs.cz/item/CS_URS_2023_02/763181311</t>
  </si>
  <si>
    <t>103</t>
  </si>
  <si>
    <t>55331590</t>
  </si>
  <si>
    <t>zárubeň jednokřídlá ocelová pro sádrokartonové příčky tl stěny 75-100mm rozměru 800/1970, 2100mm</t>
  </si>
  <si>
    <t>-1689580963</t>
  </si>
  <si>
    <t>104</t>
  </si>
  <si>
    <t>763181312</t>
  </si>
  <si>
    <t>Montáž dvoukřídlové kovové zárubně do SDK příčky</t>
  </si>
  <si>
    <t>491316726</t>
  </si>
  <si>
    <t>Výplně otvorů konstrukcí ze sádrokartonových desek montáž zárubně kovové s konstrukcí dvoukřídlové</t>
  </si>
  <si>
    <t>https://podminky.urs.cz/item/CS_URS_2023_02/763181312</t>
  </si>
  <si>
    <t>105</t>
  </si>
  <si>
    <t>55331775R</t>
  </si>
  <si>
    <t>zárubeň dvoukřídlá ocelová pro sádrokartonové příčky tl stěny 75-100mm rozměru 1800/1970, 2100mm</t>
  </si>
  <si>
    <t>763135373</t>
  </si>
  <si>
    <t>106</t>
  </si>
  <si>
    <t>763183112</t>
  </si>
  <si>
    <t>Montáž pouzdra posuvných dveří s jednou kapsou pro jedno křídlo š přes 800 do 1200 mm do SDK příčky</t>
  </si>
  <si>
    <t>-81577347</t>
  </si>
  <si>
    <t>Výplně otvorů konstrukcí ze sádrokartonových desek montáž stavebního pouzdra posuvných dveří do sádrokartonové příčky s jednou kapsou pro jedno dveřní křídlo, průchozí šířky přes 800 do 1200 mm</t>
  </si>
  <si>
    <t>https://podminky.urs.cz/item/CS_URS_2023_02/763183112</t>
  </si>
  <si>
    <t>107</t>
  </si>
  <si>
    <t>55331613</t>
  </si>
  <si>
    <t>pouzdro stavební posuvných dveří jednopouzdrové 900mm standardní rozměr</t>
  </si>
  <si>
    <t>1569566361</t>
  </si>
  <si>
    <t>108</t>
  </si>
  <si>
    <t>763431001</t>
  </si>
  <si>
    <t>Montáž minerálního podhledu s vyjímatelnými panely vel. do 0,36 m2 na zavěšený viditelný rošt</t>
  </si>
  <si>
    <t>-1295210287</t>
  </si>
  <si>
    <t>Montáž podhledu minerálního včetně zavěšeného roštu viditelného s panely vyjímatelnými, velikosti panelů do 0,36 m2</t>
  </si>
  <si>
    <t>https://podminky.urs.cz/item/CS_URS_2023_02/763431001</t>
  </si>
  <si>
    <t>49,6+15,12</t>
  </si>
  <si>
    <t>109</t>
  </si>
  <si>
    <t>6312630R</t>
  </si>
  <si>
    <t>panel akustický pohltivý 600x600mm tl 15mm</t>
  </si>
  <si>
    <t>595525436</t>
  </si>
  <si>
    <t>panel akustický pohltivý tl 15mm</t>
  </si>
  <si>
    <t>Poznámka k položce:
včetně roštu, ukončovacích profilů, akustické izolace...přesná specifikace dle TZ</t>
  </si>
  <si>
    <t>49,6*1,05 'Přepočtené koeficientem množství</t>
  </si>
  <si>
    <t>110</t>
  </si>
  <si>
    <t>6312630R2</t>
  </si>
  <si>
    <t>minerální desky odrazivé 600x600 tl. 19mm</t>
  </si>
  <si>
    <t>-1198451749</t>
  </si>
  <si>
    <t>111</t>
  </si>
  <si>
    <t>998763100</t>
  </si>
  <si>
    <t>Přesun hmot tonážní pro dřevostavby v objektech v do 6 m</t>
  </si>
  <si>
    <t>1944691573</t>
  </si>
  <si>
    <t>Přesun hmot pro dřevostavby stanovený z hmotnosti přesunovaného materiálu vodorovná dopravní vzdálenost do 50 m v objektech výšky do 6 m</t>
  </si>
  <si>
    <t>https://podminky.urs.cz/item/CS_URS_2023_02/998763100</t>
  </si>
  <si>
    <t>764</t>
  </si>
  <si>
    <t>Konstrukce klempířské</t>
  </si>
  <si>
    <t>112</t>
  </si>
  <si>
    <t>764001821</t>
  </si>
  <si>
    <t>Demontáž krytiny ze svitků nebo tabulí do suti</t>
  </si>
  <si>
    <t>-562914032</t>
  </si>
  <si>
    <t>Demontáž klempířských konstrukcí krytiny ze svitků nebo tabulí do suti</t>
  </si>
  <si>
    <t>https://podminky.urs.cz/item/CS_URS_2023_02/764001821</t>
  </si>
  <si>
    <t>7,85*(0,65+0,34)"X6</t>
  </si>
  <si>
    <t>9,6*0,16+9,74*0,7"X7</t>
  </si>
  <si>
    <t>113</t>
  </si>
  <si>
    <t>764004801</t>
  </si>
  <si>
    <t>Demontáž podokapního žlabu do suti</t>
  </si>
  <si>
    <t>784789866</t>
  </si>
  <si>
    <t>Demontáž klempířských konstrukcí žlabu podokapního do suti</t>
  </si>
  <si>
    <t>https://podminky.urs.cz/item/CS_URS_2023_02/764004801</t>
  </si>
  <si>
    <t>5*2,4+0,8"X4</t>
  </si>
  <si>
    <t>114</t>
  </si>
  <si>
    <t>764212633R</t>
  </si>
  <si>
    <t>Krycí lišta K1</t>
  </si>
  <si>
    <t>-1775987598</t>
  </si>
  <si>
    <t>115</t>
  </si>
  <si>
    <t>7642128R10</t>
  </si>
  <si>
    <t>lišta K9</t>
  </si>
  <si>
    <t>-808452484</t>
  </si>
  <si>
    <t>116</t>
  </si>
  <si>
    <t>7642128R11</t>
  </si>
  <si>
    <t>lišta K9b</t>
  </si>
  <si>
    <t>-1028378497</t>
  </si>
  <si>
    <t>117</t>
  </si>
  <si>
    <t>7642128R12</t>
  </si>
  <si>
    <t>lišta K10</t>
  </si>
  <si>
    <t>-791840051</t>
  </si>
  <si>
    <t>118</t>
  </si>
  <si>
    <t>7642128R13</t>
  </si>
  <si>
    <t>lišta K11</t>
  </si>
  <si>
    <t>-1753379478</t>
  </si>
  <si>
    <t>119</t>
  </si>
  <si>
    <t>7642128R15</t>
  </si>
  <si>
    <t>plech K13</t>
  </si>
  <si>
    <t>849472466</t>
  </si>
  <si>
    <t>120</t>
  </si>
  <si>
    <t>7642128R16</t>
  </si>
  <si>
    <t>lišta K14</t>
  </si>
  <si>
    <t>1394001325</t>
  </si>
  <si>
    <t>121</t>
  </si>
  <si>
    <t>7642128R17</t>
  </si>
  <si>
    <t>okapnice K15</t>
  </si>
  <si>
    <t>-941054703</t>
  </si>
  <si>
    <t>122</t>
  </si>
  <si>
    <t>7642128R3</t>
  </si>
  <si>
    <t>závětrná lišta K2</t>
  </si>
  <si>
    <t>-1877781478</t>
  </si>
  <si>
    <t>123</t>
  </si>
  <si>
    <t>7642128R4</t>
  </si>
  <si>
    <t>žlab K3</t>
  </si>
  <si>
    <t>559650046</t>
  </si>
  <si>
    <t>124</t>
  </si>
  <si>
    <t>7642128R5</t>
  </si>
  <si>
    <t>lišta K4</t>
  </si>
  <si>
    <t>1342440163</t>
  </si>
  <si>
    <t>125</t>
  </si>
  <si>
    <t>7642128R6</t>
  </si>
  <si>
    <t>plech K5</t>
  </si>
  <si>
    <t>-1751919502</t>
  </si>
  <si>
    <t>126</t>
  </si>
  <si>
    <t>7642128R7</t>
  </si>
  <si>
    <t>plech K6</t>
  </si>
  <si>
    <t>2070373625</t>
  </si>
  <si>
    <t>127</t>
  </si>
  <si>
    <t>7642128R8</t>
  </si>
  <si>
    <t>plech K7</t>
  </si>
  <si>
    <t>-221679076</t>
  </si>
  <si>
    <t>128</t>
  </si>
  <si>
    <t>7642128R9</t>
  </si>
  <si>
    <t>plech K8</t>
  </si>
  <si>
    <t>1446302488</t>
  </si>
  <si>
    <t>129</t>
  </si>
  <si>
    <t>764518623</t>
  </si>
  <si>
    <t>Svody kruhové včetně objímek, kolen, odskoků z Pz s povrchovou úpravou průměru 120 mm</t>
  </si>
  <si>
    <t>691686065</t>
  </si>
  <si>
    <t>Svod z pozinkovaného plechu s upraveným povrchem včetně objímek, kolen a odskoků kruhový, průměru 120 mm</t>
  </si>
  <si>
    <t>https://podminky.urs.cz/item/CS_URS_2023_02/764518623</t>
  </si>
  <si>
    <t>Poznámka k položce:
K18(b,c)</t>
  </si>
  <si>
    <t>130</t>
  </si>
  <si>
    <t>998764101</t>
  </si>
  <si>
    <t>Přesun hmot tonážní pro konstrukce klempířské v objektech v do 6 m</t>
  </si>
  <si>
    <t>-1848409506</t>
  </si>
  <si>
    <t>Přesun hmot pro konstrukce klempířské stanovený z hmotnosti přesunovaného materiálu vodorovná dopravní vzdálenost do 50 m v objektech výšky do 6 m</t>
  </si>
  <si>
    <t>https://podminky.urs.cz/item/CS_URS_2023_02/998764101</t>
  </si>
  <si>
    <t>765</t>
  </si>
  <si>
    <t>Krytina skládaná</t>
  </si>
  <si>
    <t>131</t>
  </si>
  <si>
    <t>765191013</t>
  </si>
  <si>
    <t>Montáž pojistné hydroizolační nebo parotěsné fólie kladené přes 20° volně na bednění nebo tepelnou izolaci</t>
  </si>
  <si>
    <t>-1950880882</t>
  </si>
  <si>
    <t>Montáž pojistné hydroizolační nebo parotěsné fólie kladené ve sklonu přes 20° volně na bednění nebo tepelnou izolaci</t>
  </si>
  <si>
    <t>https://podminky.urs.cz/item/CS_URS_2023_02/765191013</t>
  </si>
  <si>
    <t>132</t>
  </si>
  <si>
    <t>28329031</t>
  </si>
  <si>
    <t>fólie kontaktní difuzně propustná pro doplňkovou hydroizolační vrstvu, monolitická dvouvrstvá PES/PR 270g/m2, integrovaná samolepící páska</t>
  </si>
  <si>
    <t>849225008</t>
  </si>
  <si>
    <t>109,02*1,1 'Přepočtené koeficientem množství</t>
  </si>
  <si>
    <t>766</t>
  </si>
  <si>
    <t>Konstrukce truhlářské</t>
  </si>
  <si>
    <t>133</t>
  </si>
  <si>
    <t>766411811</t>
  </si>
  <si>
    <t>Demontáž truhlářského obložení stěn z panelů plochy do 1,5 m2</t>
  </si>
  <si>
    <t>1750351968</t>
  </si>
  <si>
    <t>Demontáž obložení stěn panely, plochy do 1,5 m2</t>
  </si>
  <si>
    <t>https://podminky.urs.cz/item/CS_URS_2023_02/766411811</t>
  </si>
  <si>
    <t>(2,51+0,44)*1,3"sololit</t>
  </si>
  <si>
    <t>134</t>
  </si>
  <si>
    <t>766411812</t>
  </si>
  <si>
    <t>Demontáž truhlářského obložení stěn z panelů plochy přes 1,5 m2</t>
  </si>
  <si>
    <t>993703030</t>
  </si>
  <si>
    <t>Demontáž obložení stěn panely, plochy přes 1,5 m2</t>
  </si>
  <si>
    <t>https://podminky.urs.cz/item/CS_URS_2023_02/766411812</t>
  </si>
  <si>
    <t>2,51*3*2"azbest</t>
  </si>
  <si>
    <t>135</t>
  </si>
  <si>
    <t>766411821</t>
  </si>
  <si>
    <t>Demontáž truhlářského obložení stěn z palubek</t>
  </si>
  <si>
    <t>567629336</t>
  </si>
  <si>
    <t>Demontáž obložení stěn palubkami</t>
  </si>
  <si>
    <t>https://podminky.urs.cz/item/CS_URS_2023_02/766411821</t>
  </si>
  <si>
    <t>2,51*3*2"prkna</t>
  </si>
  <si>
    <t>136</t>
  </si>
  <si>
    <t>766660001</t>
  </si>
  <si>
    <t>Montáž dveřních křídel otvíravých jednokřídlových š do 0,8 m do ocelové zárubně</t>
  </si>
  <si>
    <t>-1605738293</t>
  </si>
  <si>
    <t>Montáž dveřních křídel dřevěných nebo plastových otevíravých do ocelové zárubně povrchově upravených jednokřídlových, šířky do 800 mm</t>
  </si>
  <si>
    <t>https://podminky.urs.cz/item/CS_URS_2023_02/766660001</t>
  </si>
  <si>
    <t>137</t>
  </si>
  <si>
    <t>654R1</t>
  </si>
  <si>
    <t>Dveře komplet dle specifikace D3</t>
  </si>
  <si>
    <t>-992888188</t>
  </si>
  <si>
    <t>138</t>
  </si>
  <si>
    <t>654R2</t>
  </si>
  <si>
    <t>Dveře komplet dle specifikace D4</t>
  </si>
  <si>
    <t>841303615</t>
  </si>
  <si>
    <t>139</t>
  </si>
  <si>
    <t>766660012</t>
  </si>
  <si>
    <t>Montáž dveřních křídel otvíravých dvoukřídlových š přes 1,45 m do ocelové zárubně</t>
  </si>
  <si>
    <t>-1767275817</t>
  </si>
  <si>
    <t>Montáž dveřních křídel dřevěných nebo plastových otevíravých do ocelové zárubně povrchově upravených dvoukřídlových, šířky přes 1450 mm</t>
  </si>
  <si>
    <t>https://podminky.urs.cz/item/CS_URS_2023_02/766660012</t>
  </si>
  <si>
    <t>140</t>
  </si>
  <si>
    <t>654R3</t>
  </si>
  <si>
    <t>Dveře komplet dle specifikace D1</t>
  </si>
  <si>
    <t>1554498872</t>
  </si>
  <si>
    <t>141</t>
  </si>
  <si>
    <t>654R4</t>
  </si>
  <si>
    <t>Dveře komplet dle specifikace D2</t>
  </si>
  <si>
    <t>1427939628</t>
  </si>
  <si>
    <t>142</t>
  </si>
  <si>
    <t>766660312</t>
  </si>
  <si>
    <t>Montáž posuvných dveří jednokřídlových průchozí š přes 800 do 1200 mm do pouzdra s jednou kapsou</t>
  </si>
  <si>
    <t>-273130282</t>
  </si>
  <si>
    <t>Montáž dveřních křídel dřevěných nebo plastových posuvných dveří do pouzdra s jednou kapsou jednokřídlových, průchozí šířky přes 800 do 1200 mm</t>
  </si>
  <si>
    <t>https://podminky.urs.cz/item/CS_URS_2023_02/766660312</t>
  </si>
  <si>
    <t>143</t>
  </si>
  <si>
    <t>654R5</t>
  </si>
  <si>
    <t>Dveře komplet dle specifikace D5</t>
  </si>
  <si>
    <t>1533613601</t>
  </si>
  <si>
    <t>144</t>
  </si>
  <si>
    <t>766682111</t>
  </si>
  <si>
    <t>Montáž zárubní obložkových pro dveře jednokřídlové tl stěny do 170 mm</t>
  </si>
  <si>
    <t>-1488341797</t>
  </si>
  <si>
    <t>Montáž zárubní dřevěných, plastových nebo z lamina obložkových, pro dveře jednokřídlové, tloušťky stěny do 170 mm</t>
  </si>
  <si>
    <t>https://podminky.urs.cz/item/CS_URS_2023_02/766682111</t>
  </si>
  <si>
    <t>145</t>
  </si>
  <si>
    <t>61182307</t>
  </si>
  <si>
    <t>zárubeň jednokřídlá obložková s laminátovým povrchem tl stěny 60-150mm rozměru 600-1100/1970, 2100mm</t>
  </si>
  <si>
    <t>1400603382</t>
  </si>
  <si>
    <t>146</t>
  </si>
  <si>
    <t>766694116</t>
  </si>
  <si>
    <t>Montáž parapetních desek dřevěných nebo plastových š do 30 cm</t>
  </si>
  <si>
    <t>365542789</t>
  </si>
  <si>
    <t>Montáž ostatních truhlářských konstrukcí parapetních desek dřevěných nebo plastových šířky do 300 mm</t>
  </si>
  <si>
    <t>https://podminky.urs.cz/item/CS_URS_2023_02/766694116</t>
  </si>
  <si>
    <t>1,2+2,1</t>
  </si>
  <si>
    <t>147</t>
  </si>
  <si>
    <t>60794102</t>
  </si>
  <si>
    <t>parapet dřevotřískový vnitřní povrch laminátový š 260mm</t>
  </si>
  <si>
    <t>-1337296674</t>
  </si>
  <si>
    <t>148</t>
  </si>
  <si>
    <t>60794121</t>
  </si>
  <si>
    <t>koncovka PVC k parapetním dřevotřískovým deskám 600mm</t>
  </si>
  <si>
    <t>1968430321</t>
  </si>
  <si>
    <t>149</t>
  </si>
  <si>
    <t>76681111R3</t>
  </si>
  <si>
    <t>Kuchyňská linka KL2</t>
  </si>
  <si>
    <t>1410810330</t>
  </si>
  <si>
    <t>Poznámka k položce:
specifikace dle TZ (včetně myčky)</t>
  </si>
  <si>
    <t>150</t>
  </si>
  <si>
    <t>998766101</t>
  </si>
  <si>
    <t>Přesun hmot tonážní pro kce truhlářské v objektech v do 6 m</t>
  </si>
  <si>
    <t>1809922504</t>
  </si>
  <si>
    <t>Přesun hmot pro konstrukce truhlářské stanovený z hmotnosti přesunovaného materiálu vodorovná dopravní vzdálenost do 50 m v objektech výšky do 6 m</t>
  </si>
  <si>
    <t>https://podminky.urs.cz/item/CS_URS_2023_02/998766101</t>
  </si>
  <si>
    <t>767</t>
  </si>
  <si>
    <t>Konstrukce zámečnické</t>
  </si>
  <si>
    <t>151</t>
  </si>
  <si>
    <t>767311830</t>
  </si>
  <si>
    <t>Demontáž světlíků bodových se skleněnou výplní</t>
  </si>
  <si>
    <t>-1140262234</t>
  </si>
  <si>
    <t>Demontáž světlíků se skleněnou výplní bodových</t>
  </si>
  <si>
    <t>https://podminky.urs.cz/item/CS_URS_2023_02/767311830</t>
  </si>
  <si>
    <t>1,35*0,92*3</t>
  </si>
  <si>
    <t>152</t>
  </si>
  <si>
    <t>767316311</t>
  </si>
  <si>
    <t>Montáž střešního bodového světlíku přes 1 do 1,5 m2</t>
  </si>
  <si>
    <t>-1368463600</t>
  </si>
  <si>
    <t>Montáž světlíků bodových přes 1 do 1,5 m2</t>
  </si>
  <si>
    <t>https://podminky.urs.cz/item/CS_URS_2023_02/767316311</t>
  </si>
  <si>
    <t>153</t>
  </si>
  <si>
    <t>951R1</t>
  </si>
  <si>
    <t>Světlík Sv2m včetně veškerých doplňků dle specifikace PD</t>
  </si>
  <si>
    <t>1444200387</t>
  </si>
  <si>
    <t>154</t>
  </si>
  <si>
    <t>7678899R</t>
  </si>
  <si>
    <t>-829852909</t>
  </si>
  <si>
    <t>Doplnění panikového kování stávajících dveří</t>
  </si>
  <si>
    <t>155</t>
  </si>
  <si>
    <t>767896810</t>
  </si>
  <si>
    <t>Demontáž kovových lišt</t>
  </si>
  <si>
    <t>1832398525</t>
  </si>
  <si>
    <t>Demontáž lišt a okopových plechů lišt</t>
  </si>
  <si>
    <t>https://podminky.urs.cz/item/CS_URS_2023_02/767896810</t>
  </si>
  <si>
    <t>9*3"spáry</t>
  </si>
  <si>
    <t>(1,2+1,73)*2</t>
  </si>
  <si>
    <t>(2,1+1,73)*2"okna</t>
  </si>
  <si>
    <t>(1,8+2,6*2)"dveře</t>
  </si>
  <si>
    <t>156</t>
  </si>
  <si>
    <t>76799191R</t>
  </si>
  <si>
    <t>Opravy zámečnických konstrukcí ostatní - samostatné svařování</t>
  </si>
  <si>
    <t>-1503751139</t>
  </si>
  <si>
    <t>Ostatní opravy svařováním - výměna kotvení sloupků</t>
  </si>
  <si>
    <t>Poznámka k položce:
odřezání a navaření TR51/5 0,6m vč. dočasné podpěry</t>
  </si>
  <si>
    <t>157</t>
  </si>
  <si>
    <t>998767101</t>
  </si>
  <si>
    <t>Přesun hmot tonážní pro zámečnické konstrukce v objektech v do 6 m</t>
  </si>
  <si>
    <t>538611619</t>
  </si>
  <si>
    <t>Přesun hmot pro zámečnické konstrukce stanovený z hmotnosti přesunovaného materiálu vodorovná dopravní vzdálenost do 50 m v objektech výšky do 6 m</t>
  </si>
  <si>
    <t>https://podminky.urs.cz/item/CS_URS_2023_02/998767101</t>
  </si>
  <si>
    <t>771</t>
  </si>
  <si>
    <t>Podlahy z dlaždic</t>
  </si>
  <si>
    <t>158</t>
  </si>
  <si>
    <t>771111011</t>
  </si>
  <si>
    <t>Vysátí podkladu před pokládkou dlažby</t>
  </si>
  <si>
    <t>547169013</t>
  </si>
  <si>
    <t>Příprava podkladu před provedením dlažby vysátí podlah</t>
  </si>
  <si>
    <t>https://podminky.urs.cz/item/CS_URS_2023_02/771111011</t>
  </si>
  <si>
    <t>11,5+4,2</t>
  </si>
  <si>
    <t>159</t>
  </si>
  <si>
    <t>771121011</t>
  </si>
  <si>
    <t>Nátěr penetrační na podlahu</t>
  </si>
  <si>
    <t>1031952134</t>
  </si>
  <si>
    <t>Příprava podkladu před provedením dlažby nátěr penetrační na podlahu</t>
  </si>
  <si>
    <t>https://podminky.urs.cz/item/CS_URS_2023_02/771121011</t>
  </si>
  <si>
    <t>160</t>
  </si>
  <si>
    <t>771151016</t>
  </si>
  <si>
    <t>Samonivelační stěrka podlah pevnosti 20 MPa tl přes 12 do 15 mm</t>
  </si>
  <si>
    <t>-413495509</t>
  </si>
  <si>
    <t>Příprava podkladu před provedením dlažby samonivelační stěrka min.pevnosti 20 MPa, tloušťky přes 12 do 15 mm</t>
  </si>
  <si>
    <t>https://podminky.urs.cz/item/CS_URS_2023_02/771151016</t>
  </si>
  <si>
    <t>11,5"zádveří</t>
  </si>
  <si>
    <t>161</t>
  </si>
  <si>
    <t>771571810</t>
  </si>
  <si>
    <t>Demontáž podlah z dlaždic keramických kladených do malty</t>
  </si>
  <si>
    <t>-222219724</t>
  </si>
  <si>
    <t>https://podminky.urs.cz/item/CS_URS_2023_02/771571810</t>
  </si>
  <si>
    <t>11,5</t>
  </si>
  <si>
    <t>162</t>
  </si>
  <si>
    <t>771573810</t>
  </si>
  <si>
    <t>Demontáž podlah z dlaždic keramických lepených</t>
  </si>
  <si>
    <t>-984190302</t>
  </si>
  <si>
    <t>https://podminky.urs.cz/item/CS_URS_2023_02/771573810</t>
  </si>
  <si>
    <t>2,1+6,7+1,2+1,1+7,1</t>
  </si>
  <si>
    <t>163</t>
  </si>
  <si>
    <t>771574414</t>
  </si>
  <si>
    <t>Montáž podlah keramických hladkých lepených cementovým flexibilním lepidlem přes 4 do 6 ks/m2</t>
  </si>
  <si>
    <t>-422853586</t>
  </si>
  <si>
    <t>Montáž podlah z dlaždic keramických lepených cementovým flexibilním lepidlem hladkých, tloušťky do 10 mm přes 4 do 6 ks/m2</t>
  </si>
  <si>
    <t>https://podminky.urs.cz/item/CS_URS_2023_02/771574414</t>
  </si>
  <si>
    <t>15,7</t>
  </si>
  <si>
    <t>164</t>
  </si>
  <si>
    <t>59761131</t>
  </si>
  <si>
    <t>dlažba keramická slinutá mrazuvzdorná do interiéru i exteriéru povrch hladký/leštěný tl do 10mm přes 4 do 6ks/m2</t>
  </si>
  <si>
    <t>130311236</t>
  </si>
  <si>
    <t>15,7*1,15 'Přepočtené koeficientem množství</t>
  </si>
  <si>
    <t>165</t>
  </si>
  <si>
    <t>998771101</t>
  </si>
  <si>
    <t>Přesun hmot tonážní pro podlahy z dlaždic v objektech v do 6 m</t>
  </si>
  <si>
    <t>1479434269</t>
  </si>
  <si>
    <t>Přesun hmot pro podlahy z dlaždic stanovený z hmotnosti přesunovaného materiálu vodorovná dopravní vzdálenost do 50 m v objektech výšky do 6 m</t>
  </si>
  <si>
    <t>https://podminky.urs.cz/item/CS_URS_2023_02/998771101</t>
  </si>
  <si>
    <t>775</t>
  </si>
  <si>
    <t>Podlahy skládané</t>
  </si>
  <si>
    <t>166</t>
  </si>
  <si>
    <t>775541821</t>
  </si>
  <si>
    <t>Demontáž podlah plovoucích zaklapávacích do suti</t>
  </si>
  <si>
    <t>55385475</t>
  </si>
  <si>
    <t>Demontáž plovoucích podlah laminátových, dýhovaných, vinylových ap. zaklapávacích (spojených na zámek)</t>
  </si>
  <si>
    <t>https://podminky.urs.cz/item/CS_URS_2023_02/775541821</t>
  </si>
  <si>
    <t>776</t>
  </si>
  <si>
    <t>Podlahy povlakové</t>
  </si>
  <si>
    <t>167</t>
  </si>
  <si>
    <t>776111115</t>
  </si>
  <si>
    <t>Broušení podkladu povlakových podlah před litím stěrky</t>
  </si>
  <si>
    <t>-196400209</t>
  </si>
  <si>
    <t>Příprava podkladu broušení podlah stávajícího podkladu před litím stěrky</t>
  </si>
  <si>
    <t>https://podminky.urs.cz/item/CS_URS_2023_02/776111115</t>
  </si>
  <si>
    <t>168</t>
  </si>
  <si>
    <t>776111311</t>
  </si>
  <si>
    <t>Vysátí podkladu povlakových podlah</t>
  </si>
  <si>
    <t>-2099324647</t>
  </si>
  <si>
    <t>Příprava podkladu vysátí podlah</t>
  </si>
  <si>
    <t>https://podminky.urs.cz/item/CS_URS_2023_02/776111311</t>
  </si>
  <si>
    <t>169</t>
  </si>
  <si>
    <t>776121112</t>
  </si>
  <si>
    <t>Vodou ředitelná penetrace savého podkladu povlakových podlah</t>
  </si>
  <si>
    <t>1135183273</t>
  </si>
  <si>
    <t>Příprava podkladu penetrace vodou ředitelná podlah</t>
  </si>
  <si>
    <t>https://podminky.urs.cz/item/CS_URS_2023_02/776121112</t>
  </si>
  <si>
    <t>170</t>
  </si>
  <si>
    <t>776141111</t>
  </si>
  <si>
    <t>Stěrka podlahová nivelační pro vyrovnání podkladu povlakových podlah pevnosti 20 MPa tl do 3 mm</t>
  </si>
  <si>
    <t>1858961799</t>
  </si>
  <si>
    <t>Příprava podkladu vyrovnání samonivelační stěrkou podlah min.pevnosti 20 MPa, tloušťky do 3 mm</t>
  </si>
  <si>
    <t>https://podminky.urs.cz/item/CS_URS_2023_02/776141111</t>
  </si>
  <si>
    <t>171</t>
  </si>
  <si>
    <t>776201811</t>
  </si>
  <si>
    <t>Demontáž lepených povlakových podlah bez podložky ručně</t>
  </si>
  <si>
    <t>615478002</t>
  </si>
  <si>
    <t>Demontáž povlakových podlahovin lepených ručně bez podložky</t>
  </si>
  <si>
    <t>https://podminky.urs.cz/item/CS_URS_2023_02/776201811</t>
  </si>
  <si>
    <t>1,2+12,7+11,4+11,5+38,33</t>
  </si>
  <si>
    <t>172</t>
  </si>
  <si>
    <t>776221111</t>
  </si>
  <si>
    <t>Lepení pásů z PVC standardním lepidlem</t>
  </si>
  <si>
    <t>-517480184</t>
  </si>
  <si>
    <t>Montáž podlahovin z PVC lepením standardním lepidlem z pásů</t>
  </si>
  <si>
    <t>https://podminky.urs.cz/item/CS_URS_2023_02/776221111</t>
  </si>
  <si>
    <t>173</t>
  </si>
  <si>
    <t>28412285</t>
  </si>
  <si>
    <t>krytina podlahová heterogenní tl 2mm</t>
  </si>
  <si>
    <t>139859486</t>
  </si>
  <si>
    <t>Poznámka k položce:
přesná specifikace dle TZ</t>
  </si>
  <si>
    <t>91*1,1 'Přepočtené koeficientem množství</t>
  </si>
  <si>
    <t>174</t>
  </si>
  <si>
    <t>776411111</t>
  </si>
  <si>
    <t>Montáž obvodových soklíků výšky do 80 mm</t>
  </si>
  <si>
    <t>619479735</t>
  </si>
  <si>
    <t>Montáž soklíků lepením obvodových, výšky do 80 mm</t>
  </si>
  <si>
    <t>https://podminky.urs.cz/item/CS_URS_2023_02/776411111</t>
  </si>
  <si>
    <t>175</t>
  </si>
  <si>
    <t>28411009</t>
  </si>
  <si>
    <t>lišta soklová PVC 18x80mm</t>
  </si>
  <si>
    <t>-2035974593</t>
  </si>
  <si>
    <t>32*1,02 'Přepočtené koeficientem množství</t>
  </si>
  <si>
    <t>176</t>
  </si>
  <si>
    <t>776411211</t>
  </si>
  <si>
    <t>Montáž tahaných obvodových soklíků z PVC výšky do 80 mm</t>
  </si>
  <si>
    <t>1310715916</t>
  </si>
  <si>
    <t>Montáž soklíků tahaných (fabiony) z PVC obvodových, výšky do 80 mm</t>
  </si>
  <si>
    <t>https://podminky.urs.cz/item/CS_URS_2023_02/776411211</t>
  </si>
  <si>
    <t>177</t>
  </si>
  <si>
    <t>28342166</t>
  </si>
  <si>
    <t>lišta podlahová PVC zakončovací</t>
  </si>
  <si>
    <t>-861396176</t>
  </si>
  <si>
    <t>178</t>
  </si>
  <si>
    <t>998776101</t>
  </si>
  <si>
    <t>Přesun hmot tonážní pro podlahy povlakové v objektech v do 6 m</t>
  </si>
  <si>
    <t>-863916266</t>
  </si>
  <si>
    <t>Přesun hmot pro podlahy povlakové stanovený z hmotnosti přesunovaného materiálu vodorovná dopravní vzdálenost do 50 m v objektech výšky do 6 m</t>
  </si>
  <si>
    <t>https://podminky.urs.cz/item/CS_URS_2023_02/998776101</t>
  </si>
  <si>
    <t>781</t>
  </si>
  <si>
    <t>Dokončovací práce - obklady</t>
  </si>
  <si>
    <t>179</t>
  </si>
  <si>
    <t>781111011</t>
  </si>
  <si>
    <t>Ometení (oprášení) stěny při přípravě podkladu</t>
  </si>
  <si>
    <t>972395613</t>
  </si>
  <si>
    <t>Příprava podkladu před provedením obkladu oprášení (ometení) stěny</t>
  </si>
  <si>
    <t>https://podminky.urs.cz/item/CS_URS_2023_02/781111011</t>
  </si>
  <si>
    <t>(1,95+2,15)*2*2-1,6</t>
  </si>
  <si>
    <t>(2,105+2,004)*2*2-1,8-1,8</t>
  </si>
  <si>
    <t>180</t>
  </si>
  <si>
    <t>781121011</t>
  </si>
  <si>
    <t>Nátěr penetrační na stěnu</t>
  </si>
  <si>
    <t>2079042600</t>
  </si>
  <si>
    <t>Příprava podkladu před provedením obkladu nátěr penetrační na stěnu</t>
  </si>
  <si>
    <t>https://podminky.urs.cz/item/CS_URS_2023_02/781121011</t>
  </si>
  <si>
    <t>181</t>
  </si>
  <si>
    <t>781474154</t>
  </si>
  <si>
    <t>Montáž obkladů vnitřních keramických velkoformátových hladkých přes 4 do 6 ks/m2 lepených flexibilním lepidlem</t>
  </si>
  <si>
    <t>-1657650271</t>
  </si>
  <si>
    <t>Montáž obkladů vnitřních stěn z dlaždic keramických lepených flexibilním lepidlem velkoformátových hladkých přes 4 do 6 ks/m2</t>
  </si>
  <si>
    <t>https://podminky.urs.cz/item/CS_URS_2023_02/781474154</t>
  </si>
  <si>
    <t>182</t>
  </si>
  <si>
    <t>59761001</t>
  </si>
  <si>
    <t>obklad velkoformátový keramický hladký přes 4 do 6ks/m2</t>
  </si>
  <si>
    <t>-1607413827</t>
  </si>
  <si>
    <t>27,636*1,15 'Přepočtené koeficientem množství</t>
  </si>
  <si>
    <t>183</t>
  </si>
  <si>
    <t>781492251</t>
  </si>
  <si>
    <t>Montáž profilů ukončovacích lepených flexibilním cementovým lepidlem</t>
  </si>
  <si>
    <t>105496745</t>
  </si>
  <si>
    <t>Obklad - dokončující práce montáž profilu lepeného flexibilním cementovým lepidlem ukončovacího</t>
  </si>
  <si>
    <t>https://podminky.urs.cz/item/CS_URS_2023_02/781492251</t>
  </si>
  <si>
    <t>184</t>
  </si>
  <si>
    <t>19416005</t>
  </si>
  <si>
    <t>lišta ukončovací z eloxovaného hliníku 10mm</t>
  </si>
  <si>
    <t>1659182365</t>
  </si>
  <si>
    <t>14*1,05 'Přepočtené koeficientem množství</t>
  </si>
  <si>
    <t>185</t>
  </si>
  <si>
    <t>998781101</t>
  </si>
  <si>
    <t>Přesun hmot tonážní pro obklady keramické v objektech v do 6 m</t>
  </si>
  <si>
    <t>-798843678</t>
  </si>
  <si>
    <t>Přesun hmot pro obklady keramické stanovený z hmotnosti přesunovaného materiálu vodorovná dopravní vzdálenost do 50 m v objektech výšky do 6 m</t>
  </si>
  <si>
    <t>https://podminky.urs.cz/item/CS_URS_2023_02/998781101</t>
  </si>
  <si>
    <t>783</t>
  </si>
  <si>
    <t>Dokončovací práce - nátěry</t>
  </si>
  <si>
    <t>186</t>
  </si>
  <si>
    <t>783315101</t>
  </si>
  <si>
    <t>Mezinátěr jednonásobný syntetický standardní zámečnických konstrukcí</t>
  </si>
  <si>
    <t>-1679896804</t>
  </si>
  <si>
    <t>Mezinátěr zámečnických konstrukcí jednonásobný syntetický standardní</t>
  </si>
  <si>
    <t>https://podminky.urs.cz/item/CS_URS_2023_02/783315101</t>
  </si>
  <si>
    <t>2,7*0,4*2</t>
  </si>
  <si>
    <t>2,8*0,4*2</t>
  </si>
  <si>
    <t>187</t>
  </si>
  <si>
    <t>783317101</t>
  </si>
  <si>
    <t>Krycí jednonásobný syntetický standardní nátěr zámečnických konstrukcí</t>
  </si>
  <si>
    <t>1899318474</t>
  </si>
  <si>
    <t>Krycí nátěr (email) zámečnických konstrukcí jednonásobný syntetický standardní</t>
  </si>
  <si>
    <t>https://podminky.urs.cz/item/CS_URS_2023_02/783317101</t>
  </si>
  <si>
    <t>188</t>
  </si>
  <si>
    <t>783805100</t>
  </si>
  <si>
    <t>Provedení funkčního nátěru antigraffiti, protikarbonatačního, fotokatalytického aj. nátěru hladkých betonových povrchů, povrchů z desek</t>
  </si>
  <si>
    <t>-557430070</t>
  </si>
  <si>
    <t>Provedení funkčního nátěru omítek antigraffiti, protikarbonatačního, fotokatalytického apod., ploch hladkých betonových povrchů nebo povrchů z desek na bázi dřeva (dřevovláknitých apod.)</t>
  </si>
  <si>
    <t>https://podminky.urs.cz/item/CS_URS_2023_02/783805100</t>
  </si>
  <si>
    <t>94,731*2 'Přepočtené koeficientem množství</t>
  </si>
  <si>
    <t>189</t>
  </si>
  <si>
    <t>9879R</t>
  </si>
  <si>
    <t>Enkapsulační nástřik</t>
  </si>
  <si>
    <t>-1742647413</t>
  </si>
  <si>
    <t>Poznámka k položce:
FOSTER 32-60</t>
  </si>
  <si>
    <t>190</t>
  </si>
  <si>
    <t>9876R1</t>
  </si>
  <si>
    <t>-1449003222</t>
  </si>
  <si>
    <t>penetrace foster 32-60</t>
  </si>
  <si>
    <t>784</t>
  </si>
  <si>
    <t>Dokončovací práce - malby a tapety</t>
  </si>
  <si>
    <t>191</t>
  </si>
  <si>
    <t>784111001</t>
  </si>
  <si>
    <t>Oprášení (ometení ) podkladu v místnostech v do 3,80 m</t>
  </si>
  <si>
    <t>-1378902703</t>
  </si>
  <si>
    <t>Oprášení (ometení) podkladu v místnostech výšky do 3,80 m</t>
  </si>
  <si>
    <t>https://podminky.urs.cz/item/CS_URS_2023_02/784111001</t>
  </si>
  <si>
    <t>31,234*2</t>
  </si>
  <si>
    <t>12,8*2</t>
  </si>
  <si>
    <t>20,41*2</t>
  </si>
  <si>
    <t>41+53</t>
  </si>
  <si>
    <t>4,2+4,2+4,8+4,5</t>
  </si>
  <si>
    <t>-27,63</t>
  </si>
  <si>
    <t>192</t>
  </si>
  <si>
    <t>784181101</t>
  </si>
  <si>
    <t>Základní akrylátová jednonásobná bezbarvá penetrace podkladu v místnostech v do 3,80 m</t>
  </si>
  <si>
    <t>1378591989</t>
  </si>
  <si>
    <t>Penetrace podkladu jednonásobná základní akrylátová bezbarvá v místnostech výšky do 3,80 m</t>
  </si>
  <si>
    <t>https://podminky.urs.cz/item/CS_URS_2023_02/784181101</t>
  </si>
  <si>
    <t>193</t>
  </si>
  <si>
    <t>784221101</t>
  </si>
  <si>
    <t>Dvojnásobné bílé malby ze směsí za sucha dobře otěruvzdorných v místnostech do 3,80 m</t>
  </si>
  <si>
    <t>1690382225</t>
  </si>
  <si>
    <t>Malby z malířských směsí otěruvzdorných za sucha dvojnásobné, bílé za sucha otěruvzdorné dobře v místnostech výšky do 3,80 m</t>
  </si>
  <si>
    <t>https://podminky.urs.cz/item/CS_URS_2023_02/784221101</t>
  </si>
  <si>
    <t>786</t>
  </si>
  <si>
    <t>Dokončovací práce - čalounické úpravy</t>
  </si>
  <si>
    <t>194</t>
  </si>
  <si>
    <t>786626111</t>
  </si>
  <si>
    <t>Montáž lamelové žaluzie vnitřní nebo do oken dvojitých dřevěných</t>
  </si>
  <si>
    <t>-1808383155</t>
  </si>
  <si>
    <t>Montáž zastiňujících žaluzií lamelových vnitřních nebo do oken dvojitých dřevěných</t>
  </si>
  <si>
    <t>https://podminky.urs.cz/item/CS_URS_2023_02/786626111</t>
  </si>
  <si>
    <t>Poznámka k položce:
včetně demontáže původních</t>
  </si>
  <si>
    <t>1,2*1,73</t>
  </si>
  <si>
    <t>2,1*1,73</t>
  </si>
  <si>
    <t>195</t>
  </si>
  <si>
    <t>55346200</t>
  </si>
  <si>
    <t>žaluzie horizontální interiérové</t>
  </si>
  <si>
    <t>1339823615</t>
  </si>
  <si>
    <t>Poznámka k položce:
specifikace dle tabulky žaluzií</t>
  </si>
  <si>
    <t>787</t>
  </si>
  <si>
    <t>Dokončovací práce - zasklívání</t>
  </si>
  <si>
    <t>196</t>
  </si>
  <si>
    <t>787300803</t>
  </si>
  <si>
    <t>Vysklívání střešních konstrukcí a světlíků netmelených</t>
  </si>
  <si>
    <t>-2023736797</t>
  </si>
  <si>
    <t>Vysklívání střešních konstrukcí a střešních světlíků netmelených</t>
  </si>
  <si>
    <t>https://podminky.urs.cz/item/CS_URS_2023_02/787300803</t>
  </si>
  <si>
    <t>01b - VZT 1</t>
  </si>
  <si>
    <t xml:space="preserve">    751 - Vzduchotechnika</t>
  </si>
  <si>
    <t>751</t>
  </si>
  <si>
    <t>Vzduchotechnika</t>
  </si>
  <si>
    <t>751122052</t>
  </si>
  <si>
    <t>Montáž ventilátoru radiálního nízkotlakého podhledového základního D přes 100 do 200 mm</t>
  </si>
  <si>
    <t>-825844736</t>
  </si>
  <si>
    <t>Montáž ventilátoru radiálního nízkotlakého podhledového základního, průměru přes 100 do 200 mm</t>
  </si>
  <si>
    <t>https://podminky.urs.cz/item/CS_URS_2023_02/751122052</t>
  </si>
  <si>
    <t>89465R</t>
  </si>
  <si>
    <t>Malý radiální ventilátor do podhledu SP 120 20W</t>
  </si>
  <si>
    <t>-1831739994</t>
  </si>
  <si>
    <t>751398102</t>
  </si>
  <si>
    <t>Montáž uzavírací klapky do kruhového potrubí bez příruby D přes 100 do 200 mm</t>
  </si>
  <si>
    <t>39081290</t>
  </si>
  <si>
    <t>Montáž ostatních zařízení uzavírací klapky do kruhového potrubí bez příruby, průměru přes 100 do 200 mm</t>
  </si>
  <si>
    <t>https://podminky.urs.cz/item/CS_URS_2023_02/751398102</t>
  </si>
  <si>
    <t>321565R</t>
  </si>
  <si>
    <t>Žaluziová klapka samotížná PER-200 W</t>
  </si>
  <si>
    <t>-748620869</t>
  </si>
  <si>
    <t>751398902</t>
  </si>
  <si>
    <t>Demontáž uzavírací klapky z kruhového potrubí bez příruby D přes 100 do 200 mm</t>
  </si>
  <si>
    <t>1895600318</t>
  </si>
  <si>
    <t>Demontáž ostatních zařízení uzavírací klapky z kruhového potrubí bez příruny, průměru přes 100 do 200 mm</t>
  </si>
  <si>
    <t>https://podminky.urs.cz/item/CS_URS_2023_02/751398902</t>
  </si>
  <si>
    <t>751510041</t>
  </si>
  <si>
    <t>Vzduchotechnické potrubí z pozinkovaného plechu kruhové spirálně vinutá trouba bez příruby D do 100 mm</t>
  </si>
  <si>
    <t>2028404295</t>
  </si>
  <si>
    <t>Vzduchotechnické potrubí z pozinkovaného plechu kruhové, trouba spirálně vinutá bez příruby, průměru do 100 mm</t>
  </si>
  <si>
    <t>https://podminky.urs.cz/item/CS_URS_2023_02/751510041</t>
  </si>
  <si>
    <t>751510042</t>
  </si>
  <si>
    <t>Vzduchotechnické potrubí z pozinkovaného plechu kruhové spirálně vinutá trouba bez příruby D přes 100 do 200 mm</t>
  </si>
  <si>
    <t>-712185727</t>
  </si>
  <si>
    <t>Vzduchotechnické potrubí z pozinkovaného plechu kruhové, trouba spirálně vinutá bez příruby, průměru přes 100 do 200 mm</t>
  </si>
  <si>
    <t>https://podminky.urs.cz/item/CS_URS_2023_02/751510042</t>
  </si>
  <si>
    <t>13+2</t>
  </si>
  <si>
    <t>751510870</t>
  </si>
  <si>
    <t>Demontáž vzduchotechnického potrubí plechového kruhového bez příruby spirálně vinutého do suti D do 200 mm</t>
  </si>
  <si>
    <t>812005647</t>
  </si>
  <si>
    <t>Demontáž vzduchotechnického potrubí plechového do suti kruhového, spirálně vinutého bez příruby, průměru do 200 mm</t>
  </si>
  <si>
    <t>https://podminky.urs.cz/item/CS_URS_2023_02/751510870</t>
  </si>
  <si>
    <t>751514178</t>
  </si>
  <si>
    <t>Montáž oblouku do plechového potrubí kruhového bez příruby D přes 100 do 200 mm</t>
  </si>
  <si>
    <t>1760817372</t>
  </si>
  <si>
    <t>Montáž oblouku do plechového potrubí kruhového bez příruby, průměru přes 100 do 200 mm</t>
  </si>
  <si>
    <t>https://podminky.urs.cz/item/CS_URS_2023_02/751514178</t>
  </si>
  <si>
    <t>42981116</t>
  </si>
  <si>
    <t>oblouk lisovaný Pz 90° D 160mm</t>
  </si>
  <si>
    <t>-279995904</t>
  </si>
  <si>
    <t>42981085</t>
  </si>
  <si>
    <t>oblouk segmentový Pz 90° D 200mm</t>
  </si>
  <si>
    <t>1840082276</t>
  </si>
  <si>
    <t>751514377</t>
  </si>
  <si>
    <t>Montáž odbočky oboustranné do plechového potrubí kruhového bez příruby D přes 100 do 200 mm</t>
  </si>
  <si>
    <t>1618642994</t>
  </si>
  <si>
    <t>Montáž odbočky oboustranné do plechového potrubí kruhového bez příruby, průměru přes 100 do 200 mm</t>
  </si>
  <si>
    <t>https://podminky.urs.cz/item/CS_URS_2023_02/751514377</t>
  </si>
  <si>
    <t>42981432</t>
  </si>
  <si>
    <t>odbočka jednostranná osová Pz T-kus 90° D1/D2 = 160/100mm</t>
  </si>
  <si>
    <t>-1538675416</t>
  </si>
  <si>
    <t>751514478</t>
  </si>
  <si>
    <t>Montáž přechodu osového nebo pravoúhlého do plechového potrubí kruhového bez příruby D přes 100 do 200 mm</t>
  </si>
  <si>
    <t>484734330</t>
  </si>
  <si>
    <t>Montáž přechodu osového nebo pravoúhlého do plechového potrubí kruhového bez příruby, průměru přes 100 do 200 mm</t>
  </si>
  <si>
    <t>https://podminky.urs.cz/item/CS_URS_2023_02/751514478</t>
  </si>
  <si>
    <t>42981356</t>
  </si>
  <si>
    <t>přechod osový Pz D1/D2 = 200/160mm</t>
  </si>
  <si>
    <t>-1043295857</t>
  </si>
  <si>
    <t>751691111</t>
  </si>
  <si>
    <t>Zaregulování systému vzduchotechnického zařízení - 1 koncový (distribuční) prvek</t>
  </si>
  <si>
    <t>2008150869</t>
  </si>
  <si>
    <t>Zaregulování systému vzduchotechnického zařízení za 1 koncový (distribuční) prvek</t>
  </si>
  <si>
    <t>https://podminky.urs.cz/item/CS_URS_2023_02/751691111</t>
  </si>
  <si>
    <t>998751101</t>
  </si>
  <si>
    <t>Přesun hmot tonážní pro vzduchotechniku v objektech výšky do 12 m</t>
  </si>
  <si>
    <t>-1344255464</t>
  </si>
  <si>
    <t>Přesun hmot pro vzduchotechniku stanovený z hmotnosti přesunovaného materiálu vodorovná dopravní vzdálenost do 100 m v objektech výšky do 12 m</t>
  </si>
  <si>
    <t>https://podminky.urs.cz/item/CS_URS_2023_02/998751101</t>
  </si>
  <si>
    <t>01c - UT 1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</si>
  <si>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</si>
  <si>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</si>
  <si>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</si>
  <si>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1554380106</t>
  </si>
  <si>
    <t>-108005149</t>
  </si>
  <si>
    <t>0,279*4 'Přepočtené koeficientem množství</t>
  </si>
  <si>
    <t>733</t>
  </si>
  <si>
    <t>Ústřední vytápění - rozvodné potrubí</t>
  </si>
  <si>
    <t>733110806</t>
  </si>
  <si>
    <t>Demontáž potrubí ocelového závitového DN přes 15 do 32</t>
  </si>
  <si>
    <t>1883689849</t>
  </si>
  <si>
    <t>Demontáž potrubí z trubek ocelových závitových DN přes 15 do 32</t>
  </si>
  <si>
    <t>https://podminky.urs.cz/item/CS_URS_2023_02/733110806</t>
  </si>
  <si>
    <t>733122202</t>
  </si>
  <si>
    <t>Potrubí z uhlíkové oceli tenkostěnné vnější PP opláštění spojované lisováním D 15x1,2 mm</t>
  </si>
  <si>
    <t>-1089857136</t>
  </si>
  <si>
    <t>Potrubí z trubek ocelových hladkých spojovaných lisováním z uhlíkové oceli tenkostěnné PP opláštění PN 16, T= +110°C Ø 15/1,2</t>
  </si>
  <si>
    <t>https://podminky.urs.cz/item/CS_URS_2023_02/733122202</t>
  </si>
  <si>
    <t>733122204</t>
  </si>
  <si>
    <t>Potrubí z uhlíkové oceli tenkostěnné vnější PP opláštění spojované lisováním D 22x1,5 mm</t>
  </si>
  <si>
    <t>-127850321</t>
  </si>
  <si>
    <t>Potrubí z trubek ocelových hladkých spojovaných lisováním z uhlíkové oceli tenkostěnné PP opláštění PN 16, T= +110°C Ø 22/1,5</t>
  </si>
  <si>
    <t>https://podminky.urs.cz/item/CS_URS_2023_02/733122204</t>
  </si>
  <si>
    <t>733122205</t>
  </si>
  <si>
    <t>Potrubí z uhlíkové oceli tenkostěnné vnější PP opláštění spojované lisováním D 28x1,5 mm</t>
  </si>
  <si>
    <t>1805275143</t>
  </si>
  <si>
    <t>Potrubí z trubek ocelových hladkých spojovaných lisováním z uhlíkové oceli tenkostěnné PP opláštění PN 16, T= +110°C Ø 28/1,5</t>
  </si>
  <si>
    <t>https://podminky.urs.cz/item/CS_URS_2023_02/733122205</t>
  </si>
  <si>
    <t>733122206</t>
  </si>
  <si>
    <t>Potrubí z uhlíkové oceli tenkostěnné vnější PP opláštění spojované lisováním D 35x1,5 mm</t>
  </si>
  <si>
    <t>-1006788183</t>
  </si>
  <si>
    <t>Potrubí z trubek ocelových hladkých spojovaných lisováním z uhlíkové oceli tenkostěnné PP opláštění PN 16, T= +110°C Ø 35/1,5</t>
  </si>
  <si>
    <t>https://podminky.urs.cz/item/CS_URS_2023_02/733122206</t>
  </si>
  <si>
    <t>733122207</t>
  </si>
  <si>
    <t>Potrubí z uhlíkové oceli tenkostěnné vnější PP opláštění spojované lisováním D 42x1,5 mm</t>
  </si>
  <si>
    <t>1253422625</t>
  </si>
  <si>
    <t>Potrubí z trubek ocelových hladkých spojovaných lisováním z uhlíkové oceli tenkostěnné PP opláštění PN 16, T= +110°C Ø 42/1,5</t>
  </si>
  <si>
    <t>https://podminky.urs.cz/item/CS_URS_2023_02/733122207</t>
  </si>
  <si>
    <t>733190217</t>
  </si>
  <si>
    <t>Zkouška těsnosti potrubí ocelové hladké D do 51x2,6</t>
  </si>
  <si>
    <t>1713775608</t>
  </si>
  <si>
    <t>Zkoušky těsnosti potrubí, manžety prostupové z trubek ocelových zkoušky těsnosti potrubí (za provozu) z trubek ocelových hladkých Ø do 51/2,6</t>
  </si>
  <si>
    <t>https://podminky.urs.cz/item/CS_URS_2023_02/733190217</t>
  </si>
  <si>
    <t>998733101</t>
  </si>
  <si>
    <t>Přesun hmot tonážní pro rozvody potrubí v objektech v do 6 m</t>
  </si>
  <si>
    <t>-835796551</t>
  </si>
  <si>
    <t>Přesun hmot pro rozvody potrubí stanovený z hmotnosti přesunovaného materiálu vodorovná dopravní vzdálenost do 50 m v objektech výšky do 6 m</t>
  </si>
  <si>
    <t>https://podminky.urs.cz/item/CS_URS_2023_02/998733101</t>
  </si>
  <si>
    <t>734</t>
  </si>
  <si>
    <t>Ústřední vytápění - armatury</t>
  </si>
  <si>
    <t>734211118</t>
  </si>
  <si>
    <t>Ventil závitový odvzdušňovací G 1/4 PN 14 do 120°C automatický</t>
  </si>
  <si>
    <t>1951215367</t>
  </si>
  <si>
    <t>Ventily odvzdušňovací závitové automatické PN 14 do 120°C G 1/4</t>
  </si>
  <si>
    <t>https://podminky.urs.cz/item/CS_URS_2023_02/734211118</t>
  </si>
  <si>
    <t>734221531</t>
  </si>
  <si>
    <t>Ventil závitový termostatický rohový jednoregulační G 3/8 PN 16 do 110°C bez hlavice ovládání</t>
  </si>
  <si>
    <t>-2049565493</t>
  </si>
  <si>
    <t>Ventily regulační závitové termostatické, bez hlavice ovládání PN 16 do 110°C rohové jednoregulační G 3/8</t>
  </si>
  <si>
    <t>https://podminky.urs.cz/item/CS_URS_2023_02/734221531</t>
  </si>
  <si>
    <t>734221682</t>
  </si>
  <si>
    <t>Termostatická hlavice kapalinová PN 10 do 110°C otopných těles VK</t>
  </si>
  <si>
    <t>-300787285</t>
  </si>
  <si>
    <t>Ventily regulační závitové hlavice termostatické, pro ovládání ventilů PN 10 do 110°C kapalinové otopných těles VK</t>
  </si>
  <si>
    <t>https://podminky.urs.cz/item/CS_URS_2023_02/734221682</t>
  </si>
  <si>
    <t>734261402</t>
  </si>
  <si>
    <t>Armatura připojovací rohová G 1/2x18 PN 10 do 110°C radiátorů typu VK</t>
  </si>
  <si>
    <t>-164991048</t>
  </si>
  <si>
    <t>Šroubení připojovací armatury radiátorů VK PN 10 do 110°C, regulační uzavíratelné rohové G 1/2 x 18</t>
  </si>
  <si>
    <t>https://podminky.urs.cz/item/CS_URS_2023_02/734261402</t>
  </si>
  <si>
    <t>734292714</t>
  </si>
  <si>
    <t>Kohout kulový přímý G 3/4 PN 42 do 185°C vnitřní závit</t>
  </si>
  <si>
    <t>13267949</t>
  </si>
  <si>
    <t>Ostatní armatury kulové kohouty PN 42 do 185°C přímé vnitřní závit G 3/4</t>
  </si>
  <si>
    <t>https://podminky.urs.cz/item/CS_URS_2023_02/734292714</t>
  </si>
  <si>
    <t>734292717</t>
  </si>
  <si>
    <t>Kohout kulový přímý G 1 1/2 PN 42 do 185°C vnitřní závit</t>
  </si>
  <si>
    <t>1223032269</t>
  </si>
  <si>
    <t>Ostatní armatury kulové kohouty PN 42 do 185°C přímé vnitřní závit G 1 1/2</t>
  </si>
  <si>
    <t>https://podminky.urs.cz/item/CS_URS_2023_02/734292717</t>
  </si>
  <si>
    <t>734292723</t>
  </si>
  <si>
    <t>Kohout kulový přímý G 1/2 PN 42 do 185°C vnitřní závit s vypouštěním</t>
  </si>
  <si>
    <t>-1896388826</t>
  </si>
  <si>
    <t>Ostatní armatury kulové kohouty PN 42 do 185°C přímé vnitřní závit s vypouštěním G 1/2</t>
  </si>
  <si>
    <t>https://podminky.urs.cz/item/CS_URS_2023_02/734292723</t>
  </si>
  <si>
    <t>735</t>
  </si>
  <si>
    <t>Ústřední vytápění - otopná tělesa</t>
  </si>
  <si>
    <t>735151812</t>
  </si>
  <si>
    <t>Demontáž otopného tělesa panelového jednořadého dl přes 1500 do 2820 mm</t>
  </si>
  <si>
    <t>1691195539</t>
  </si>
  <si>
    <t>Demontáž otopných těles panelových jednořadých stavební délky přes 1500 do 2820 mm</t>
  </si>
  <si>
    <t>https://podminky.urs.cz/item/CS_URS_2023_02/735151812</t>
  </si>
  <si>
    <t>735152574</t>
  </si>
  <si>
    <t>Otopné těleso panelové VK dvoudeskové 2 přídavné přestupní plochy výška/délka 600/700 mm výkon 1175 W</t>
  </si>
  <si>
    <t>448689519</t>
  </si>
  <si>
    <t>Otopná tělesa panelová VK dvoudesková PN 1,0 MPa, T do 110°C se dvěma přídavnými přestupními plochami výšky tělesa 600 mm stavební délky / výkonu 700 mm / 1175 W</t>
  </si>
  <si>
    <t>https://podminky.urs.cz/item/CS_URS_2023_02/735152574</t>
  </si>
  <si>
    <t>735152579</t>
  </si>
  <si>
    <t>Otopné těleso panelové VK dvoudeskové 2 přídavné přestupní plochy výška/délka 600/1200 mm výkon 2015 W</t>
  </si>
  <si>
    <t>1163076668</t>
  </si>
  <si>
    <t>Otopná tělesa panelová VK dvoudesková PN 1,0 MPa, T do 110°C se dvěma přídavnými přestupními plochami výšky tělesa 600 mm stavební délky / výkonu 1200 mm / 2015 W</t>
  </si>
  <si>
    <t>https://podminky.urs.cz/item/CS_URS_2023_02/735152579</t>
  </si>
  <si>
    <t>735152583</t>
  </si>
  <si>
    <t>Otopné těleso panelové VK dvoudeskové 2 přídavné přestupní plochy výška/délka 600/2000 mm výkon 3358 W</t>
  </si>
  <si>
    <t>1489018836</t>
  </si>
  <si>
    <t>Otopná tělesa panelová VK dvoudesková PN 1,0 MPa, T do 110°C se dvěma přídavnými přestupními plochami výšky tělesa 600 mm stavební délky / výkonu 2000 mm / 3358 W</t>
  </si>
  <si>
    <t>https://podminky.urs.cz/item/CS_URS_2023_02/735152583</t>
  </si>
  <si>
    <t>998735101</t>
  </si>
  <si>
    <t>Přesun hmot tonážní pro otopná tělesa v objektech v do 6 m</t>
  </si>
  <si>
    <t>782682910</t>
  </si>
  <si>
    <t>Přesun hmot pro otopná tělesa stanovený z hmotnosti přesunovaného materiálu vodorovná dopravní vzdálenost do 50 m v objektech výšky do 6 m</t>
  </si>
  <si>
    <t>https://podminky.urs.cz/item/CS_URS_2023_02/998735101</t>
  </si>
  <si>
    <t>735897R</t>
  </si>
  <si>
    <t>Tlaková a topná zkouška, napuštění</t>
  </si>
  <si>
    <t>hr</t>
  </si>
  <si>
    <t>-601122334</t>
  </si>
  <si>
    <t>01d - ZTI 1</t>
  </si>
  <si>
    <t xml:space="preserve">    2 - Zakládání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</si>
  <si>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</si>
  <si>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</si>
  <si>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</si>
  <si>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</si>
  <si>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>132212131</t>
  </si>
  <si>
    <t>Hloubení nezapažených rýh šířky do 800 mm v soudržných horninách třídy těžitelnosti I skupiny 3 ručně</t>
  </si>
  <si>
    <t>-266915295</t>
  </si>
  <si>
    <t>Hloubení nezapažených rýh šířky do 800 mm ručně s urovnáním dna do předepsaného profilu a spádu v hornině třídy těžitelnosti I skupiny 3 soudržných</t>
  </si>
  <si>
    <t>https://podminky.urs.cz/item/CS_URS_2023_02/132212131</t>
  </si>
  <si>
    <t>15,7*0,8*1,2</t>
  </si>
  <si>
    <t>6,2*0,8*0,65</t>
  </si>
  <si>
    <t>133212811</t>
  </si>
  <si>
    <t>Hloubení nezapažených šachet v hornině třídy těžitelnosti I skupiny 3 plocha výkopu do 4 m2 ručně</t>
  </si>
  <si>
    <t>-1901118593</t>
  </si>
  <si>
    <t>Hloubení nezapažených šachet ručně v horninách třídy těžitelnosti I skupiny 3, půdorysná plocha výkopu do 4 m2</t>
  </si>
  <si>
    <t>https://podminky.urs.cz/item/CS_URS_2023_02/133212811</t>
  </si>
  <si>
    <t>1*1*1"napojení dešť.</t>
  </si>
  <si>
    <t>162211311</t>
  </si>
  <si>
    <t>Vodorovné přemístění výkopku z horniny třídy těžitelnosti I skupiny 1 až 3 stavebním kolečkem do 10 m</t>
  </si>
  <si>
    <t>1141069719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</si>
  <si>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</si>
  <si>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https://podminky.urs.cz/item/CS_URS_2023_02/162211311</t>
  </si>
  <si>
    <t>8,4+2,48</t>
  </si>
  <si>
    <t>162651112</t>
  </si>
  <si>
    <t>Vodorovné přemístění přes 4 000 do 5000 m výkopku/sypaniny z horniny třídy těžitelnosti I skupiny 1 až 3</t>
  </si>
  <si>
    <t>-1566054152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</si>
  <si>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</si>
  <si>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https://podminky.urs.cz/item/CS_URS_2023_02/162651112</t>
  </si>
  <si>
    <t>171201231</t>
  </si>
  <si>
    <t>Poplatek za uložení zeminy a kamení na recyklační skládce (skládkovné) kód odpadu 17 05 04</t>
  </si>
  <si>
    <t>-2146639805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</si>
  <si>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</si>
  <si>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</si>
  <si>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10,88*2 'Přepočtené koeficientem množství</t>
  </si>
  <si>
    <t>174111101</t>
  </si>
  <si>
    <t>Zásyp jam, šachet rýh nebo kolem objektů sypaninou se zhutněním ručně</t>
  </si>
  <si>
    <t>1322583417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</si>
  <si>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</si>
  <si>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</si>
  <si>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6,67+0,74</t>
  </si>
  <si>
    <t>175111101</t>
  </si>
  <si>
    <t>Obsypání potrubí ručně sypaninou bez prohození, uloženou do 3 m</t>
  </si>
  <si>
    <t>-866316913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</si>
  <si>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</si>
  <si>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https://podminky.urs.cz/item/CS_URS_2023_02/175111101</t>
  </si>
  <si>
    <t>2,11+1,98</t>
  </si>
  <si>
    <t>58331351</t>
  </si>
  <si>
    <t>kamenivo těžené drobné frakce 0/4</t>
  </si>
  <si>
    <t>-877274154</t>
  </si>
  <si>
    <t>4,09*2 'Přepočtené koeficientem množství</t>
  </si>
  <si>
    <t>Zakládání</t>
  </si>
  <si>
    <t>211971121</t>
  </si>
  <si>
    <t>Zřízení opláštění žeber nebo trativodů geotextilií v rýze nebo zářezu sklonu přes 1:2 š do 2,5 m</t>
  </si>
  <si>
    <t>-664568209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</si>
  <si>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</si>
  <si>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https://podminky.urs.cz/item/CS_URS_2023_02/211971121</t>
  </si>
  <si>
    <t>9*0,8*2+9*1*2</t>
  </si>
  <si>
    <t>69311081</t>
  </si>
  <si>
    <t>geotextilie netkaná separační, ochranná, filtrační, drenážní PES 300g/m2</t>
  </si>
  <si>
    <t>292306025</t>
  </si>
  <si>
    <t>32,4*1,1845 'Přepočtené koeficientem množství</t>
  </si>
  <si>
    <t>212750101</t>
  </si>
  <si>
    <t>Trativod z drenážních trubek PVC-U SN 4 perforace 360° včetně lože otevřený výkop DN 100 pro budovy plocha pro vtékání vody min. 80 cm2/m</t>
  </si>
  <si>
    <t>1401132363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</si>
  <si>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</si>
  <si>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https://podminky.urs.cz/item/CS_URS_2023_02/212750101</t>
  </si>
  <si>
    <t>Vodorovné konstrukce</t>
  </si>
  <si>
    <t>451572111</t>
  </si>
  <si>
    <t>Lože pod potrubí otevřený výkop z kameniva drobného těženého</t>
  </si>
  <si>
    <t>498321760</t>
  </si>
  <si>
    <t>Lože pod potrubí, stoky a drobné objekty v otevřeném výkopu z kameniva drobného těženého 0 až 4 mm</t>
  </si>
  <si>
    <t>https://podminky.urs.cz/item/CS_URS_2023_02/451572111</t>
  </si>
  <si>
    <t>0,53+0,5</t>
  </si>
  <si>
    <t>631312141</t>
  </si>
  <si>
    <t>Doplnění rýh v dosavadních mazaninách betonem prostým</t>
  </si>
  <si>
    <t>-49271482</t>
  </si>
  <si>
    <t>Doplnění dosavadních mazanin prostým betonem s dodáním hmot, bez potěru, plochy jednotlivě rýh v dosavadních mazaninách</t>
  </si>
  <si>
    <t>https://podminky.urs.cz/item/CS_URS_2023_02/631312141</t>
  </si>
  <si>
    <t>Trubní vedení</t>
  </si>
  <si>
    <t>837312221</t>
  </si>
  <si>
    <t>Montáž kameninových tvarovek jednoosých s integrovaným těsněním otevřený výkop DN 150</t>
  </si>
  <si>
    <t>-1950584464</t>
  </si>
  <si>
    <t>Montáž kameninových tvarovek na potrubí z trub kameninových v otevřeném výkopu s integrovaným těsněním jednoosých DN 150</t>
  </si>
  <si>
    <t>https://podminky.urs.cz/item/CS_URS_2023_02/837312221</t>
  </si>
  <si>
    <t>28611546</t>
  </si>
  <si>
    <t>přechod kanalizační PVC na kameninové hrdlo DN 160</t>
  </si>
  <si>
    <t>-716515050</t>
  </si>
  <si>
    <t>1*1,015 'Přepočtené koeficientem množství</t>
  </si>
  <si>
    <t>837355121</t>
  </si>
  <si>
    <t>Výsek a montáž kameninové odbočné tvarovky DN 200</t>
  </si>
  <si>
    <t>-1869997769</t>
  </si>
  <si>
    <t>Výsek a montáž kameninové odbočné tvarovky na kameninovém potrubí DN 200</t>
  </si>
  <si>
    <t>https://podminky.urs.cz/item/CS_URS_2023_02/837355121</t>
  </si>
  <si>
    <t>871265221</t>
  </si>
  <si>
    <t>Kanalizační potrubí z tvrdého PVC jednovrstvé tuhost třídy SN8 DN 110</t>
  </si>
  <si>
    <t>789249550</t>
  </si>
  <si>
    <t>Kanalizační potrubí z tvrdého PVC v otevřeném výkopu ve sklonu do 20 %, hladkého plnostěnného jednovrstvého, tuhost třídy SN 8 DN 110</t>
  </si>
  <si>
    <t>https://podminky.urs.cz/item/CS_URS_2023_02/871265221</t>
  </si>
  <si>
    <t>871315221</t>
  </si>
  <si>
    <t>Kanalizační potrubí z tvrdého PVC jednovrstvé tuhost třídy SN8 DN 160</t>
  </si>
  <si>
    <t>-683977162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</si>
  <si>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</si>
  <si>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</si>
  <si>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965042131</t>
  </si>
  <si>
    <t>Bourání podkladů pod dlažby nebo mazanin betonových nebo z litého asfaltu tl do 100 mm pl do 4 m2</t>
  </si>
  <si>
    <t>1100287419</t>
  </si>
  <si>
    <t>Bourání mazanin betonových nebo z litého asfaltu tl. do 100 mm, plochy do 4 m2</t>
  </si>
  <si>
    <t>https://podminky.urs.cz/item/CS_URS_2023_02/965042131</t>
  </si>
  <si>
    <t>5*0,15</t>
  </si>
  <si>
    <t>971042361</t>
  </si>
  <si>
    <t>Vybourání otvorů v betonových příčkách a zdech pl do 0,09 m2 tl do 600 mm</t>
  </si>
  <si>
    <t>876992661</t>
  </si>
  <si>
    <t>Vybourání otvorů v betonových příčkách a zdech základových nebo nadzákladových plochy do 0,09 m2, tl. do 600 mm</t>
  </si>
  <si>
    <t>https://podminky.urs.cz/item/CS_URS_2023_02/971042361</t>
  </si>
  <si>
    <t>977311112</t>
  </si>
  <si>
    <t>Řezání stávajících betonových mazanin nevyztužených hl do 100 mm</t>
  </si>
  <si>
    <t>-1797245707</t>
  </si>
  <si>
    <t>Řezání stávajících betonových mazanin bez vyztužení hloubky přes 50 do 100 mm</t>
  </si>
  <si>
    <t>https://podminky.urs.cz/item/CS_URS_2023_02/977311112</t>
  </si>
  <si>
    <t>6,2*2</t>
  </si>
  <si>
    <t>-1386581964</t>
  </si>
  <si>
    <t>1978671788</t>
  </si>
  <si>
    <t>2,082*9 'Přepočtené koeficientem množství</t>
  </si>
  <si>
    <t>-1364091576</t>
  </si>
  <si>
    <t>336798920</t>
  </si>
  <si>
    <t>721</t>
  </si>
  <si>
    <t>Zdravotechnika - vnitřní kanalizace</t>
  </si>
  <si>
    <t>721171803</t>
  </si>
  <si>
    <t>Demontáž potrubí z PVC D do 75</t>
  </si>
  <si>
    <t>-879154567</t>
  </si>
  <si>
    <t>Demontáž potrubí z novodurových trub odpadních nebo připojovacích do D 75</t>
  </si>
  <si>
    <t>https://podminky.urs.cz/item/CS_URS_2023_02/721171803</t>
  </si>
  <si>
    <t>721173401</t>
  </si>
  <si>
    <t>Potrubí kanalizační z PVC SN 4 svodné DN 110</t>
  </si>
  <si>
    <t>-1040179387</t>
  </si>
  <si>
    <t>Potrubí z trub PVC SN4 svodné (ležaté) DN 110</t>
  </si>
  <si>
    <t>https://podminky.urs.cz/item/CS_URS_2023_02/721173401</t>
  </si>
  <si>
    <t>721173403</t>
  </si>
  <si>
    <t>Potrubí kanalizační z PVC SN 4 svodné DN 160</t>
  </si>
  <si>
    <t>814138260</t>
  </si>
  <si>
    <t>Potrubí z trub PVC SN4 svodné (ležaté) DN 160</t>
  </si>
  <si>
    <t>https://podminky.urs.cz/item/CS_URS_2023_02/721173403</t>
  </si>
  <si>
    <t>721174024</t>
  </si>
  <si>
    <t>Potrubí kanalizační z PP odpadní DN 75</t>
  </si>
  <si>
    <t>1353802677</t>
  </si>
  <si>
    <t>Potrubí z trub polypropylenových odpadní (svislé) DN 75</t>
  </si>
  <si>
    <t>https://podminky.urs.cz/item/CS_URS_2023_02/721174024</t>
  </si>
  <si>
    <t>721174042</t>
  </si>
  <si>
    <t>Potrubí kanalizační z PP připojovací DN 40</t>
  </si>
  <si>
    <t>1641397374</t>
  </si>
  <si>
    <t>Potrubí z trub polypropylenových připojovací DN 40</t>
  </si>
  <si>
    <t>https://podminky.urs.cz/item/CS_URS_2023_02/721174042</t>
  </si>
  <si>
    <t>721174043</t>
  </si>
  <si>
    <t>Potrubí kanalizační z PP připojovací DN 50</t>
  </si>
  <si>
    <t>1875346137</t>
  </si>
  <si>
    <t>Potrubí z trub polypropylenových připojovací DN 50</t>
  </si>
  <si>
    <t>https://podminky.urs.cz/item/CS_URS_2023_02/721174043</t>
  </si>
  <si>
    <t>721174045</t>
  </si>
  <si>
    <t>Potrubí kanalizační z PP připojovací DN 110</t>
  </si>
  <si>
    <t>1707554692</t>
  </si>
  <si>
    <t>Potrubí z trub polypropylenových připojovací DN 110</t>
  </si>
  <si>
    <t>https://podminky.urs.cz/item/CS_URS_2023_02/721174045</t>
  </si>
  <si>
    <t>721194104</t>
  </si>
  <si>
    <t>Vyvedení a upevnění odpadních výpustek DN 40</t>
  </si>
  <si>
    <t>856594761</t>
  </si>
  <si>
    <t>Vyměření přípojek na potrubí vyvedení a upevnění odpadních výpustek DN 40</t>
  </si>
  <si>
    <t>https://podminky.urs.cz/item/CS_URS_2023_02/721194104</t>
  </si>
  <si>
    <t>721194105</t>
  </si>
  <si>
    <t>Vyvedení a upevnění odpadních výpustek DN 50</t>
  </si>
  <si>
    <t>571358405</t>
  </si>
  <si>
    <t>Vyměření přípojek na potrubí vyvedení a upevnění odpadních výpustek DN 50</t>
  </si>
  <si>
    <t>https://podminky.urs.cz/item/CS_URS_2023_02/721194105</t>
  </si>
  <si>
    <t>721194109</t>
  </si>
  <si>
    <t>Vyvedení a upevnění odpadních výpustek DN 110</t>
  </si>
  <si>
    <t>714317274</t>
  </si>
  <si>
    <t>Vyměření přípojek na potrubí vyvedení a upevnění odpadních výpustek DN 110</t>
  </si>
  <si>
    <t>https://podminky.urs.cz/item/CS_URS_2023_02/721194109</t>
  </si>
  <si>
    <t>721242115</t>
  </si>
  <si>
    <t>Lapač střešních splavenin z PP s kulovým kloubem na odtoku DN 110</t>
  </si>
  <si>
    <t>-1840018311</t>
  </si>
  <si>
    <t>Lapače střešních splavenin polypropylenové (PP) s kulovým kloubem na odtoku DN 110</t>
  </si>
  <si>
    <t>https://podminky.urs.cz/item/CS_URS_2023_02/721242115</t>
  </si>
  <si>
    <t>721273151</t>
  </si>
  <si>
    <t>Hlavice ventilační polypropylen PP DN 50</t>
  </si>
  <si>
    <t>2012950978</t>
  </si>
  <si>
    <t>Ventilační hlavice z polypropylenu (PP) DN 50</t>
  </si>
  <si>
    <t>https://podminky.urs.cz/item/CS_URS_2023_02/721273151</t>
  </si>
  <si>
    <t>721290111</t>
  </si>
  <si>
    <t>Zkouška těsnosti potrubí kanalizace vodou DN do 125</t>
  </si>
  <si>
    <t>1511834451</t>
  </si>
  <si>
    <t>Zkouška těsnosti kanalizace v objektech vodou do DN 125</t>
  </si>
  <si>
    <t>https://podminky.urs.cz/item/CS_URS_2023_02/721290111</t>
  </si>
  <si>
    <t>722</t>
  </si>
  <si>
    <t>Zdravotechnika - vnitřní vodovod</t>
  </si>
  <si>
    <t>722130801</t>
  </si>
  <si>
    <t>Demontáž potrubí ocelové pozinkované závitové DN do 25</t>
  </si>
  <si>
    <t>-1339871389</t>
  </si>
  <si>
    <t>Demontáž potrubí z ocelových trubek pozinkovaných závitových do DN 25</t>
  </si>
  <si>
    <t>https://podminky.urs.cz/item/CS_URS_2023_02/722130801</t>
  </si>
  <si>
    <t>722174002</t>
  </si>
  <si>
    <t>Potrubí vodovodní plastové PPR svar polyfúze PN 16 D 20x2,8 mm</t>
  </si>
  <si>
    <t>703768408</t>
  </si>
  <si>
    <t>Potrubí z plastových trubek z polypropylenu PPR svařovaných polyfúzně PN 16 (SDR 7,4) D 20 x 2,8</t>
  </si>
  <si>
    <t>https://podminky.urs.cz/item/CS_URS_2023_02/722174002</t>
  </si>
  <si>
    <t>722174003</t>
  </si>
  <si>
    <t>Potrubí vodovodní plastové PPR svar polyfúze PN 16 D 25x3,5 mm</t>
  </si>
  <si>
    <t>-68189326</t>
  </si>
  <si>
    <t>Potrubí z plastových trubek z polypropylenu PPR svařovaných polyfúzně PN 16 (SDR 7,4) D 25 x 3,5</t>
  </si>
  <si>
    <t>https://podminky.urs.cz/item/CS_URS_2023_02/722174003</t>
  </si>
  <si>
    <t>722174022</t>
  </si>
  <si>
    <t>Potrubí vodovodní plastové PPR svar polyfúze PN 20 D 20x3,4 mm</t>
  </si>
  <si>
    <t>-649799546</t>
  </si>
  <si>
    <t>Potrubí z plastových trubek z polypropylenu PPR svařovaných polyfúzně PN 20 (SDR 6) D 20 x 3,4</t>
  </si>
  <si>
    <t>https://podminky.urs.cz/item/CS_URS_2023_02/722174022</t>
  </si>
  <si>
    <t>722181231</t>
  </si>
  <si>
    <t>Ochrana vodovodního potrubí přilepenými termoizolačními trubicemi z PE tl přes 9 do 13 mm DN do 22 mm</t>
  </si>
  <si>
    <t>1730568360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</si>
  <si>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</si>
  <si>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https://podminky.urs.cz/item/CS_URS_2023_02/722181231</t>
  </si>
  <si>
    <t>722181232</t>
  </si>
  <si>
    <t>Ochrana vodovodního potrubí přilepenými termoizolačními trubicemi z PE tl přes 9 do 13 mm DN přes 22 do 45 mm</t>
  </si>
  <si>
    <t>2045971627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</si>
  <si>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</si>
  <si>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https://podminky.urs.cz/item/CS_URS_2023_02/722181232</t>
  </si>
  <si>
    <t>722181251</t>
  </si>
  <si>
    <t>Ochrana vodovodního potrubí přilepenými termoizolačními trubicemi z PE tl přes 20 do 25 mm DN do 22 mm</t>
  </si>
  <si>
    <t>552485989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</si>
  <si>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</si>
  <si>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https://podminky.urs.cz/item/CS_URS_2023_02/722181251</t>
  </si>
  <si>
    <t>722190901</t>
  </si>
  <si>
    <t>Uzavření nebo otevření vodovodního potrubí při opravách</t>
  </si>
  <si>
    <t>1445877575</t>
  </si>
  <si>
    <t>Opravy ostatní uzavření nebo otevření vodovodního potrubí při opravách včetně vypuštění a napuštění</t>
  </si>
  <si>
    <t>https://podminky.urs.cz/item/CS_URS_2023_02/722190901</t>
  </si>
  <si>
    <t>722220151</t>
  </si>
  <si>
    <t>Nástěnka závitová plastová PPR PN 20 DN 16 x G 1/2"</t>
  </si>
  <si>
    <t>-1564945433</t>
  </si>
  <si>
    <t>Armatury s jedním závitem plastové (PPR) PN 20 (SDR 6) DN 16 x G 1/2"</t>
  </si>
  <si>
    <t>https://podminky.urs.cz/item/CS_URS_2023_02/722220151</t>
  </si>
  <si>
    <t>722230102</t>
  </si>
  <si>
    <t>Ventil přímý G 3/4" se dvěma závity</t>
  </si>
  <si>
    <t>-210408551</t>
  </si>
  <si>
    <t>Armatury se dvěma závity ventily přímé G 3/4"</t>
  </si>
  <si>
    <t>https://podminky.urs.cz/item/CS_URS_2023_02/722230102</t>
  </si>
  <si>
    <t>722230103</t>
  </si>
  <si>
    <t>Ventil přímý G 1" se dvěma závity</t>
  </si>
  <si>
    <t>-149097288</t>
  </si>
  <si>
    <t>Armatury se dvěma závity ventily přímé G 1"</t>
  </si>
  <si>
    <t>https://podminky.urs.cz/item/CS_URS_2023_02/722230103</t>
  </si>
  <si>
    <t>722230113</t>
  </si>
  <si>
    <t>Ventil přímý G 1" s odvodněním a dvěma závity</t>
  </si>
  <si>
    <t>1507098505</t>
  </si>
  <si>
    <t>Armatury se dvěma závity ventily přímé s odvodňovacím ventilem G 1"</t>
  </si>
  <si>
    <t>https://podminky.urs.cz/item/CS_URS_2023_02/722230113</t>
  </si>
  <si>
    <t>722231142</t>
  </si>
  <si>
    <t>Ventil závitový pojistný rohový G 3/4"</t>
  </si>
  <si>
    <t>-1043768744</t>
  </si>
  <si>
    <t>Armatury se dvěma závity ventily pojistné rohové G 3/4"</t>
  </si>
  <si>
    <t>https://podminky.urs.cz/item/CS_URS_2023_02/722231142</t>
  </si>
  <si>
    <t>722231143</t>
  </si>
  <si>
    <t>Ventil závitový pojistný rohový G 1"</t>
  </si>
  <si>
    <t>744944038</t>
  </si>
  <si>
    <t>Armatury se dvěma závity ventily pojistné rohové G 1"</t>
  </si>
  <si>
    <t>https://podminky.urs.cz/item/CS_URS_2023_02/722231143</t>
  </si>
  <si>
    <t>722262213</t>
  </si>
  <si>
    <t>Vodoměr závitový jednovtokový suchoběžný do 40°C G 3/4"x 130 mm Qn 1,5 m3/h horizontální</t>
  </si>
  <si>
    <t>1684178778</t>
  </si>
  <si>
    <t>Vodoměry pro vodu do 40°C závitové horizontální jednovtokové suchoběžné G 3/4" x 130 mm Qn 1,5</t>
  </si>
  <si>
    <t>https://podminky.urs.cz/item/CS_URS_2023_02/722262213</t>
  </si>
  <si>
    <t>722290234</t>
  </si>
  <si>
    <t>Proplach a dezinfekce vodovodního potrubí DN do 80</t>
  </si>
  <si>
    <t>1946587322</t>
  </si>
  <si>
    <t>Zkoušky, proplach a desinfekce vodovodního potrubí proplach a desinfekce vodovodního potrubí do DN 80</t>
  </si>
  <si>
    <t>https://podminky.urs.cz/item/CS_URS_2023_02/722290234</t>
  </si>
  <si>
    <t>722290246</t>
  </si>
  <si>
    <t>Zkouška těsnosti vodovodního potrubí plastového DN do 40</t>
  </si>
  <si>
    <t>-637141805</t>
  </si>
  <si>
    <t>Zkoušky, proplach a desinfekce vodovodního potrubí zkoušky těsnosti vodovodního potrubí plastového do DN 40</t>
  </si>
  <si>
    <t>https://podminky.urs.cz/item/CS_URS_2023_02/722290246</t>
  </si>
  <si>
    <t>725110814</t>
  </si>
  <si>
    <t>Demontáž klozetu Kombi</t>
  </si>
  <si>
    <t>-533269489</t>
  </si>
  <si>
    <t>Demontáž klozetů kombi</t>
  </si>
  <si>
    <t>https://podminky.urs.cz/item/CS_URS_2023_02/725110814</t>
  </si>
  <si>
    <t>725112171R</t>
  </si>
  <si>
    <t>Kombi klozet s hlubokým splachováním odpad vodorovný</t>
  </si>
  <si>
    <t>1860754848</t>
  </si>
  <si>
    <t>Zařízení záchodů kombi klozety s hlubokým splachováním odpad vodorovný</t>
  </si>
  <si>
    <t>Poznámka k položce:
pro ZTP</t>
  </si>
  <si>
    <t>725210821</t>
  </si>
  <si>
    <t>Demontáž umyvadel bez výtokových armatur</t>
  </si>
  <si>
    <t>-1135061298</t>
  </si>
  <si>
    <t>Demontáž umyvadel bez výtokových armatur umyvadel</t>
  </si>
  <si>
    <t>https://podminky.urs.cz/item/CS_URS_2023_02/725210821</t>
  </si>
  <si>
    <t>725211681</t>
  </si>
  <si>
    <t>Umyvadlo keramické bílé zdravotní šířky 640 mm připevněné na stěnu šrouby</t>
  </si>
  <si>
    <t>1513262982</t>
  </si>
  <si>
    <t>Umyvadla keramická bílá bez výtokových armatur připevněná na stěnu šrouby zdravotní, šířka umyvadla 640 mm</t>
  </si>
  <si>
    <t>https://podminky.urs.cz/item/CS_URS_2023_02/725211681</t>
  </si>
  <si>
    <t>725240812</t>
  </si>
  <si>
    <t>Demontáž vaniček sprchových bez výtokových armatur</t>
  </si>
  <si>
    <t>-81048115</t>
  </si>
  <si>
    <t>Demontáž sprchových kabin a vaniček bez výtokových armatur vaniček</t>
  </si>
  <si>
    <t>https://podminky.urs.cz/item/CS_URS_2023_02/725240812</t>
  </si>
  <si>
    <t>725291621</t>
  </si>
  <si>
    <t>Doplňky zařízení koupelen a záchodů nerezové zásobník toaletních papírů</t>
  </si>
  <si>
    <t>346851513</t>
  </si>
  <si>
    <t>Doplňky zařízení koupelen a záchodů nerezové zásobník toaletních papírů d=300 mm</t>
  </si>
  <si>
    <t>https://podminky.urs.cz/item/CS_URS_2023_02/725291621</t>
  </si>
  <si>
    <t>725311121</t>
  </si>
  <si>
    <t>Dřez jednoduchý nerezový se zápachovou uzávěrkou s odkapávací plochou 560x480 mm a miskou</t>
  </si>
  <si>
    <t>142819418</t>
  </si>
  <si>
    <t>Dřezy bez výtokových armatur jednoduché se zápachovou uzávěrkou nerezové s odkapávací plochou 560x480 mm a miskou</t>
  </si>
  <si>
    <t>https://podminky.urs.cz/item/CS_URS_2023_02/725311121</t>
  </si>
  <si>
    <t>725330820</t>
  </si>
  <si>
    <t>Demontáž výlevka diturvitová</t>
  </si>
  <si>
    <t>252308886</t>
  </si>
  <si>
    <t>Demontáž výlevek bez výtokových armatur a bez nádrže a splachovacího potrubí diturvitových</t>
  </si>
  <si>
    <t>https://podminky.urs.cz/item/CS_URS_2023_02/725330820</t>
  </si>
  <si>
    <t>725532102</t>
  </si>
  <si>
    <t>Elektrický ohřívač zásobníkový akumulační závěsný svislý 15 l / 2 kW</t>
  </si>
  <si>
    <t>-1424615023</t>
  </si>
  <si>
    <t>Elektrické ohřívače zásobníkové beztlakové přepadové akumulační s pojistným ventilem závěsné svislé objem nádrže (příkon) 15 l (2,0 kW)</t>
  </si>
  <si>
    <t>https://podminky.urs.cz/item/CS_URS_2023_02/725532102</t>
  </si>
  <si>
    <t>725813111</t>
  </si>
  <si>
    <t>Ventil rohový bez připojovací trubičky nebo flexi hadičky G 1/2"</t>
  </si>
  <si>
    <t>-506229114</t>
  </si>
  <si>
    <t>Ventily rohové bez připojovací trubičky nebo flexi hadičky G 1/2"</t>
  </si>
  <si>
    <t>https://podminky.urs.cz/item/CS_URS_2023_02/725813111</t>
  </si>
  <si>
    <t>725813112</t>
  </si>
  <si>
    <t>Ventil rohový pračkový G 3/4"</t>
  </si>
  <si>
    <t>-897937353</t>
  </si>
  <si>
    <t>Ventily rohové bez připojovací trubičky nebo flexi hadičky pračkové G 3/4"</t>
  </si>
  <si>
    <t>https://podminky.urs.cz/item/CS_URS_2023_02/725813112</t>
  </si>
  <si>
    <t>725820801</t>
  </si>
  <si>
    <t>Demontáž baterie nástěnné do G 3 / 4</t>
  </si>
  <si>
    <t>846351301</t>
  </si>
  <si>
    <t>Demontáž baterií nástěnných do G 3/4</t>
  </si>
  <si>
    <t>https://podminky.urs.cz/item/CS_URS_2023_02/725820801</t>
  </si>
  <si>
    <t>725820802</t>
  </si>
  <si>
    <t>Demontáž baterie stojánkové do jednoho otvoru</t>
  </si>
  <si>
    <t>509413412</t>
  </si>
  <si>
    <t>Demontáž baterií stojánkových do 1 otvoru</t>
  </si>
  <si>
    <t>https://podminky.urs.cz/item/CS_URS_2023_02/725820802</t>
  </si>
  <si>
    <t>725821325</t>
  </si>
  <si>
    <t>Baterie dřezová stojánková páková s otáčivým kulatým ústím a délkou ramínka 220 mm</t>
  </si>
  <si>
    <t>-416236369</t>
  </si>
  <si>
    <t>Baterie dřezové stojánkové pákové s otáčivým ústím a délkou ramínka 220 mm</t>
  </si>
  <si>
    <t>https://podminky.urs.cz/item/CS_URS_2023_02/725821325</t>
  </si>
  <si>
    <t>725829131</t>
  </si>
  <si>
    <t>Montáž baterie umyvadlové stojánkové G 1/2" ostatní typ</t>
  </si>
  <si>
    <t>-265447001</t>
  </si>
  <si>
    <t>Baterie umyvadlové montáž ostatních typů stojánkových G 1/2"</t>
  </si>
  <si>
    <t>https://podminky.urs.cz/item/CS_URS_2023_02/725829131</t>
  </si>
  <si>
    <t>65432R</t>
  </si>
  <si>
    <t>Baterie pro ZTP</t>
  </si>
  <si>
    <t>346766226</t>
  </si>
  <si>
    <t>763172321</t>
  </si>
  <si>
    <t>Montáž dvířek revizních jednoplášťových SDK kcí vel. 200x200 mm pro příčky a předsazené stěny</t>
  </si>
  <si>
    <t>-1000800358</t>
  </si>
  <si>
    <t>Montáž dvířek pro konstrukce ze sádrokartonových desek revizních jednoplášťových pro příčky a předsazené stěny velikost (šxv) 200 x 200 mm</t>
  </si>
  <si>
    <t>https://podminky.urs.cz/item/CS_URS_2023_02/763172321</t>
  </si>
  <si>
    <t>59030710</t>
  </si>
  <si>
    <t>dvířka revizní jednokřídlá s automatickým zámkem 200x200mm</t>
  </si>
  <si>
    <t>1150375917</t>
  </si>
  <si>
    <t>01e - elektro 1</t>
  </si>
  <si>
    <t xml:space="preserve"> </t>
  </si>
  <si>
    <t>D1 - Soupis montážního materiálu s prací</t>
  </si>
  <si>
    <t>D1</t>
  </si>
  <si>
    <t>Soupis montážního materiálu s prací</t>
  </si>
  <si>
    <t>Pol1</t>
  </si>
  <si>
    <t>Kabel silový 400 V, CU 5Jx1,5</t>
  </si>
  <si>
    <t>Pol2</t>
  </si>
  <si>
    <t>Kabel silový 230 V, CU 3Jx2,5</t>
  </si>
  <si>
    <t>Pol3</t>
  </si>
  <si>
    <t>Kabel silový 230 V, CU 3Jx1,5</t>
  </si>
  <si>
    <t>Pol4</t>
  </si>
  <si>
    <t>CYa 10mm zž</t>
  </si>
  <si>
    <t>Pol5</t>
  </si>
  <si>
    <t>CYa 4mm zž</t>
  </si>
  <si>
    <t>Pol6</t>
  </si>
  <si>
    <t>Kabel UTP c.5</t>
  </si>
  <si>
    <t>Pol7</t>
  </si>
  <si>
    <t>Ohebná elektroins. PVC trubka pr.25mm (odbočky k PC zás.)</t>
  </si>
  <si>
    <t>Pol8</t>
  </si>
  <si>
    <t>Svorka AB, zemnící</t>
  </si>
  <si>
    <t>ks</t>
  </si>
  <si>
    <t>Pol9</t>
  </si>
  <si>
    <t>Zemnící CU páska 3m</t>
  </si>
  <si>
    <t>Pol10</t>
  </si>
  <si>
    <t>Svorka Wago 3x2,5, bal.50ks</t>
  </si>
  <si>
    <t>Pol11</t>
  </si>
  <si>
    <t>Svorka Wago 5x2,5, bal.50ks</t>
  </si>
  <si>
    <t>Pol12</t>
  </si>
  <si>
    <t>Štítek ozn. kab.vedení bal.50ks</t>
  </si>
  <si>
    <t>Pol13</t>
  </si>
  <si>
    <t>Zásuvka do zdi dvojnásobná 230V/16A (clonky+vyosená zásuvka)</t>
  </si>
  <si>
    <t>Pol14</t>
  </si>
  <si>
    <t>Zásuvka do zdi dvojnásobná 230V/16A (clonky+vyosená zásuvka) s přepěťovou ochranou</t>
  </si>
  <si>
    <t>Pol15</t>
  </si>
  <si>
    <t>Zásuvka datová do zdi 2xRJ45</t>
  </si>
  <si>
    <t>Pol16</t>
  </si>
  <si>
    <t>Vypínač do zdi č.1, 250V/10A</t>
  </si>
  <si>
    <t>Pol17</t>
  </si>
  <si>
    <t>Vypínač do zdi č.6, 250V/10A, Tango</t>
  </si>
  <si>
    <t>Pol18</t>
  </si>
  <si>
    <t>Vypínač do zdi č.7, 250V/10A, Tango</t>
  </si>
  <si>
    <t>Pol19</t>
  </si>
  <si>
    <t>Stropní PIR čidlo 360°, 230V/10A, s čas.spínačem 1-15min.,</t>
  </si>
  <si>
    <t>Pol20</t>
  </si>
  <si>
    <t>Svítidlo podhledové LED panel 600x600mm, 230/10A IP20, 108lm/W, do 57W ( s ohledem na výpočet osvětlení )</t>
  </si>
  <si>
    <t>Pol21</t>
  </si>
  <si>
    <t>Svítidlo nouzové přizazené LED, 230/10A IP20, 60min.</t>
  </si>
  <si>
    <t>Pol22</t>
  </si>
  <si>
    <t>Rozvaděč R4 nástěnný, In=63A, 60mod. IP30/20</t>
  </si>
  <si>
    <t>Pol23</t>
  </si>
  <si>
    <t>Omezovače přepětí T1+T2, 10/350us/12,5kA, TN-C-S</t>
  </si>
  <si>
    <t>Pol24</t>
  </si>
  <si>
    <t>Vypínač na DIN lištu 400V/40A, 6kA</t>
  </si>
  <si>
    <t>Pol25</t>
  </si>
  <si>
    <t>Proudový chránič 400V, 40A/0,03A, typ A, 6kA</t>
  </si>
  <si>
    <t>Pol26</t>
  </si>
  <si>
    <t>Proudový chránič 230V, 10A/B/0,03A, 6kA</t>
  </si>
  <si>
    <t>Pol27</t>
  </si>
  <si>
    <t>Jistič 40A/3/B, 6kA</t>
  </si>
  <si>
    <t>Pol28</t>
  </si>
  <si>
    <t>Jistič 16A/1/B, 6kA</t>
  </si>
  <si>
    <t>Pol29</t>
  </si>
  <si>
    <t>Jistič 10A/1/B, 6kA</t>
  </si>
  <si>
    <t>Pol30</t>
  </si>
  <si>
    <t>Propojovací hřeben 400V / 12 mod. 63A</t>
  </si>
  <si>
    <t>Pol31</t>
  </si>
  <si>
    <t>Svorka modrá do 40A / 7 PIN na DIN lištu</t>
  </si>
  <si>
    <t>Pol32</t>
  </si>
  <si>
    <t>Dig. elektroměr na DIN lištu 63A/400V, 2x sazba (podružné měření)</t>
  </si>
  <si>
    <t>Pol33</t>
  </si>
  <si>
    <t>Připojení ventilátorů 230V (instalace a zapojení dle PD VZT)</t>
  </si>
  <si>
    <t>Pol34</t>
  </si>
  <si>
    <t>Materiál pro vypletení a zapojení rozvaděče R4</t>
  </si>
  <si>
    <t>x</t>
  </si>
  <si>
    <t>Pol35</t>
  </si>
  <si>
    <t>Ukonč. a zap.vodiče ve svorce v rozvaděči 1,5-4mm</t>
  </si>
  <si>
    <t>Pol36</t>
  </si>
  <si>
    <t>1x sluchátko s ovl. el.mag.zámku včetně kabeláže (bez  zvonkového tabla)</t>
  </si>
  <si>
    <t>1x sluchátko s ovl. el.mag.zámku včetně kabeláže (bez zvonkového tabla)</t>
  </si>
  <si>
    <t>Pol37</t>
  </si>
  <si>
    <t>Sada pro nouzovou signalizaci určenou k instalaci na toaletě (podle vyhlášky č.398/2009 Sb. o bezbariérovém užívání staveb)</t>
  </si>
  <si>
    <t>Pol38</t>
  </si>
  <si>
    <t>Protipožární tmel 310ml, pro utěsnění kab.prostupů v protipožární konstrukci stěn a stropů</t>
  </si>
  <si>
    <t>Pol39</t>
  </si>
  <si>
    <t>Autonomní stropní protipožární detektor</t>
  </si>
  <si>
    <t>Pol40</t>
  </si>
  <si>
    <t>Demontáž stáv. el.instalace</t>
  </si>
  <si>
    <t>h</t>
  </si>
  <si>
    <t>01f - Ochrana před bleskem 1</t>
  </si>
  <si>
    <t>Pol41</t>
  </si>
  <si>
    <t>Drát AlMgSi pr.8mm</t>
  </si>
  <si>
    <t>Pol42</t>
  </si>
  <si>
    <t>Svorka zkušební SZ, FEZN</t>
  </si>
  <si>
    <t>Pol43</t>
  </si>
  <si>
    <t>Svorka SS, FEZN</t>
  </si>
  <si>
    <t>Pol44</t>
  </si>
  <si>
    <t>Svorka SK, FEZN</t>
  </si>
  <si>
    <t>Pol45</t>
  </si>
  <si>
    <t>Jímací tyč 1m FeZn na bet. podstavci s PVC podložkou</t>
  </si>
  <si>
    <t>Pol46</t>
  </si>
  <si>
    <t>Plastové číslo svodu</t>
  </si>
  <si>
    <t>Pol47</t>
  </si>
  <si>
    <t>Svorka Soc na okapy+žlaby</t>
  </si>
  <si>
    <t>Pol48</t>
  </si>
  <si>
    <t>Podpěra vedení PV21c</t>
  </si>
  <si>
    <t>Pol49</t>
  </si>
  <si>
    <t>Podpěra vedení PV17</t>
  </si>
  <si>
    <t>Pol50</t>
  </si>
  <si>
    <t>Svorka připojovací SP</t>
  </si>
  <si>
    <t>Pol51</t>
  </si>
  <si>
    <t>Demontáž stávající jímací soustavy FEZN vč.podpěr vedení</t>
  </si>
  <si>
    <t>02 - část 2</t>
  </si>
  <si>
    <t>02a - stavební část 2</t>
  </si>
  <si>
    <t xml:space="preserve">    3 - Svislé a kompletní konstrukce</t>
  </si>
  <si>
    <t>541771516</t>
  </si>
  <si>
    <t>(52+24)*0,4</t>
  </si>
  <si>
    <t>-13*1*0,4</t>
  </si>
  <si>
    <t>1150248744</t>
  </si>
  <si>
    <t>0,4*0,4*0,8*2</t>
  </si>
  <si>
    <t>0,25*0,25*0,8*20</t>
  </si>
  <si>
    <t>-37136613</t>
  </si>
  <si>
    <t>698924595</t>
  </si>
  <si>
    <t>1,256*2 'Přepočtené koeficientem množství</t>
  </si>
  <si>
    <t>181311103</t>
  </si>
  <si>
    <t>Rozprostření ornice tl vrstvy do 200 mm v rovině nebo ve svahu do 1:5 ručně</t>
  </si>
  <si>
    <t>-1487004991</t>
  </si>
  <si>
    <t>Rozprostření a urovnání ornice v rovině nebo ve svahu sklonu do 1:5 ručně při souvislé ploše, tl. vrstvy do 200 mm</t>
  </si>
  <si>
    <t>https://podminky.urs.cz/item/CS_URS_2023_02/181311103</t>
  </si>
  <si>
    <t>181411131</t>
  </si>
  <si>
    <t>Založení parkového trávníku výsevem pl do 1000 m2 v rovině a ve svahu do 1:5</t>
  </si>
  <si>
    <t>-6556729</t>
  </si>
  <si>
    <t>Založení trávníku na půdě předem připravené plochy do 1000 m2 výsevem včetně utažení parkového v rovině nebo na svahu do 1:5</t>
  </si>
  <si>
    <t>https://podminky.urs.cz/item/CS_URS_2023_02/181411131</t>
  </si>
  <si>
    <t>00572410</t>
  </si>
  <si>
    <t>osivo směs travní parková</t>
  </si>
  <si>
    <t>kg</t>
  </si>
  <si>
    <t>1348587122</t>
  </si>
  <si>
    <t>80*0,02 'Přepočtené koeficientem množství</t>
  </si>
  <si>
    <t>181911101</t>
  </si>
  <si>
    <t>Úprava pláně v hornině třídy těžitelnosti I skupiny 1 až 2 bez zhutnění ručně</t>
  </si>
  <si>
    <t>1887230307</t>
  </si>
  <si>
    <t>Úprava pláně vyrovnáním výškových rozdílů ručně v hornině třídy těžitelnosti I skupiny 1 a 2 bez zhutnění</t>
  </si>
  <si>
    <t>https://podminky.urs.cz/item/CS_URS_2023_02/181911101</t>
  </si>
  <si>
    <t>Svislé a kompletní konstrukce</t>
  </si>
  <si>
    <t>338171123</t>
  </si>
  <si>
    <t>Osazování sloupků a vzpěr plotových ocelových v přes 2 do 2,6 m se zabetonováním</t>
  </si>
  <si>
    <t>662097373</t>
  </si>
  <si>
    <t>Montáž sloupků a vzpěr plotových ocelových trubkových nebo profilovaných výšky přes 2 do 2,6 m se zabetonováním do 0,08 m3 do připravených jamek</t>
  </si>
  <si>
    <t>https://podminky.urs.cz/item/CS_URS_2023_02/338171123</t>
  </si>
  <si>
    <t>20+2</t>
  </si>
  <si>
    <t>55342152</t>
  </si>
  <si>
    <t>plotový sloupek pro svařované panely profilovaný oválný 50x70mm dl 2,0-2,5m povrchová úprava Pz a komaxit</t>
  </si>
  <si>
    <t>920153754</t>
  </si>
  <si>
    <t>348101210</t>
  </si>
  <si>
    <t>Osazení vrat nebo vrátek k oplocení na ocelové sloupky pl do 2 m2</t>
  </si>
  <si>
    <t>1452640372</t>
  </si>
  <si>
    <t>Osazení vrat nebo vrátek k oplocení na sloupky ocelové, plochy jednotlivě do 2 m2</t>
  </si>
  <si>
    <t>https://podminky.urs.cz/item/CS_URS_2023_02/348101210</t>
  </si>
  <si>
    <t>55342333</t>
  </si>
  <si>
    <t>branka plotová jednokřídlá Pz s PVC vrstvou 1000x1530mm</t>
  </si>
  <si>
    <t>44054503</t>
  </si>
  <si>
    <t>348171130</t>
  </si>
  <si>
    <t>Montáž rámového oplocení v přes 1,5 do 2 m</t>
  </si>
  <si>
    <t>90888660</t>
  </si>
  <si>
    <t>Montáž oplocení z dílců kovových rámových, na ocelové sloupky, výšky přes 1,5 do 2,0 m</t>
  </si>
  <si>
    <t>https://podminky.urs.cz/item/CS_URS_2023_02/348171130</t>
  </si>
  <si>
    <t>10+35</t>
  </si>
  <si>
    <t>55342417</t>
  </si>
  <si>
    <t>plotový panel svařovaný v 1,5-2,0m š do 2,5m průměru drátu 5mm oka 55x200mm s dvojitým horizontálním drátem 6mm povrchová úprava PZ komaxit</t>
  </si>
  <si>
    <t>923953335</t>
  </si>
  <si>
    <t>434121416</t>
  </si>
  <si>
    <t>Osazení ŽB schodišťových stupňů drsných na schodnice</t>
  </si>
  <si>
    <t>1704820252</t>
  </si>
  <si>
    <t>Osazování schodišťových stupňů železobetonových s vyspárováním styčných spár, s provizorním dřevěným zábradlím a dočasným zakrytím stupnic prkny na schodnice, stupňů drsných</t>
  </si>
  <si>
    <t>https://podminky.urs.cz/item/CS_URS_2023_02/434121416</t>
  </si>
  <si>
    <t>1,35</t>
  </si>
  <si>
    <t>59373755</t>
  </si>
  <si>
    <t>stupeň schodišťový nosný ŽB 135x35x14,5cm</t>
  </si>
  <si>
    <t>1149577601</t>
  </si>
  <si>
    <t>815218606</t>
  </si>
  <si>
    <t>28,7+52+24</t>
  </si>
  <si>
    <t>1461599760</t>
  </si>
  <si>
    <t>-1807970373</t>
  </si>
  <si>
    <t>104,7*1,03 'Přepočtené koeficientem množství</t>
  </si>
  <si>
    <t>621211033</t>
  </si>
  <si>
    <t>Montáž kontaktního zateplení vnějších podhledů lepením a mechanickým kotvením polystyrénových desek do dřeva přes 120 do 160 mm</t>
  </si>
  <si>
    <t>-217106498</t>
  </si>
  <si>
    <t>Montáž kontaktního zateplení lepením a mechanickým kotvením z polystyrenových desek na vnější podhledy, na podklad dřevěný nebo kovový, tloušťky desek přes 120 do 160 mm</t>
  </si>
  <si>
    <t>https://podminky.urs.cz/item/CS_URS_2023_02/621211033</t>
  </si>
  <si>
    <t>28375951</t>
  </si>
  <si>
    <t>deska EPS 70 fasádní λ=0,039 tl 140mm</t>
  </si>
  <si>
    <t>-1624914538</t>
  </si>
  <si>
    <t>2,3*1,05 'Přepočtené koeficientem množství</t>
  </si>
  <si>
    <t>622531012</t>
  </si>
  <si>
    <t>Tenkovrstvá silikonová zrnitá omítka zrnitost 1,5 mm vnějších stěn</t>
  </si>
  <si>
    <t>1691920141</t>
  </si>
  <si>
    <t>Omítka tenkovrstvá silikonová vnějších ploch probarvená bez penetrace zatíraná (škrábaná), zrnitost 1,5 mm stěn</t>
  </si>
  <si>
    <t>https://podminky.urs.cz/item/CS_URS_2023_02/622531012</t>
  </si>
  <si>
    <t>1277212338</t>
  </si>
  <si>
    <t>99,6"viz TZ</t>
  </si>
  <si>
    <t>-2144250634</t>
  </si>
  <si>
    <t>47,5+27,5+2,5</t>
  </si>
  <si>
    <t>-2014262880</t>
  </si>
  <si>
    <t>-463833662</t>
  </si>
  <si>
    <t>2+5,7+5,45+2+24,15</t>
  </si>
  <si>
    <t>5,29</t>
  </si>
  <si>
    <t>781998675</t>
  </si>
  <si>
    <t>-1447461305</t>
  </si>
  <si>
    <t>5,3"vstup kočárky</t>
  </si>
  <si>
    <t>-1807657154</t>
  </si>
  <si>
    <t>1535840630</t>
  </si>
  <si>
    <t>1462789119</t>
  </si>
  <si>
    <t>820470482</t>
  </si>
  <si>
    <t>127283025</t>
  </si>
  <si>
    <t>1858585527</t>
  </si>
  <si>
    <t>176541503</t>
  </si>
  <si>
    <t>(178,6-106,26+24,3)*0,1</t>
  </si>
  <si>
    <t>5,3*4,3*0,06</t>
  </si>
  <si>
    <t>5,5*1,6*0,15</t>
  </si>
  <si>
    <t>966008211</t>
  </si>
  <si>
    <t>Bourání odvodňovacího žlabu z betonových příkopových tvárnic š do 500 mm</t>
  </si>
  <si>
    <t>1657230843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</si>
  <si>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</si>
  <si>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https://podminky.urs.cz/item/CS_URS_2023_02/966008211</t>
  </si>
  <si>
    <t>1554754788</t>
  </si>
  <si>
    <t>-1107882053</t>
  </si>
  <si>
    <t>45,806*5 'Přepočtené koeficientem množství</t>
  </si>
  <si>
    <t>1948687970</t>
  </si>
  <si>
    <t>1932347082</t>
  </si>
  <si>
    <t>826502942</t>
  </si>
  <si>
    <t>-1666998715</t>
  </si>
  <si>
    <t>-1784519845</t>
  </si>
  <si>
    <t>-1544773327</t>
  </si>
  <si>
    <t>1981131563</t>
  </si>
  <si>
    <t>852522501</t>
  </si>
  <si>
    <t>1420471353</t>
  </si>
  <si>
    <t>99,6</t>
  </si>
  <si>
    <t>-816472728</t>
  </si>
  <si>
    <t>99,6*0,0003 'Přepočtené koeficientem množství</t>
  </si>
  <si>
    <t>650896780</t>
  </si>
  <si>
    <t>1885521030</t>
  </si>
  <si>
    <t>-159931127</t>
  </si>
  <si>
    <t>99,6*1,1655 'Přepočtené koeficientem množství</t>
  </si>
  <si>
    <t>1006787646</t>
  </si>
  <si>
    <t>901794138</t>
  </si>
  <si>
    <t>121,73</t>
  </si>
  <si>
    <t>-837736378</t>
  </si>
  <si>
    <t>121,73*2 'Přepočtené koeficientem množství</t>
  </si>
  <si>
    <t>712363115</t>
  </si>
  <si>
    <t>Provedení povlakové krytiny střech do 10° zaizolování prostupů kruhového průřezu D do 300 mm</t>
  </si>
  <si>
    <t>-1860348912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</si>
  <si>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</si>
  <si>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https://podminky.urs.cz/item/CS_URS_2023_02/712363115</t>
  </si>
  <si>
    <t>-381672224</t>
  </si>
  <si>
    <t>2016030486</t>
  </si>
  <si>
    <t>121,73*1,1655 'Přepočtené koeficientem množství</t>
  </si>
  <si>
    <t>-1043029778</t>
  </si>
  <si>
    <t>4,2*0,5*2+3*0,5</t>
  </si>
  <si>
    <t>12*0,4</t>
  </si>
  <si>
    <t>-238803018</t>
  </si>
  <si>
    <t>10,5*1,2 'Přepočtené koeficientem množství</t>
  </si>
  <si>
    <t>-1788702194</t>
  </si>
  <si>
    <t>1316494733</t>
  </si>
  <si>
    <t>115,766*2</t>
  </si>
  <si>
    <t>-1199411769</t>
  </si>
  <si>
    <t>80,7"rovná část</t>
  </si>
  <si>
    <t xml:space="preserve">15,89"světlíky </t>
  </si>
  <si>
    <t>5,81</t>
  </si>
  <si>
    <t>1630786686</t>
  </si>
  <si>
    <t>102,4*1,05 'Přepočtené koeficientem množství</t>
  </si>
  <si>
    <t>861658227</t>
  </si>
  <si>
    <t>990411335</t>
  </si>
  <si>
    <t>221076445</t>
  </si>
  <si>
    <t>(178,6-106,26+24,3)</t>
  </si>
  <si>
    <t>1930897775</t>
  </si>
  <si>
    <t>-826009329</t>
  </si>
  <si>
    <t>99,6*2,1 'Přepočtené koeficientem množství</t>
  </si>
  <si>
    <t>-139736962</t>
  </si>
  <si>
    <t>-1643899107</t>
  </si>
  <si>
    <t>0,5*6</t>
  </si>
  <si>
    <t>2113182221</t>
  </si>
  <si>
    <t>-1679395234</t>
  </si>
  <si>
    <t>-1812376314</t>
  </si>
  <si>
    <t>121,73*1,05 'Přepočtené koeficientem množství</t>
  </si>
  <si>
    <t>1784882606</t>
  </si>
  <si>
    <t>721273153</t>
  </si>
  <si>
    <t>Hlavice ventilační polypropylen PP DN 110</t>
  </si>
  <si>
    <t>-258902226</t>
  </si>
  <si>
    <t>Ventilační hlavice z polypropylenu (PP) DN 110</t>
  </si>
  <si>
    <t>https://podminky.urs.cz/item/CS_URS_2023_02/721273153</t>
  </si>
  <si>
    <t>834441213</t>
  </si>
  <si>
    <t>385174023</t>
  </si>
  <si>
    <t>-921610924</t>
  </si>
  <si>
    <t>-969327195</t>
  </si>
  <si>
    <t>333792548</t>
  </si>
  <si>
    <t>810006154</t>
  </si>
  <si>
    <t>-1747451240</t>
  </si>
  <si>
    <t>1345975752</t>
  </si>
  <si>
    <t>-1018546444</t>
  </si>
  <si>
    <t>-418232877</t>
  </si>
  <si>
    <t>725292R7</t>
  </si>
  <si>
    <t>přabalovací pult TP5</t>
  </si>
  <si>
    <t>1917968838</t>
  </si>
  <si>
    <t>-1200262007</t>
  </si>
  <si>
    <t>234*2</t>
  </si>
  <si>
    <t>419067059</t>
  </si>
  <si>
    <t>468*0,3 'Přepočtené koeficientem množství</t>
  </si>
  <si>
    <t>1842581470</t>
  </si>
  <si>
    <t>234*2*2*0,01</t>
  </si>
  <si>
    <t>-2099136952</t>
  </si>
  <si>
    <t>771217155</t>
  </si>
  <si>
    <t>7,63"štít</t>
  </si>
  <si>
    <t>1717496017</t>
  </si>
  <si>
    <t>7,63*1,05 'Přepočtené koeficientem množství</t>
  </si>
  <si>
    <t>664563271</t>
  </si>
  <si>
    <t>43,706"příčky</t>
  </si>
  <si>
    <t>-139586127</t>
  </si>
  <si>
    <t>-1002038101</t>
  </si>
  <si>
    <t>2*13</t>
  </si>
  <si>
    <t>132763350</t>
  </si>
  <si>
    <t>2*13*0,05*0,12</t>
  </si>
  <si>
    <t>1826178893</t>
  </si>
  <si>
    <t>2,26*(4+5+18)</t>
  </si>
  <si>
    <t>0,5*234</t>
  </si>
  <si>
    <t>4,7*1</t>
  </si>
  <si>
    <t>1065717564</t>
  </si>
  <si>
    <t>2,26*(4+5+18)*0,05*0,15</t>
  </si>
  <si>
    <t>0,5*234*0,05*0,05</t>
  </si>
  <si>
    <t>4,7*1*0,12*0,18</t>
  </si>
  <si>
    <t>1854507181</t>
  </si>
  <si>
    <t>2,35*4"světlíky</t>
  </si>
  <si>
    <t>1541316913</t>
  </si>
  <si>
    <t>0,3*38,15"žlab</t>
  </si>
  <si>
    <t>0,6*76,3"atika</t>
  </si>
  <si>
    <t>1354682753</t>
  </si>
  <si>
    <t>0,3*38,15*0,04*0,06"žlab</t>
  </si>
  <si>
    <t>0,6*76,3*0,05*0,05"atika</t>
  </si>
  <si>
    <t>-1503536232</t>
  </si>
  <si>
    <t>0,33*7,85+14,5*0,33"X1</t>
  </si>
  <si>
    <t>14,5*0,8"X4</t>
  </si>
  <si>
    <t>7,34*0,7"X7</t>
  </si>
  <si>
    <t>762431016</t>
  </si>
  <si>
    <t>Obložení stěn z desek OSB tl 22 mm na sraz přibíjených</t>
  </si>
  <si>
    <t>-1692717684</t>
  </si>
  <si>
    <t>Obložení stěn z dřevoštěpkových desek OSB přibíjených na sraz, tloušťky desky 22 mm</t>
  </si>
  <si>
    <t>https://podminky.urs.cz/item/CS_URS_2023_02/762431016</t>
  </si>
  <si>
    <t>2,3"vstup</t>
  </si>
  <si>
    <t>462592774</t>
  </si>
  <si>
    <t>10,23+12,21+5,1+2,67+2,27"překližka</t>
  </si>
  <si>
    <t>-462746068</t>
  </si>
  <si>
    <t>32,48*1,1 'Přepočtené koeficientem množství</t>
  </si>
  <si>
    <t>-1631275098</t>
  </si>
  <si>
    <t>(3,35*2+6,7+1,25+1,6+3,04)*2,96</t>
  </si>
  <si>
    <t>(6,65+2,075)*2,96</t>
  </si>
  <si>
    <t>-17243029</t>
  </si>
  <si>
    <t>(2,3+3,55+2,25+2,3)*2,96</t>
  </si>
  <si>
    <t>2143015104</t>
  </si>
  <si>
    <t>(10,78*2+6,9*3+3,53*2)*3</t>
  </si>
  <si>
    <t>-2,1*1,73*7-0,85*2,47*2-0,9*1,73*2</t>
  </si>
  <si>
    <t>12*0,5"tělocvična</t>
  </si>
  <si>
    <t>-1439737016</t>
  </si>
  <si>
    <t>121,216*1,1235 'Přepočtené koeficientem množství</t>
  </si>
  <si>
    <t>-153921138</t>
  </si>
  <si>
    <t>14,175*2,96</t>
  </si>
  <si>
    <t>688671272</t>
  </si>
  <si>
    <t>(6,85+14,3)*2,96</t>
  </si>
  <si>
    <t>-1,98*2,5-2,1*1,73*4</t>
  </si>
  <si>
    <t>763485951</t>
  </si>
  <si>
    <t>80,7</t>
  </si>
  <si>
    <t>15,89+5,81</t>
  </si>
  <si>
    <t>-1974682351</t>
  </si>
  <si>
    <t>102,4</t>
  </si>
  <si>
    <t>-989042876</t>
  </si>
  <si>
    <t>102,4*1,1235 'Přepočtené koeficientem množství</t>
  </si>
  <si>
    <t>489810002</t>
  </si>
  <si>
    <t>639330280</t>
  </si>
  <si>
    <t>1082434050</t>
  </si>
  <si>
    <t>1173875998</t>
  </si>
  <si>
    <t>1154034626</t>
  </si>
  <si>
    <t>55331432</t>
  </si>
  <si>
    <t>zárubeň jednokřídlá ocelová pro dodatečnou montáž tl stěny 75-100mm rozměru 800/1970, 2100mm</t>
  </si>
  <si>
    <t>-92511213</t>
  </si>
  <si>
    <t>55331433</t>
  </si>
  <si>
    <t>zárubeň jednokřídlá ocelová pro dodatečnou montáž tl stěny 75-100mm rozměru 900/1970, 2100mm</t>
  </si>
  <si>
    <t>-129879195</t>
  </si>
  <si>
    <t>24856826</t>
  </si>
  <si>
    <t>42,1</t>
  </si>
  <si>
    <t>14,1+6,8+3,4</t>
  </si>
  <si>
    <t>6312630R4</t>
  </si>
  <si>
    <t>1709799833</t>
  </si>
  <si>
    <t>Poznámka k položce:
včetně roštu, ukončovacích profilů,...přesná specifikace dle TZ</t>
  </si>
  <si>
    <t>24,3*1,05 'Přepočtené koeficientem množství</t>
  </si>
  <si>
    <t>631236R2</t>
  </si>
  <si>
    <t>panel akustický pohltivý 600x600mm tl 19mm</t>
  </si>
  <si>
    <t>-1082750534</t>
  </si>
  <si>
    <t>-1571191424</t>
  </si>
  <si>
    <t>-499055607</t>
  </si>
  <si>
    <t>7,7*0,65"X6</t>
  </si>
  <si>
    <t>7,4*0,7"X7</t>
  </si>
  <si>
    <t>-1058198210</t>
  </si>
  <si>
    <t>14,7"X4</t>
  </si>
  <si>
    <t>-617912012</t>
  </si>
  <si>
    <t>1415585370</t>
  </si>
  <si>
    <t>1999930253</t>
  </si>
  <si>
    <t>-629233374</t>
  </si>
  <si>
    <t>-2063931817</t>
  </si>
  <si>
    <t>1867149893</t>
  </si>
  <si>
    <t>-37243689</t>
  </si>
  <si>
    <t>997981895</t>
  </si>
  <si>
    <t>-847739205</t>
  </si>
  <si>
    <t>463492377</t>
  </si>
  <si>
    <t>-65004719</t>
  </si>
  <si>
    <t>-1745039728</t>
  </si>
  <si>
    <t>-2097190602</t>
  </si>
  <si>
    <t>-1033141048</t>
  </si>
  <si>
    <t>65040529</t>
  </si>
  <si>
    <t>-1808941223</t>
  </si>
  <si>
    <t>986773090</t>
  </si>
  <si>
    <t>551173172</t>
  </si>
  <si>
    <t>-543799707</t>
  </si>
  <si>
    <t>102,4*1,1 'Přepočtené koeficientem množství</t>
  </si>
  <si>
    <t>859568452</t>
  </si>
  <si>
    <t>(6,9*3-(2,1*1,75*2-1,1*2,6))*2"azbest B</t>
  </si>
  <si>
    <t>(2,4*3-0,9*1,73)*2"azbest C</t>
  </si>
  <si>
    <t>-1953359300</t>
  </si>
  <si>
    <t>43,706"prkna</t>
  </si>
  <si>
    <t>766411822</t>
  </si>
  <si>
    <t>Demontáž truhlářského obložení stěn podkladových roštů</t>
  </si>
  <si>
    <t>-353063363</t>
  </si>
  <si>
    <t>Demontáž obložení stěn podkladových roštů</t>
  </si>
  <si>
    <t>https://podminky.urs.cz/item/CS_URS_2023_02/766411822</t>
  </si>
  <si>
    <t>43,706/2</t>
  </si>
  <si>
    <t>766622111</t>
  </si>
  <si>
    <t>Montáž plastových oken plochy přes 1 m2 pevných v do 1,5 m s rámem do dřevěné konstrukce</t>
  </si>
  <si>
    <t>-2040867722</t>
  </si>
  <si>
    <t>Montáž oken plastových včetně montáže rámu plochy přes 1 m2 pevných do dřevěné konstrukce, výšky do 1,5 m</t>
  </si>
  <si>
    <t>https://podminky.urs.cz/item/CS_URS_2023_02/766622111</t>
  </si>
  <si>
    <t>1,5*0,7*2</t>
  </si>
  <si>
    <t>61140043</t>
  </si>
  <si>
    <t>okno plastové s fixním zasklením  přes plochu 1m2 do v 1,5m</t>
  </si>
  <si>
    <t>-1333043076</t>
  </si>
  <si>
    <t>Poznámka k položce:
Ok1</t>
  </si>
  <si>
    <t>766654R1</t>
  </si>
  <si>
    <t>schod dubový 300x900x130mm</t>
  </si>
  <si>
    <t>-1325430263</t>
  </si>
  <si>
    <t>-1053372807</t>
  </si>
  <si>
    <t>654R11</t>
  </si>
  <si>
    <t>Dveře komplet dle specifikace D6</t>
  </si>
  <si>
    <t>1744702686</t>
  </si>
  <si>
    <t>654R21</t>
  </si>
  <si>
    <t>Dveře komplet dle specifikace D10</t>
  </si>
  <si>
    <t>1013333214</t>
  </si>
  <si>
    <t>654R22</t>
  </si>
  <si>
    <t>Dveře komplet dle specifikace D11</t>
  </si>
  <si>
    <t>-1744808221</t>
  </si>
  <si>
    <t>654R23</t>
  </si>
  <si>
    <t>Dveře komplet dle specifikace D12</t>
  </si>
  <si>
    <t>-42093289</t>
  </si>
  <si>
    <t>654R24</t>
  </si>
  <si>
    <t>Dveře komplet dle specifikace D13</t>
  </si>
  <si>
    <t>1478362458</t>
  </si>
  <si>
    <t>654R25</t>
  </si>
  <si>
    <t>Dveře komplet dle specifikace D14</t>
  </si>
  <si>
    <t>1214616969</t>
  </si>
  <si>
    <t>654R26</t>
  </si>
  <si>
    <t>Dveře komplet dle specifikace D15</t>
  </si>
  <si>
    <t>921824726</t>
  </si>
  <si>
    <t>766660002</t>
  </si>
  <si>
    <t>Montáž dveřních křídel otvíravých jednokřídlových š přes 0,8 m do ocelové zárubně</t>
  </si>
  <si>
    <t>-1502024863</t>
  </si>
  <si>
    <t>Montáž dveřních křídel dřevěných nebo plastových otevíravých do ocelové zárubně povrchově upravených jednokřídlových, šířky přes 800 mm</t>
  </si>
  <si>
    <t>https://podminky.urs.cz/item/CS_URS_2023_02/766660002</t>
  </si>
  <si>
    <t>654R27</t>
  </si>
  <si>
    <t>Dveře komplet dle specifikace D9</t>
  </si>
  <si>
    <t>951059744</t>
  </si>
  <si>
    <t>766660022</t>
  </si>
  <si>
    <t>Montáž dveřních křídel otvíravých jednokřídlových š přes 0,8 m požárních do ocelové zárubně</t>
  </si>
  <si>
    <t>752060963</t>
  </si>
  <si>
    <t>Montáž dveřních křídel dřevěných nebo plastových otevíravých do ocelové zárubně protipožárních jednokřídlových, šířky přes 800 mm</t>
  </si>
  <si>
    <t>https://podminky.urs.cz/item/CS_URS_2023_02/766660022</t>
  </si>
  <si>
    <t>654R31</t>
  </si>
  <si>
    <t>Dveře komplet dle specifikace D7</t>
  </si>
  <si>
    <t>874013459</t>
  </si>
  <si>
    <t>654R32</t>
  </si>
  <si>
    <t>Dveře komplet dle specifikace D8</t>
  </si>
  <si>
    <t>-1291785462</t>
  </si>
  <si>
    <t>654R33</t>
  </si>
  <si>
    <t>Dveře komplet dle specifikace D16</t>
  </si>
  <si>
    <t>1253097939</t>
  </si>
  <si>
    <t>766660112</t>
  </si>
  <si>
    <t>Montáž dveřních křídel otvíravých dvoukřídlových š přes 1,45 m do dřevěné rámové zárubně</t>
  </si>
  <si>
    <t>-1456812170</t>
  </si>
  <si>
    <t>Montáž dveřních křídel dřevěných nebo plastových otevíravých do dřevěné rámové zárubně povrchově upravených dvoukřídlových, šířky přes 1450 mm</t>
  </si>
  <si>
    <t>https://podminky.urs.cz/item/CS_URS_2023_02/766660112</t>
  </si>
  <si>
    <t>655R1</t>
  </si>
  <si>
    <t>216833203</t>
  </si>
  <si>
    <t>Vstupní dvoukřídlé dveře s nadsvětlíkem (Vd1)</t>
  </si>
  <si>
    <t xml:space="preserve">Poznámka k položce:
budou dřevěné z lepených lamel do dřevěných rámových zárubní hlavní křídlo průchozí šířky min. 90cm bude vybaveno samozavíračem řady  "S"  se zpožděním doby zavírání a jednostranným vodorovným madlem z nerezu umístěnými na straně opačné než jsou závěsy a el. zámkem. Tyto dveře musí být vybaveny panikovým zámkem s kováním, umožňujícím otevřít uzamčené dveře bez klíčů apod., např. klikou s panikovou funkcí dle ČSN EN 179. Vrchní kování se uvažuje nerez-klika s koule, odstín bronz-panikový zámek. Křídla budou částečně prosklená bezpečnostním izolačním dvojsklem, stejně jako nadsvětlík. Provedení dveří bude stejné jako u stávajících vnějších dveří do multifunkčního prostoru ZŠ. El. zámek dveří bude napojen na nové zvonkové tablo a domácí telefony pro DS a MC. Horní okraj zvonkového tabla bude max. ve výšce 1,2m (v souladu s vyhl. 398/2009 Sb. o obecných technických požadavcích zabezpečujících bezbariérové užívání staveb).
</t>
  </si>
  <si>
    <t>691711154</t>
  </si>
  <si>
    <t>0,9+2,1*4</t>
  </si>
  <si>
    <t>1697018166</t>
  </si>
  <si>
    <t>-896131863</t>
  </si>
  <si>
    <t>76681111R</t>
  </si>
  <si>
    <t>Kuchyňská linka KL1</t>
  </si>
  <si>
    <t>72207070</t>
  </si>
  <si>
    <t>-1854832156</t>
  </si>
  <si>
    <t>767122112</t>
  </si>
  <si>
    <t>Montáž stěn s výplní z drátěné sítě, svařované</t>
  </si>
  <si>
    <t>2053308530</t>
  </si>
  <si>
    <t>Montáž stěn a příček s výplní drátěnou sítí spojených svařováním</t>
  </si>
  <si>
    <t>https://podminky.urs.cz/item/CS_URS_2023_02/767122112</t>
  </si>
  <si>
    <t>15945240</t>
  </si>
  <si>
    <t>plech děrovaný tahokov Pz oko 1FQ 30/23 x 2,5mm tabule</t>
  </si>
  <si>
    <t>-1844519523</t>
  </si>
  <si>
    <t>-82091273</t>
  </si>
  <si>
    <t>1,35*0,92*4</t>
  </si>
  <si>
    <t>767316310</t>
  </si>
  <si>
    <t>Montáž střešního bodového světlíku do 1 m2</t>
  </si>
  <si>
    <t>-597278700</t>
  </si>
  <si>
    <t>Montáž světlíků bodových do 1 m2</t>
  </si>
  <si>
    <t>https://podminky.urs.cz/item/CS_URS_2023_02/767316310</t>
  </si>
  <si>
    <t>951R2</t>
  </si>
  <si>
    <t>Světlík SV1 včetně veškerých doplňků dle specifikace PD</t>
  </si>
  <si>
    <t>1486388894</t>
  </si>
  <si>
    <t>-861792999</t>
  </si>
  <si>
    <t>1176832921</t>
  </si>
  <si>
    <t>767531111</t>
  </si>
  <si>
    <t>Montáž vstupních kovových nebo plastových rohoží čisticích zón</t>
  </si>
  <si>
    <t>896714632</t>
  </si>
  <si>
    <t>Montáž vstupních čisticích zón z rohoží kovových nebo plastových</t>
  </si>
  <si>
    <t>https://podminky.urs.cz/item/CS_URS_2023_02/767531111</t>
  </si>
  <si>
    <t>1*0,5</t>
  </si>
  <si>
    <t>1,2*1,8</t>
  </si>
  <si>
    <t>69752030R</t>
  </si>
  <si>
    <t>rohož vstupní Čz1</t>
  </si>
  <si>
    <t>-604031716</t>
  </si>
  <si>
    <t>Poznámka k položce:
včetně skříně a odtoku dle specifikace</t>
  </si>
  <si>
    <t>0,5*1,1 'Přepočtené koeficientem množství</t>
  </si>
  <si>
    <t>697528R</t>
  </si>
  <si>
    <t>-911448258</t>
  </si>
  <si>
    <t>čistící zóna Čz2</t>
  </si>
  <si>
    <t>1151375934</t>
  </si>
  <si>
    <t>10*3"spáry</t>
  </si>
  <si>
    <t>(2,1+1,73)*2*4"okna</t>
  </si>
  <si>
    <t>(09+2,5*2)"dveře</t>
  </si>
  <si>
    <t>2+2,5*2</t>
  </si>
  <si>
    <t>-118870867</t>
  </si>
  <si>
    <t>767995114</t>
  </si>
  <si>
    <t>Montáž atypických zámečnických konstrukcí hm přes 20 do 50 kg</t>
  </si>
  <si>
    <t>-734032588</t>
  </si>
  <si>
    <t>Montáž ostatních atypických zámečnických konstrukcí hmotnosti přes 20 do 50 kg</t>
  </si>
  <si>
    <t>https://podminky.urs.cz/item/CS_URS_2023_02/767995114</t>
  </si>
  <si>
    <t>253,9+904,8+368,2+15,1</t>
  </si>
  <si>
    <t>659879R</t>
  </si>
  <si>
    <t>Konstrukce Z1 žárově zinkovaná</t>
  </si>
  <si>
    <t>-490391823</t>
  </si>
  <si>
    <t>1209113833</t>
  </si>
  <si>
    <t>-82381681</t>
  </si>
  <si>
    <t>21,7</t>
  </si>
  <si>
    <t>1972722705</t>
  </si>
  <si>
    <t>-1688531775</t>
  </si>
  <si>
    <t>-350746671</t>
  </si>
  <si>
    <t>21,7*1,15 'Přepočtené koeficientem množství</t>
  </si>
  <si>
    <t>2102849810</t>
  </si>
  <si>
    <t>1171233030</t>
  </si>
  <si>
    <t>47,5+27,5</t>
  </si>
  <si>
    <t>-1936319552</t>
  </si>
  <si>
    <t>-939114287</t>
  </si>
  <si>
    <t>-1087201484</t>
  </si>
  <si>
    <t>198</t>
  </si>
  <si>
    <t>1742676624</t>
  </si>
  <si>
    <t>178,6-106,26+24,3</t>
  </si>
  <si>
    <t>199</t>
  </si>
  <si>
    <t>776211111</t>
  </si>
  <si>
    <t>Lepení textilních pásů</t>
  </si>
  <si>
    <t>508154927</t>
  </si>
  <si>
    <t>Montáž textilních podlahovin lepením pásů standardních</t>
  </si>
  <si>
    <t>https://podminky.urs.cz/item/CS_URS_2023_02/776211111</t>
  </si>
  <si>
    <t>200</t>
  </si>
  <si>
    <t>69751061</t>
  </si>
  <si>
    <t>koberec zátěžový vpichovaný role š 2m, vlákno 100% PA, hm 400g/m2, zátěž 33, útlum 21dB, hořlavost Bfl S1</t>
  </si>
  <si>
    <t>-1496562881</t>
  </si>
  <si>
    <t>21,6*1,1 'Přepočtené koeficientem množství</t>
  </si>
  <si>
    <t>201</t>
  </si>
  <si>
    <t>1295621957</t>
  </si>
  <si>
    <t>7,1+25,9+6,8+6,5</t>
  </si>
  <si>
    <t>202</t>
  </si>
  <si>
    <t>199443463</t>
  </si>
  <si>
    <t>46,3*1,1 'Přepočtené koeficientem množství</t>
  </si>
  <si>
    <t>203</t>
  </si>
  <si>
    <t>-1724476291</t>
  </si>
  <si>
    <t>204</t>
  </si>
  <si>
    <t>-1290170172</t>
  </si>
  <si>
    <t>28*1,02 'Přepočtené koeficientem množství</t>
  </si>
  <si>
    <t>205</t>
  </si>
  <si>
    <t>1786603095</t>
  </si>
  <si>
    <t>206</t>
  </si>
  <si>
    <t>-749822233</t>
  </si>
  <si>
    <t>207</t>
  </si>
  <si>
    <t>1849365486</t>
  </si>
  <si>
    <t>208</t>
  </si>
  <si>
    <t>520596634</t>
  </si>
  <si>
    <t>(1,8+2,22)*2*2-1,6</t>
  </si>
  <si>
    <t>(2,22+1,5)*2*2-1,4</t>
  </si>
  <si>
    <t>(1,3+1,15)*2*2-1,4</t>
  </si>
  <si>
    <t>(0,9+1,15)*2*2-1,4*2</t>
  </si>
  <si>
    <t>(2,3+2,05)*2*2-1,4</t>
  </si>
  <si>
    <t>(2,075+3,15)*2*2-1,6-1,5*0,7</t>
  </si>
  <si>
    <t>209</t>
  </si>
  <si>
    <t>-1878049431</t>
  </si>
  <si>
    <t>210</t>
  </si>
  <si>
    <t>589574354</t>
  </si>
  <si>
    <t>211</t>
  </si>
  <si>
    <t>-1677768490</t>
  </si>
  <si>
    <t>76,01*1,15 'Přepočtené koeficientem množství</t>
  </si>
  <si>
    <t>212</t>
  </si>
  <si>
    <t>-2011673240</t>
  </si>
  <si>
    <t>213</t>
  </si>
  <si>
    <t>447050563</t>
  </si>
  <si>
    <t>39*1,05 'Přepočtené koeficientem množství</t>
  </si>
  <si>
    <t>214</t>
  </si>
  <si>
    <t>-1904510678</t>
  </si>
  <si>
    <t>215</t>
  </si>
  <si>
    <t>494037811</t>
  </si>
  <si>
    <t>2,7*0,4*4</t>
  </si>
  <si>
    <t>2,8*0,4*3</t>
  </si>
  <si>
    <t>2,9*0,4*4</t>
  </si>
  <si>
    <t>216</t>
  </si>
  <si>
    <t>-1105396481</t>
  </si>
  <si>
    <t>217</t>
  </si>
  <si>
    <t>244556992</t>
  </si>
  <si>
    <t>115,216*2 'Přepočtené koeficientem množství</t>
  </si>
  <si>
    <t>218</t>
  </si>
  <si>
    <t>1517623827</t>
  </si>
  <si>
    <t>219</t>
  </si>
  <si>
    <t>441698036</t>
  </si>
  <si>
    <t>220</t>
  </si>
  <si>
    <t>1579728262</t>
  </si>
  <si>
    <t>82,92*2</t>
  </si>
  <si>
    <t>30,784*2</t>
  </si>
  <si>
    <t>41,958+43,122</t>
  </si>
  <si>
    <t>102,39</t>
  </si>
  <si>
    <t>-76,01</t>
  </si>
  <si>
    <t>221</t>
  </si>
  <si>
    <t>833256069</t>
  </si>
  <si>
    <t>222</t>
  </si>
  <si>
    <t>370898042</t>
  </si>
  <si>
    <t>223</t>
  </si>
  <si>
    <t>-83503954</t>
  </si>
  <si>
    <t>2,1*1,73*4</t>
  </si>
  <si>
    <t>0,9*1,73</t>
  </si>
  <si>
    <t>0,86*2,47</t>
  </si>
  <si>
    <t>224</t>
  </si>
  <si>
    <t>592582540</t>
  </si>
  <si>
    <t>225</t>
  </si>
  <si>
    <t>-1316340419</t>
  </si>
  <si>
    <t>02b - VZT 2</t>
  </si>
  <si>
    <t>751122012</t>
  </si>
  <si>
    <t>Montáž ventilátoru radiálního nízkotlakého nástěnného základního D přes 100 do 200 mm</t>
  </si>
  <si>
    <t>1025403037</t>
  </si>
  <si>
    <t>Montáž ventilátoru radiálního nízkotlakého nástěnného základního, průměru přes 100 do 200 mm</t>
  </si>
  <si>
    <t>https://podminky.urs.cz/item/CS_URS_2023_02/751122012</t>
  </si>
  <si>
    <t>6579R</t>
  </si>
  <si>
    <t>Malý radiální ventilátor k osazení na strop EBB 170N 150m3</t>
  </si>
  <si>
    <t>2019707280</t>
  </si>
  <si>
    <t>-461143916</t>
  </si>
  <si>
    <t>-1148997902</t>
  </si>
  <si>
    <t>751311112</t>
  </si>
  <si>
    <t>Montáž vyústi čtyřhranné do kruhového potrubí přes 0,040 do 0,080 m2</t>
  </si>
  <si>
    <t>-1820345155</t>
  </si>
  <si>
    <t>Montáž vyústi čtyřhranné do kruhového potrubí, průřezu přes 0,040 do 0,080 m2</t>
  </si>
  <si>
    <t>https://podminky.urs.cz/item/CS_URS_2023_02/751311112</t>
  </si>
  <si>
    <t>54987R</t>
  </si>
  <si>
    <t>Trouba DN 160 zkosená s mřížkou</t>
  </si>
  <si>
    <t>-173744089</t>
  </si>
  <si>
    <t>685132R</t>
  </si>
  <si>
    <t>Trouba DN 100 zkosená s mřížkou</t>
  </si>
  <si>
    <t>307580651</t>
  </si>
  <si>
    <t>1552096568</t>
  </si>
  <si>
    <t>1507937262</t>
  </si>
  <si>
    <t>-559170791</t>
  </si>
  <si>
    <t>942491120</t>
  </si>
  <si>
    <t>42981080</t>
  </si>
  <si>
    <t>oblouk lisovaný Pz 90° D 100mm</t>
  </si>
  <si>
    <t>-87952137</t>
  </si>
  <si>
    <t>-902509345</t>
  </si>
  <si>
    <t>-1580446272</t>
  </si>
  <si>
    <t>42981561</t>
  </si>
  <si>
    <t>odbočka oboustranná osová X-kus Pz 90° D1/D2 = 160/100mm</t>
  </si>
  <si>
    <t>1081191690</t>
  </si>
  <si>
    <t>-1465055502</t>
  </si>
  <si>
    <t>751898R</t>
  </si>
  <si>
    <t>Zednické výpomoci (prostupy stěnami,stropy a střechou</t>
  </si>
  <si>
    <t>-47770666</t>
  </si>
  <si>
    <t>02c - UT 2</t>
  </si>
  <si>
    <t>-354384982</t>
  </si>
  <si>
    <t>2133235698</t>
  </si>
  <si>
    <t>0,243*4 'Přepočtené koeficientem množství</t>
  </si>
  <si>
    <t>-989844048</t>
  </si>
  <si>
    <t>-1074800094</t>
  </si>
  <si>
    <t>-248672487</t>
  </si>
  <si>
    <t>-1329555330</t>
  </si>
  <si>
    <t>1567379133</t>
  </si>
  <si>
    <t>675746750</t>
  </si>
  <si>
    <t>-519365958</t>
  </si>
  <si>
    <t>-563613420</t>
  </si>
  <si>
    <t>-685858942</t>
  </si>
  <si>
    <t>-295424410</t>
  </si>
  <si>
    <t>-1269064315</t>
  </si>
  <si>
    <t>734261411</t>
  </si>
  <si>
    <t>Šroubení regulační radiátorové rohové G 3/8 bez vypouštění</t>
  </si>
  <si>
    <t>1570563978</t>
  </si>
  <si>
    <t>Šroubení regulační radiátorové rohové bez vypouštění G 3/8</t>
  </si>
  <si>
    <t>https://podminky.urs.cz/item/CS_URS_2023_02/734261411</t>
  </si>
  <si>
    <t>734292715</t>
  </si>
  <si>
    <t>Kohout kulový přímý G 1 PN 42 do 185°C vnitřní závit</t>
  </si>
  <si>
    <t>-672345106</t>
  </si>
  <si>
    <t>Ostatní armatury kulové kohouty PN 42 do 185°C přímé vnitřní závit G 1</t>
  </si>
  <si>
    <t>https://podminky.urs.cz/item/CS_URS_2023_02/734292715</t>
  </si>
  <si>
    <t>-1860671379</t>
  </si>
  <si>
    <t>1891725055</t>
  </si>
  <si>
    <t>1225230616</t>
  </si>
  <si>
    <t>735152180</t>
  </si>
  <si>
    <t>Otopné těleso panel VK jednodeskové bez přídavné přestupní plochy výška/délka 600/1400 mm výkon 846 W</t>
  </si>
  <si>
    <t>431729251</t>
  </si>
  <si>
    <t>Otopná tělesa panelová VK jednodesková PN 1,0 MPa, T do 110°C bez přídavné přestupní plochy výšky tělesa 600 mm stavební délky / výkonu 1400 mm / 846 W</t>
  </si>
  <si>
    <t>https://podminky.urs.cz/item/CS_URS_2023_02/735152180</t>
  </si>
  <si>
    <t>735152181</t>
  </si>
  <si>
    <t>Otopné těleso panel VK jednodeskové bez přídavné přestupní plochy výška/délka 600/1600 mm výkon 966 W</t>
  </si>
  <si>
    <t>-1181057901</t>
  </si>
  <si>
    <t>Otopná tělesa panelová VK jednodesková PN 1,0 MPa, T do 110°C bez přídavné přestupní plochy výšky tělesa 600 mm stavební délky / výkonu 1600 mm / 966 W</t>
  </si>
  <si>
    <t>https://podminky.urs.cz/item/CS_URS_2023_02/735152181</t>
  </si>
  <si>
    <t>1536511993</t>
  </si>
  <si>
    <t>735152581</t>
  </si>
  <si>
    <t>Otopné těleso panelové VK dvoudeskové 2 přídavné přestupní plochy výška/délka 600/1600 mm výkon 2686 W</t>
  </si>
  <si>
    <t>1965958533</t>
  </si>
  <si>
    <t>Otopná tělesa panelová VK dvoudesková PN 1,0 MPa, T do 110°C se dvěma přídavnými přestupními plochami výšky tělesa 600 mm stavební délky / výkonu 1600 mm / 2686 W</t>
  </si>
  <si>
    <t>https://podminky.urs.cz/item/CS_URS_2023_02/735152581</t>
  </si>
  <si>
    <t>735164261</t>
  </si>
  <si>
    <t>Otopné těleso trubkové  výška/délka 1500/595 mm</t>
  </si>
  <si>
    <t>-277429321</t>
  </si>
  <si>
    <t>Otopná tělesa trubková na stěnu výšky tělesa 1500 mm, délky 595 mm</t>
  </si>
  <si>
    <t>https://podminky.urs.cz/item/CS_URS_2023_02/735164261</t>
  </si>
  <si>
    <t>1760820301</t>
  </si>
  <si>
    <t>-1618999164</t>
  </si>
  <si>
    <t>02d - ZTI 2</t>
  </si>
  <si>
    <t>-715340769</t>
  </si>
  <si>
    <t>2,5</t>
  </si>
  <si>
    <t>11,2*0,8*0,65</t>
  </si>
  <si>
    <t>132251102</t>
  </si>
  <si>
    <t>Hloubení rýh nezapažených š do 800 mm v hornině třídy těžitelnosti I skupiny 3 objem do 50 m3 strojně</t>
  </si>
  <si>
    <t>338324315</t>
  </si>
  <si>
    <t>Hloubení nezapažených rýh šířky do 800 mm strojně s urovnáním dna do předepsaného profilu a spádu v hornině třídy těžitelnosti I skupiny 3 přes 20 do 50 m3</t>
  </si>
  <si>
    <t>https://podminky.urs.cz/item/CS_URS_2023_02/132251102</t>
  </si>
  <si>
    <t>41,5*0,8*1,2-2,5</t>
  </si>
  <si>
    <t>701037551</t>
  </si>
  <si>
    <t>1"napojení stoupačky</t>
  </si>
  <si>
    <t>-2052797290</t>
  </si>
  <si>
    <t>2014727831</t>
  </si>
  <si>
    <t>18,81</t>
  </si>
  <si>
    <t>4,48</t>
  </si>
  <si>
    <t>-1630357823</t>
  </si>
  <si>
    <t>23,29*2 'Přepočtené koeficientem množství</t>
  </si>
  <si>
    <t>-1343044407</t>
  </si>
  <si>
    <t>21,02+1,34</t>
  </si>
  <si>
    <t>311200596</t>
  </si>
  <si>
    <t>32,55*0,8*0,4</t>
  </si>
  <si>
    <t>3,58</t>
  </si>
  <si>
    <t>-1146082937</t>
  </si>
  <si>
    <t>13,996*2 'Přepočtené koeficientem množství</t>
  </si>
  <si>
    <t>-54804941</t>
  </si>
  <si>
    <t>-602010818</t>
  </si>
  <si>
    <t>-422229911</t>
  </si>
  <si>
    <t>-480322086</t>
  </si>
  <si>
    <t>32,55*0,8*0,1</t>
  </si>
  <si>
    <t>0,9</t>
  </si>
  <si>
    <t>1854803584</t>
  </si>
  <si>
    <t>837262221</t>
  </si>
  <si>
    <t>Montáž kameninových tvarovek jednoosých s integrovaným těsněním otevřený výkop DN 100</t>
  </si>
  <si>
    <t>-1241365188</t>
  </si>
  <si>
    <t>Montáž kameninových tvarovek na potrubí z trub kameninových v otevřeném výkopu s integrovaným těsněním jednoosých DN 100</t>
  </si>
  <si>
    <t>https://podminky.urs.cz/item/CS_URS_2023_02/837262221</t>
  </si>
  <si>
    <t>28612012</t>
  </si>
  <si>
    <t>přechod kanalizační PP KG na kameninové hrdlo DN 110</t>
  </si>
  <si>
    <t>1097102262</t>
  </si>
  <si>
    <t>837355121R</t>
  </si>
  <si>
    <t>Výsek a montáž kameninové odbočné tvarovky DN 100</t>
  </si>
  <si>
    <t>-966904327</t>
  </si>
  <si>
    <t>Výsek a montáž kameninové odbočné tvarovky na kameninovém potrubí DN 100</t>
  </si>
  <si>
    <t>837898R</t>
  </si>
  <si>
    <t>Napojení do stávající šachty</t>
  </si>
  <si>
    <t>501919245</t>
  </si>
  <si>
    <t>1574922673</t>
  </si>
  <si>
    <t>1760419044</t>
  </si>
  <si>
    <t>894811113</t>
  </si>
  <si>
    <t>Revizní šachta z PVC typ přímý, DN 315/160 hl od 1360 do 1730 mm</t>
  </si>
  <si>
    <t>1591296200</t>
  </si>
  <si>
    <t>Revizní šachta z tvrdého PVC v otevřeném výkopu typ přímý (DN šachty/DN trubního vedení) DN 315/160, hloubka od 1360 do 1730 mm</t>
  </si>
  <si>
    <t>https://podminky.urs.cz/item/CS_URS_2023_02/894811113</t>
  </si>
  <si>
    <t>899102112</t>
  </si>
  <si>
    <t>Osazení poklopů litinových, ocelových nebo železobetonových včetně rámů pro třídu zatížení A15, A50</t>
  </si>
  <si>
    <t>-1479320450</t>
  </si>
  <si>
    <t>https://podminky.urs.cz/item/CS_URS_2023_02/899102112</t>
  </si>
  <si>
    <t>28661760</t>
  </si>
  <si>
    <t>poklop šachtový litinový, litinový rám na betonový kónus DN 315 pro třídu zatížení B125</t>
  </si>
  <si>
    <t>-608736904</t>
  </si>
  <si>
    <t>1671962559</t>
  </si>
  <si>
    <t>9*0,2</t>
  </si>
  <si>
    <t>-998494683</t>
  </si>
  <si>
    <t>-1524383201</t>
  </si>
  <si>
    <t>19,6*2</t>
  </si>
  <si>
    <t>-761218365</t>
  </si>
  <si>
    <t>902062464</t>
  </si>
  <si>
    <t>4,146*9 'Přepočtené koeficientem množství</t>
  </si>
  <si>
    <t>1994313429</t>
  </si>
  <si>
    <t>2035889276</t>
  </si>
  <si>
    <t>721115R</t>
  </si>
  <si>
    <t>zaslepení potrubí LT 100</t>
  </si>
  <si>
    <t>735714440</t>
  </si>
  <si>
    <t>721140802</t>
  </si>
  <si>
    <t>Demontáž potrubí litinové DN do 100</t>
  </si>
  <si>
    <t>1766846651</t>
  </si>
  <si>
    <t>Demontáž potrubí z litinových trub odpadních nebo dešťových do DN 100</t>
  </si>
  <si>
    <t>https://podminky.urs.cz/item/CS_URS_2023_02/721140802</t>
  </si>
  <si>
    <t>1661975528</t>
  </si>
  <si>
    <t>-296251056</t>
  </si>
  <si>
    <t>-1578724897</t>
  </si>
  <si>
    <t>782014150</t>
  </si>
  <si>
    <t>-1017779523</t>
  </si>
  <si>
    <t>724479638</t>
  </si>
  <si>
    <t>-368105876</t>
  </si>
  <si>
    <t>396890243</t>
  </si>
  <si>
    <t>2141908080</t>
  </si>
  <si>
    <t>1478147850</t>
  </si>
  <si>
    <t>-1013638569</t>
  </si>
  <si>
    <t>184046071</t>
  </si>
  <si>
    <t>-1123842310</t>
  </si>
  <si>
    <t>-352170663</t>
  </si>
  <si>
    <t>-1123601540</t>
  </si>
  <si>
    <t>557432608</t>
  </si>
  <si>
    <t>-1157052539</t>
  </si>
  <si>
    <t>1339226222</t>
  </si>
  <si>
    <t>-569870324</t>
  </si>
  <si>
    <t>-1537888216</t>
  </si>
  <si>
    <t>1315351919</t>
  </si>
  <si>
    <t>-138422508</t>
  </si>
  <si>
    <t>-488575865</t>
  </si>
  <si>
    <t>-2065171357</t>
  </si>
  <si>
    <t>-146977736</t>
  </si>
  <si>
    <t>1783473309</t>
  </si>
  <si>
    <t>-1998552067</t>
  </si>
  <si>
    <t>-596520863</t>
  </si>
  <si>
    <t>725112015</t>
  </si>
  <si>
    <t>Klozet keramický dětský standardní samostatně stojící s hlubokým splachováním</t>
  </si>
  <si>
    <t>111372752</t>
  </si>
  <si>
    <t xml:space="preserve">Zařízení záchodů klozety keramické standardní samostatně stojící dětské s hlubokým splachováním </t>
  </si>
  <si>
    <t>https://podminky.urs.cz/item/CS_URS_2023_02/725112015</t>
  </si>
  <si>
    <t>725112171</t>
  </si>
  <si>
    <t>-949850567</t>
  </si>
  <si>
    <t>https://podminky.urs.cz/item/CS_URS_2023_02/725112171</t>
  </si>
  <si>
    <t>-242345836</t>
  </si>
  <si>
    <t>725211602</t>
  </si>
  <si>
    <t>Umyvadlo keramické bílé šířky 550 mm bez krytu na sifon připevněné na stěnu šrouby</t>
  </si>
  <si>
    <t>1699098239</t>
  </si>
  <si>
    <t>Umyvadla keramická bílá bez výtokových armatur připevněná na stěnu šrouby bez sloupu nebo krytu na sifon, šířka umyvadla 550 mm</t>
  </si>
  <si>
    <t>https://podminky.urs.cz/item/CS_URS_2023_02/725211602</t>
  </si>
  <si>
    <t>404893698</t>
  </si>
  <si>
    <t>725241112</t>
  </si>
  <si>
    <t>Vanička sprchová akrylátová čtvercová 900x900 mm</t>
  </si>
  <si>
    <t>1479536596</t>
  </si>
  <si>
    <t>Sprchové vaničky akrylátové čtvercové 900x900 mm</t>
  </si>
  <si>
    <t>https://podminky.urs.cz/item/CS_URS_2023_02/725241112</t>
  </si>
  <si>
    <t>725244523</t>
  </si>
  <si>
    <t>Zástěna sprchová rohová rámová se skleněnou výplní tl. 4 a 5 mm dveře posuvné dvoudílné vstup z rohu na vaničku 900x900 mm</t>
  </si>
  <si>
    <t>-1584540201</t>
  </si>
  <si>
    <t>Sprchové dveře a zástěny zástěny sprchové rohové čtvercové/obdélníkové rámové se skleněnou výplní tl. 4 a 5 mm dveře posuvné dvoudílné, vstup z rohu, na vaničku 900x900 mm</t>
  </si>
  <si>
    <t>https://podminky.urs.cz/item/CS_URS_2023_02/725244523</t>
  </si>
  <si>
    <t>-866940275</t>
  </si>
  <si>
    <t>1345825368</t>
  </si>
  <si>
    <t>725331111</t>
  </si>
  <si>
    <t>Výlevka bez výtokových armatur keramická se sklopnou plastovou mřížkou 500 mm</t>
  </si>
  <si>
    <t>-1993342903</t>
  </si>
  <si>
    <t>Výlevky bez výtokových armatur a splachovací nádrže keramické se sklopnou plastovou mřížkou 425 mm</t>
  </si>
  <si>
    <t>https://podminky.urs.cz/item/CS_URS_2023_02/725331111</t>
  </si>
  <si>
    <t>488229709</t>
  </si>
  <si>
    <t>725532124</t>
  </si>
  <si>
    <t>Elektrický ohřívač zásobníkový akumulační závěsný svislý 160 l / 2 kW</t>
  </si>
  <si>
    <t>-134898688</t>
  </si>
  <si>
    <t>Elektrické ohřívače zásobníkové beztlakové přepadové akumulační s pojistným ventilem závěsné svislé objem nádrže (příkon) 160 l (2,0 kW)</t>
  </si>
  <si>
    <t>https://podminky.urs.cz/item/CS_URS_2023_02/725532124</t>
  </si>
  <si>
    <t>1783291851</t>
  </si>
  <si>
    <t>-1886760238</t>
  </si>
  <si>
    <t>725821312</t>
  </si>
  <si>
    <t>Baterie dřezová nástěnná páková s otáčivým kulatým ústím a délkou ramínka 300 mm</t>
  </si>
  <si>
    <t>-1271018334</t>
  </si>
  <si>
    <t>Baterie dřezové nástěnné pákové s otáčivým kulatým ústím a délkou ramínka 300 mm</t>
  </si>
  <si>
    <t>https://podminky.urs.cz/item/CS_URS_2023_02/725821312</t>
  </si>
  <si>
    <t>1580580997</t>
  </si>
  <si>
    <t>725822611</t>
  </si>
  <si>
    <t>Baterie umyvadlová stojánková páková bez výpusti</t>
  </si>
  <si>
    <t>1423351174</t>
  </si>
  <si>
    <t>Baterie umyvadlové stojánkové pákové bez výpusti</t>
  </si>
  <si>
    <t>https://podminky.urs.cz/item/CS_URS_2023_02/725822611</t>
  </si>
  <si>
    <t>725825R</t>
  </si>
  <si>
    <t>Směšovací ventil 20</t>
  </si>
  <si>
    <t>-1256241810</t>
  </si>
  <si>
    <t>-1448553768</t>
  </si>
  <si>
    <t>1861489270</t>
  </si>
  <si>
    <t>725841332</t>
  </si>
  <si>
    <t>Baterie sprchová podomítková s přepínačem a pohyblivým držákem</t>
  </si>
  <si>
    <t>-1581180377</t>
  </si>
  <si>
    <t>Baterie sprchové podomítkové (zápustné) s přepínačem a pohyblivým držákem</t>
  </si>
  <si>
    <t>https://podminky.urs.cz/item/CS_URS_2023_02/725841332</t>
  </si>
  <si>
    <t>-967183373</t>
  </si>
  <si>
    <t>1305359959</t>
  </si>
  <si>
    <t>02e - elektro 2</t>
  </si>
  <si>
    <t>Pol52</t>
  </si>
  <si>
    <t>CYa 6mm zž</t>
  </si>
  <si>
    <t>Pol53</t>
  </si>
  <si>
    <t>Svítidlo podhledové LED panel 300x1200mm, 230/10A IP20, 108lm/W, do 57W ( s ohledem na výpočet osvětlení )</t>
  </si>
  <si>
    <t>Pol54</t>
  </si>
  <si>
    <t>Svítidlo nástěnné LED, 230/10A/E27 IP20</t>
  </si>
  <si>
    <t>Pol55</t>
  </si>
  <si>
    <t>Svítidlo nástěnné venkovní LED, 230/10A/E27 IP44</t>
  </si>
  <si>
    <t>Pol56</t>
  </si>
  <si>
    <t>Rozvaděč R5 nástěnný, In=63A, 60mod. IP30/20</t>
  </si>
  <si>
    <t>Pol57</t>
  </si>
  <si>
    <t>Jistič 6A/1/B, 6kA</t>
  </si>
  <si>
    <t>Pol58</t>
  </si>
  <si>
    <t>Zvonkové tablo s el. vrátným, 1x sluchátko s ovl. 1x el.mag.zámku včetně kabeláže</t>
  </si>
  <si>
    <t>02f - Ochrana před bleskem 2</t>
  </si>
  <si>
    <t>03 - část 3</t>
  </si>
  <si>
    <t>03a - stavební část 3</t>
  </si>
  <si>
    <t>-850300909</t>
  </si>
  <si>
    <t>1928372078</t>
  </si>
  <si>
    <t>1381628574</t>
  </si>
  <si>
    <t>65,3"viz TZ</t>
  </si>
  <si>
    <t>-1202838940</t>
  </si>
  <si>
    <t>46,7+7,1+3,4</t>
  </si>
  <si>
    <t>825155180</t>
  </si>
  <si>
    <t>-581712972</t>
  </si>
  <si>
    <t>-1415469621</t>
  </si>
  <si>
    <t>-572975432</t>
  </si>
  <si>
    <t>-2088844521</t>
  </si>
  <si>
    <t>1345850225</t>
  </si>
  <si>
    <t>66,24*0,15</t>
  </si>
  <si>
    <t>258031684</t>
  </si>
  <si>
    <t>-318979686</t>
  </si>
  <si>
    <t>26,219*5 'Přepočtené koeficientem množství</t>
  </si>
  <si>
    <t>52747352</t>
  </si>
  <si>
    <t>1654576577</t>
  </si>
  <si>
    <t>-872059510</t>
  </si>
  <si>
    <t>1058865473</t>
  </si>
  <si>
    <t>738152076</t>
  </si>
  <si>
    <t>1773658789</t>
  </si>
  <si>
    <t>1713989231</t>
  </si>
  <si>
    <t>98844377</t>
  </si>
  <si>
    <t>65,3</t>
  </si>
  <si>
    <t>1083590728</t>
  </si>
  <si>
    <t>65,3*0,0003 'Přepočtené koeficientem množství</t>
  </si>
  <si>
    <t>-1027732279</t>
  </si>
  <si>
    <t>-526555071</t>
  </si>
  <si>
    <t>1887717207</t>
  </si>
  <si>
    <t>65,3*1,1655 'Přepočtené koeficientem množství</t>
  </si>
  <si>
    <t>1894881942</t>
  </si>
  <si>
    <t>-654125560</t>
  </si>
  <si>
    <t>75,4</t>
  </si>
  <si>
    <t>-807552931</t>
  </si>
  <si>
    <t>75,4*2 'Přepočtené koeficientem množství</t>
  </si>
  <si>
    <t>563541000</t>
  </si>
  <si>
    <t>325312</t>
  </si>
  <si>
    <t>75,4*1,1655 'Přepočtené koeficientem množství</t>
  </si>
  <si>
    <t>-489336888</t>
  </si>
  <si>
    <t>7,3*0,4</t>
  </si>
  <si>
    <t>8*0,25</t>
  </si>
  <si>
    <t>2056795960</t>
  </si>
  <si>
    <t>10,62*1,2 'Přepočtené koeficientem množství</t>
  </si>
  <si>
    <t>1627434606</t>
  </si>
  <si>
    <t>248821057</t>
  </si>
  <si>
    <t>55,8*2</t>
  </si>
  <si>
    <t>-1510246955</t>
  </si>
  <si>
    <t>(55,7+7,94+5,81)</t>
  </si>
  <si>
    <t>69,45*3 'Přepočtené koeficientem množství</t>
  </si>
  <si>
    <t>-530179294</t>
  </si>
  <si>
    <t>69,45*1,05 'Přepočtené koeficientem množství</t>
  </si>
  <si>
    <t>1481884230</t>
  </si>
  <si>
    <t>1746195082</t>
  </si>
  <si>
    <t>-616174764</t>
  </si>
  <si>
    <t>-2069949555</t>
  </si>
  <si>
    <t>-1125707321</t>
  </si>
  <si>
    <t>65,3*2,1 'Přepočtené koeficientem množství</t>
  </si>
  <si>
    <t>-1841123360</t>
  </si>
  <si>
    <t>0,5*4"světlíky</t>
  </si>
  <si>
    <t>225422669</t>
  </si>
  <si>
    <t>0,5*0,02*4</t>
  </si>
  <si>
    <t>1845579465</t>
  </si>
  <si>
    <t>-532924004</t>
  </si>
  <si>
    <t>75,4*1,05 'Přepočtené koeficientem množství</t>
  </si>
  <si>
    <t>-426085358</t>
  </si>
  <si>
    <t>1479155410</t>
  </si>
  <si>
    <t>486559601</t>
  </si>
  <si>
    <t>-2058817217</t>
  </si>
  <si>
    <t>-178341359</t>
  </si>
  <si>
    <t>-576317971</t>
  </si>
  <si>
    <t>1695050873</t>
  </si>
  <si>
    <t>-571795338</t>
  </si>
  <si>
    <t>108*2</t>
  </si>
  <si>
    <t>333896691</t>
  </si>
  <si>
    <t>216*0,3 'Přepočtené koeficientem množství</t>
  </si>
  <si>
    <t>-1402938311</t>
  </si>
  <si>
    <t>108*2*2*0,01</t>
  </si>
  <si>
    <t>-1810891487</t>
  </si>
  <si>
    <t>330268385</t>
  </si>
  <si>
    <t>3,13"štít</t>
  </si>
  <si>
    <t>-864062540</t>
  </si>
  <si>
    <t>3,13*1,05 'Přepočtené koeficientem množství</t>
  </si>
  <si>
    <t>1668243255</t>
  </si>
  <si>
    <t>2,26*(8+2+12)</t>
  </si>
  <si>
    <t>(2,4*8+1*8+2,3*8+1,8*8)</t>
  </si>
  <si>
    <t>0,5*108</t>
  </si>
  <si>
    <t>2*4</t>
  </si>
  <si>
    <t>-79635440</t>
  </si>
  <si>
    <t>2,26*(8+2+12)*0,05*0,15</t>
  </si>
  <si>
    <t>(2,4*8+1*8+2,3*8+1,8*8)*0,05*0,1</t>
  </si>
  <si>
    <t>0,5*108*0,05*0,05</t>
  </si>
  <si>
    <t>2*4*0,05*0,12</t>
  </si>
  <si>
    <t>-1135229862</t>
  </si>
  <si>
    <t>1575709230</t>
  </si>
  <si>
    <t>0,3*23,7"žlab</t>
  </si>
  <si>
    <t>0,6*47,4</t>
  </si>
  <si>
    <t>-621079962</t>
  </si>
  <si>
    <t>0,3*23,7*0,04*0,06"žlab</t>
  </si>
  <si>
    <t>0,6*0,05*0,05*47,4</t>
  </si>
  <si>
    <t>-400922546</t>
  </si>
  <si>
    <t>9,55*0,33"X1</t>
  </si>
  <si>
    <t>9,85*0,8"X4</t>
  </si>
  <si>
    <t>762343912</t>
  </si>
  <si>
    <t>Zabednění otvorů ve střeše prkny tl do 32 mm pl jednotlivě přes 1 do 4 m2</t>
  </si>
  <si>
    <t>-1121745821</t>
  </si>
  <si>
    <t>Zabednění otvorů ve střeše prkny (materiál v ceně) tl. do 32 mm, otvoru plochy jednotlivě přes 1 do 4 m2</t>
  </si>
  <si>
    <t>https://podminky.urs.cz/item/CS_URS_2023_02/762343912</t>
  </si>
  <si>
    <t>5,2+7,2</t>
  </si>
  <si>
    <t>517583461</t>
  </si>
  <si>
    <t>6,64+7,58+8,6"překližka</t>
  </si>
  <si>
    <t>-767477578</t>
  </si>
  <si>
    <t>22,82*1,1 'Přepočtené koeficientem množství</t>
  </si>
  <si>
    <t>277541502</t>
  </si>
  <si>
    <t>(5,8+2,3)*2,96</t>
  </si>
  <si>
    <t>-7419302</t>
  </si>
  <si>
    <t>2,3*2,96</t>
  </si>
  <si>
    <t>-1416151304</t>
  </si>
  <si>
    <t>(9,45*2)*3</t>
  </si>
  <si>
    <t>-2,1*1,73*3-0,85*2,47-0,9*1,73</t>
  </si>
  <si>
    <t>9,5*0,5"tělocvična</t>
  </si>
  <si>
    <t>229490461</t>
  </si>
  <si>
    <t>46,894*1,1235 'Přepočtené koeficientem množství</t>
  </si>
  <si>
    <t>-1880018972</t>
  </si>
  <si>
    <t>9,55*2,96</t>
  </si>
  <si>
    <t>45224731</t>
  </si>
  <si>
    <t>(9,56)*2,96</t>
  </si>
  <si>
    <t>-0,9*1,73-0,9*2,47-2,1*1,73*3</t>
  </si>
  <si>
    <t>-423647738</t>
  </si>
  <si>
    <t>41,3+3,4+4+7,1</t>
  </si>
  <si>
    <t>-1597808578</t>
  </si>
  <si>
    <t>55,7+7,94+5,81</t>
  </si>
  <si>
    <t>1662978101</t>
  </si>
  <si>
    <t>69,45*1,1235 'Přepočtené koeficientem množství</t>
  </si>
  <si>
    <t>1215378560</t>
  </si>
  <si>
    <t>-1194223795</t>
  </si>
  <si>
    <t>55331589</t>
  </si>
  <si>
    <t>zárubeň jednokřídlá ocelová pro sádrokartonové příčky tl stěny 75-100mm rozměru 700/1970, 2100mm</t>
  </si>
  <si>
    <t>1253746888</t>
  </si>
  <si>
    <t>-2085328066</t>
  </si>
  <si>
    <t>-636920727</t>
  </si>
  <si>
    <t>41,3</t>
  </si>
  <si>
    <t>7,1+3,4</t>
  </si>
  <si>
    <t>772860482</t>
  </si>
  <si>
    <t>10,5*1,05 'Přepočtené koeficientem množství</t>
  </si>
  <si>
    <t>1257339682</t>
  </si>
  <si>
    <t>41,2</t>
  </si>
  <si>
    <t>-90744450</t>
  </si>
  <si>
    <t>41284693</t>
  </si>
  <si>
    <t>9,55"X4</t>
  </si>
  <si>
    <t>1424082471</t>
  </si>
  <si>
    <t>-1286680622</t>
  </si>
  <si>
    <t>1041055707</t>
  </si>
  <si>
    <t>1570022749</t>
  </si>
  <si>
    <t>-959498326</t>
  </si>
  <si>
    <t>1441674847</t>
  </si>
  <si>
    <t>-1222973721</t>
  </si>
  <si>
    <t>-898066901</t>
  </si>
  <si>
    <t>-1651296864</t>
  </si>
  <si>
    <t>-1942578403</t>
  </si>
  <si>
    <t>-676026661</t>
  </si>
  <si>
    <t>-66613338</t>
  </si>
  <si>
    <t>-476882036</t>
  </si>
  <si>
    <t>1329902514</t>
  </si>
  <si>
    <t>69,45</t>
  </si>
  <si>
    <t>1699410501</t>
  </si>
  <si>
    <t>69,45*1,1 'Přepočtené koeficientem množství</t>
  </si>
  <si>
    <t>79353549</t>
  </si>
  <si>
    <t>-1627948023</t>
  </si>
  <si>
    <t>654R42</t>
  </si>
  <si>
    <t>Dveře komplet dle specifikace D19</t>
  </si>
  <si>
    <t>-52481911</t>
  </si>
  <si>
    <t>1547381512</t>
  </si>
  <si>
    <t>654R43</t>
  </si>
  <si>
    <t>Dveře komplet dle specifikace D18</t>
  </si>
  <si>
    <t>705698677</t>
  </si>
  <si>
    <t>-292686612</t>
  </si>
  <si>
    <t>654R41</t>
  </si>
  <si>
    <t>Dveře komplet dle specifikace D17</t>
  </si>
  <si>
    <t>1906899762</t>
  </si>
  <si>
    <t>1305517530</t>
  </si>
  <si>
    <t>0,9+2,1*3</t>
  </si>
  <si>
    <t>-797179343</t>
  </si>
  <si>
    <t>1471900936</t>
  </si>
  <si>
    <t>Kuchyňská linka KL3</t>
  </si>
  <si>
    <t>-937351921</t>
  </si>
  <si>
    <t>-886259575</t>
  </si>
  <si>
    <t>-1013767506</t>
  </si>
  <si>
    <t>796131706</t>
  </si>
  <si>
    <t>-234149723</t>
  </si>
  <si>
    <t>-1535763237</t>
  </si>
  <si>
    <t>1617569794</t>
  </si>
  <si>
    <t>1570402565</t>
  </si>
  <si>
    <t>4*3"spáry</t>
  </si>
  <si>
    <t>(2,1+1,73)*2*3"okna</t>
  </si>
  <si>
    <t>(0,9+2,5*2)"dveře</t>
  </si>
  <si>
    <t>-1908488624</t>
  </si>
  <si>
    <t>-1003554288</t>
  </si>
  <si>
    <t>696000861</t>
  </si>
  <si>
    <t>-1157656848</t>
  </si>
  <si>
    <t>-256703385</t>
  </si>
  <si>
    <t>4*1,15 'Přepočtené koeficientem množství</t>
  </si>
  <si>
    <t>-165408499</t>
  </si>
  <si>
    <t>1589575864</t>
  </si>
  <si>
    <t>41,3+7,1+3,4</t>
  </si>
  <si>
    <t>1811170211</t>
  </si>
  <si>
    <t>-164789395</t>
  </si>
  <si>
    <t>809244379</t>
  </si>
  <si>
    <t>-1270670263</t>
  </si>
  <si>
    <t>-1403182980</t>
  </si>
  <si>
    <t>1809078996</t>
  </si>
  <si>
    <t>46,7*1,1 'Přepočtené koeficientem množství</t>
  </si>
  <si>
    <t>-82762113</t>
  </si>
  <si>
    <t>-154293511</t>
  </si>
  <si>
    <t>10,5*1,1 'Přepočtené koeficientem množství</t>
  </si>
  <si>
    <t>1633711748</t>
  </si>
  <si>
    <t>888634513</t>
  </si>
  <si>
    <t>49*1,02 'Přepočtené koeficientem množství</t>
  </si>
  <si>
    <t>1077970661</t>
  </si>
  <si>
    <t>1537893137</t>
  </si>
  <si>
    <t>-1215946828</t>
  </si>
  <si>
    <t>-1694136736</t>
  </si>
  <si>
    <t>(2,3+1,8)*2*2-1,4</t>
  </si>
  <si>
    <t>(2,3+2,3+0,7+1,5)*2-1,4</t>
  </si>
  <si>
    <t>-1895291601</t>
  </si>
  <si>
    <t>1168767941</t>
  </si>
  <si>
    <t>2132685072</t>
  </si>
  <si>
    <t>27,2*1,15 'Přepočtené koeficientem množství</t>
  </si>
  <si>
    <t>413097665</t>
  </si>
  <si>
    <t>1143032311</t>
  </si>
  <si>
    <t>17*1,05 'Přepočtené koeficientem množství</t>
  </si>
  <si>
    <t>-1401245409</t>
  </si>
  <si>
    <t>-577851384</t>
  </si>
  <si>
    <t>2,7*0,4*1</t>
  </si>
  <si>
    <t>2,9*0,4*2</t>
  </si>
  <si>
    <t>-171240282</t>
  </si>
  <si>
    <t>-111850333</t>
  </si>
  <si>
    <t>42,144*2 'Přepočtené koeficientem množství</t>
  </si>
  <si>
    <t>2057620875</t>
  </si>
  <si>
    <t>1199656054</t>
  </si>
  <si>
    <t>1293753265</t>
  </si>
  <si>
    <t>23,97*2</t>
  </si>
  <si>
    <t>6,8*2</t>
  </si>
  <si>
    <t>28,26+13,619+55,8</t>
  </si>
  <si>
    <t>-26</t>
  </si>
  <si>
    <t>2095661713</t>
  </si>
  <si>
    <t>164120050</t>
  </si>
  <si>
    <t>-1763985754</t>
  </si>
  <si>
    <t>2,1*1,73*3</t>
  </si>
  <si>
    <t>-1159972898</t>
  </si>
  <si>
    <t>119802106</t>
  </si>
  <si>
    <t>03b - VZT 3</t>
  </si>
  <si>
    <t>-238300137</t>
  </si>
  <si>
    <t>1781405276</t>
  </si>
  <si>
    <t>-1971990515</t>
  </si>
  <si>
    <t>-180777588</t>
  </si>
  <si>
    <t>03c - UT 3</t>
  </si>
  <si>
    <t>449514717</t>
  </si>
  <si>
    <t>549093313</t>
  </si>
  <si>
    <t>0,101*4 'Přepočtené koeficientem množství</t>
  </si>
  <si>
    <t>1923485885</t>
  </si>
  <si>
    <t>1489675492</t>
  </si>
  <si>
    <t>-1242448873</t>
  </si>
  <si>
    <t>1381071148</t>
  </si>
  <si>
    <t>660270947</t>
  </si>
  <si>
    <t>1557639051</t>
  </si>
  <si>
    <t>1504573028</t>
  </si>
  <si>
    <t>173580877</t>
  </si>
  <si>
    <t>-1059304216</t>
  </si>
  <si>
    <t>-1549212217</t>
  </si>
  <si>
    <t>-861475595</t>
  </si>
  <si>
    <t>209451545</t>
  </si>
  <si>
    <t>610962776</t>
  </si>
  <si>
    <t>03d - ZTI 3</t>
  </si>
  <si>
    <t>1267767796</t>
  </si>
  <si>
    <t>1*0,8*0,65</t>
  </si>
  <si>
    <t>584776980</t>
  </si>
  <si>
    <t>1059682986</t>
  </si>
  <si>
    <t>-1012812834</t>
  </si>
  <si>
    <t>801402268</t>
  </si>
  <si>
    <t>-914973874</t>
  </si>
  <si>
    <t>0,4</t>
  </si>
  <si>
    <t>0,4*2 'Přepočtené koeficientem množství</t>
  </si>
  <si>
    <t>-72425877</t>
  </si>
  <si>
    <t>1560635551</t>
  </si>
  <si>
    <t>1629275138</t>
  </si>
  <si>
    <t>0,32*2 'Přepočtené koeficientem množství</t>
  </si>
  <si>
    <t>-485905739</t>
  </si>
  <si>
    <t>-275122937</t>
  </si>
  <si>
    <t>0,2</t>
  </si>
  <si>
    <t>-769437191</t>
  </si>
  <si>
    <t>1*0,2</t>
  </si>
  <si>
    <t>-2046633685</t>
  </si>
  <si>
    <t>1912713989</t>
  </si>
  <si>
    <t>-768972004</t>
  </si>
  <si>
    <t>0,44*9 'Přepočtené koeficientem množství</t>
  </si>
  <si>
    <t>1148567920</t>
  </si>
  <si>
    <t>-1189593382</t>
  </si>
  <si>
    <t>-1656070067</t>
  </si>
  <si>
    <t>-626761662</t>
  </si>
  <si>
    <t>-328378504</t>
  </si>
  <si>
    <t>2049705612</t>
  </si>
  <si>
    <t>152212460</t>
  </si>
  <si>
    <t>-971543572</t>
  </si>
  <si>
    <t>533447903</t>
  </si>
  <si>
    <t>-1027642783</t>
  </si>
  <si>
    <t>1472367396</t>
  </si>
  <si>
    <t>-2046872405</t>
  </si>
  <si>
    <t>1454327033</t>
  </si>
  <si>
    <t>-864726893</t>
  </si>
  <si>
    <t>-958497699</t>
  </si>
  <si>
    <t>-1484282708</t>
  </si>
  <si>
    <t>-452303224</t>
  </si>
  <si>
    <t>-1789760100</t>
  </si>
  <si>
    <t>2129589534</t>
  </si>
  <si>
    <t>-1880634749</t>
  </si>
  <si>
    <t>-597646240</t>
  </si>
  <si>
    <t>-172462245</t>
  </si>
  <si>
    <t>1932314237</t>
  </si>
  <si>
    <t>1037056598</t>
  </si>
  <si>
    <t>2110153611</t>
  </si>
  <si>
    <t>1109391161</t>
  </si>
  <si>
    <t>1035798491</t>
  </si>
  <si>
    <t>-318694575</t>
  </si>
  <si>
    <t>2118795817</t>
  </si>
  <si>
    <t>-1450728428</t>
  </si>
  <si>
    <t>-887285527</t>
  </si>
  <si>
    <t>-600581071</t>
  </si>
  <si>
    <t>686740080</t>
  </si>
  <si>
    <t>-272253731</t>
  </si>
  <si>
    <t>-1694496612</t>
  </si>
  <si>
    <t>03e - elektro 3</t>
  </si>
  <si>
    <t>Pol59</t>
  </si>
  <si>
    <t>Svítidlo nástěnné LED, 230/10A/E27, IP20</t>
  </si>
  <si>
    <t>03f - Ochrana před bleskem 3</t>
  </si>
  <si>
    <t>04 - část 4</t>
  </si>
  <si>
    <t>04a - stavební část 4</t>
  </si>
  <si>
    <t>2004820077</t>
  </si>
  <si>
    <t>-749863221</t>
  </si>
  <si>
    <t>-1640573349</t>
  </si>
  <si>
    <t>25,894*5 'Přepočtené koeficientem množství</t>
  </si>
  <si>
    <t>1776136194</t>
  </si>
  <si>
    <t>211270455</t>
  </si>
  <si>
    <t>444905711</t>
  </si>
  <si>
    <t>2020114421</t>
  </si>
  <si>
    <t>705+19,42*0,6*2</t>
  </si>
  <si>
    <t>1506437602</t>
  </si>
  <si>
    <t>728,304*2 'Přepočtené koeficientem množství</t>
  </si>
  <si>
    <t>73637327</t>
  </si>
  <si>
    <t>730390077</t>
  </si>
  <si>
    <t>697,2</t>
  </si>
  <si>
    <t>19,42*0,7*2</t>
  </si>
  <si>
    <t>16186007</t>
  </si>
  <si>
    <t>724,388*1,1655 'Přepočtené koeficientem množství</t>
  </si>
  <si>
    <t>712391171</t>
  </si>
  <si>
    <t>Provedení povlakové krytiny střech do 10° podkladní textilní vrstvy</t>
  </si>
  <si>
    <t>2046989675</t>
  </si>
  <si>
    <t>Provedení povlakové krytiny střech plochých do 10° -ostatní práce provedení vrstvy textilní podkladní</t>
  </si>
  <si>
    <t>https://podminky.urs.cz/item/CS_URS_2023_02/712391171</t>
  </si>
  <si>
    <t>19,42*10,94</t>
  </si>
  <si>
    <t>79523R</t>
  </si>
  <si>
    <t>sklovláknitý vlies</t>
  </si>
  <si>
    <t>1215389861</t>
  </si>
  <si>
    <t>-302851254</t>
  </si>
  <si>
    <t>4,2*0,5*8</t>
  </si>
  <si>
    <t>19,42*0,4</t>
  </si>
  <si>
    <t>11*0,25</t>
  </si>
  <si>
    <t>1469975836</t>
  </si>
  <si>
    <t>27,318*1,2 'Přepočtené koeficientem množství</t>
  </si>
  <si>
    <t>-2020239594</t>
  </si>
  <si>
    <t>12656049</t>
  </si>
  <si>
    <t>77,15*2</t>
  </si>
  <si>
    <t>-126471253</t>
  </si>
  <si>
    <t>77,15*1,05 'Přepočtené koeficientem množství</t>
  </si>
  <si>
    <t>-329877559</t>
  </si>
  <si>
    <t>713140821</t>
  </si>
  <si>
    <t>Odstranění tepelné izolace střech nadstřešní volně kladené z polystyrenu suchého tl do 100 mm</t>
  </si>
  <si>
    <t>-1205518927</t>
  </si>
  <si>
    <t>Odstranění tepelné izolace střech plochých z rohoží, pásů, dílců, desek, bloků nadstřešních izolací volně položených z polystyrenu suchého, tloušťka izolace do 100 mm</t>
  </si>
  <si>
    <t>https://podminky.urs.cz/item/CS_URS_2023_02/713140821</t>
  </si>
  <si>
    <t>18+36</t>
  </si>
  <si>
    <t>2123802106</t>
  </si>
  <si>
    <t>0,5*(46+22+20+16+10+6)</t>
  </si>
  <si>
    <t>1*(4+4+4+4+2+1+1)</t>
  </si>
  <si>
    <t>1,2*38</t>
  </si>
  <si>
    <t>505116166</t>
  </si>
  <si>
    <t>0,5*0,02*46+0,5*0,04*22+0,5*0,06*20+0,5*0,08*16+0,5*0,1*10+0,5*0,1*6</t>
  </si>
  <si>
    <t>4*0,04+4*0,06+4*0,08+4*0,1+2*0,14+0,16+0,18</t>
  </si>
  <si>
    <t>1,2*38*0,03</t>
  </si>
  <si>
    <t>-766963353</t>
  </si>
  <si>
    <t>724,388-212,455</t>
  </si>
  <si>
    <t>80157891</t>
  </si>
  <si>
    <t>511,933*1,05 'Přepočtené koeficientem množství</t>
  </si>
  <si>
    <t>-1444987046</t>
  </si>
  <si>
    <t>-1686988361</t>
  </si>
  <si>
    <t>762085121</t>
  </si>
  <si>
    <t>Montáž styčníkových desek půdorysné plochy do 100 cm2</t>
  </si>
  <si>
    <t>-1144683592</t>
  </si>
  <si>
    <t>Montáž ocelových spojovacích prostředků (materiál ve specifikaci) styčníkových desek půdorysné plochy do 100 cm2</t>
  </si>
  <si>
    <t>https://podminky.urs.cz/item/CS_URS_2023_02/762085121</t>
  </si>
  <si>
    <t>54825407</t>
  </si>
  <si>
    <t>kování tesařské děrovaná styčníková deska 60x160x2,0mm</t>
  </si>
  <si>
    <t>-281044048</t>
  </si>
  <si>
    <t>31140202</t>
  </si>
  <si>
    <t>vrut ocelový FeZn zápustná hlava drážka hvězdicová částečný závit 6x50mm</t>
  </si>
  <si>
    <t>272236614</t>
  </si>
  <si>
    <t>-2121488913</t>
  </si>
  <si>
    <t>20,77"štít</t>
  </si>
  <si>
    <t>2057363320</t>
  </si>
  <si>
    <t>20,77*1,05 'Přepočtené koeficientem množství</t>
  </si>
  <si>
    <t>1924142723</t>
  </si>
  <si>
    <t>2,26*16</t>
  </si>
  <si>
    <t>2,4*32</t>
  </si>
  <si>
    <t>1*32</t>
  </si>
  <si>
    <t>2,3*32</t>
  </si>
  <si>
    <t>1,8*32</t>
  </si>
  <si>
    <t>-50280918</t>
  </si>
  <si>
    <t>2,26*16*0,05*0,15</t>
  </si>
  <si>
    <t>2,4*32*0,05*0,1</t>
  </si>
  <si>
    <t>1*32*0,05*0,1</t>
  </si>
  <si>
    <t>2,3*32*0,05*0,1</t>
  </si>
  <si>
    <t>1,8*32*0,05*0,1</t>
  </si>
  <si>
    <t>1550335940</t>
  </si>
  <si>
    <t>2,35*12"světlíky</t>
  </si>
  <si>
    <t>18+36"klíny</t>
  </si>
  <si>
    <t>8,71"x8</t>
  </si>
  <si>
    <t>3"x9</t>
  </si>
  <si>
    <t>1735191912</t>
  </si>
  <si>
    <t>0,3*94,08"žlab</t>
  </si>
  <si>
    <t>0,6*188,15"atika</t>
  </si>
  <si>
    <t>-562229012</t>
  </si>
  <si>
    <t>0,3*94,08*0,04*0,06"žlab</t>
  </si>
  <si>
    <t>0,6*188,15*0,05*0,05"atika</t>
  </si>
  <si>
    <t>-1363621575</t>
  </si>
  <si>
    <t>38,37/2+8,93"x1</t>
  </si>
  <si>
    <t>0,9"x2</t>
  </si>
  <si>
    <t>0,6*11*4"x3</t>
  </si>
  <si>
    <t>60,21/2"x4</t>
  </si>
  <si>
    <t>26,55/2+13,94/2"x6</t>
  </si>
  <si>
    <t>50,86"x7</t>
  </si>
  <si>
    <t>216028226</t>
  </si>
  <si>
    <t>20,8+14,4+25,15</t>
  </si>
  <si>
    <t>-1299727491</t>
  </si>
  <si>
    <t>3+25,43+11,65+30,1+16,45+13,33"překližka</t>
  </si>
  <si>
    <t>1017708326</t>
  </si>
  <si>
    <t>99,96*1,1 'Přepočtené koeficientem množství</t>
  </si>
  <si>
    <t>-1162272825</t>
  </si>
  <si>
    <t>0,7*3*2+1,1*3</t>
  </si>
  <si>
    <t>-1460701611</t>
  </si>
  <si>
    <t>13,6+63,55"světlíky</t>
  </si>
  <si>
    <t>-892391126</t>
  </si>
  <si>
    <t>-1566056313</t>
  </si>
  <si>
    <t>77,15*1,1235 'Přepočtené koeficientem množství</t>
  </si>
  <si>
    <t>-936618022</t>
  </si>
  <si>
    <t>95,325"světlíky</t>
  </si>
  <si>
    <t>787423401</t>
  </si>
  <si>
    <t>1331615979</t>
  </si>
  <si>
    <t>325930910</t>
  </si>
  <si>
    <t>1242844162</t>
  </si>
  <si>
    <t>1934021098</t>
  </si>
  <si>
    <t>-1988695261</t>
  </si>
  <si>
    <t>913293444</t>
  </si>
  <si>
    <t>7642128R14</t>
  </si>
  <si>
    <t>lišta K12</t>
  </si>
  <si>
    <t>382925855</t>
  </si>
  <si>
    <t>-1489027593</t>
  </si>
  <si>
    <t>1035137599</t>
  </si>
  <si>
    <t>847664046</t>
  </si>
  <si>
    <t>7642128R2</t>
  </si>
  <si>
    <t>závětrná lišta K1b</t>
  </si>
  <si>
    <t>-1363995173</t>
  </si>
  <si>
    <t>1015974082</t>
  </si>
  <si>
    <t>-589601224</t>
  </si>
  <si>
    <t>-1123496891</t>
  </si>
  <si>
    <t>-663696676</t>
  </si>
  <si>
    <t>2078471005</t>
  </si>
  <si>
    <t>-69596220</t>
  </si>
  <si>
    <t>1748792262</t>
  </si>
  <si>
    <t>7642128R99</t>
  </si>
  <si>
    <t>plech K8b</t>
  </si>
  <si>
    <t>158735185</t>
  </si>
  <si>
    <t>764511602</t>
  </si>
  <si>
    <t>Žlab podokapní půlkruhový z Pz s povrchovou úpravou rš 330 mm</t>
  </si>
  <si>
    <t>1449280431</t>
  </si>
  <si>
    <t>Žlab podokapní z pozinkovaného plechu s povrchovou úpravou včetně háků a čel půlkruhový rš 330 mm</t>
  </si>
  <si>
    <t>https://podminky.urs.cz/item/CS_URS_2023_02/764511602</t>
  </si>
  <si>
    <t>764511642</t>
  </si>
  <si>
    <t>Kotlík oválný (trychtýřový) pro podokapní žlaby z Pz s povrchovou úpravou 330/100 mm</t>
  </si>
  <si>
    <t>1085159047</t>
  </si>
  <si>
    <t>Žlab podokapní z pozinkovaného plechu s povrchovou úpravou včetně háků a čel kotlík oválný (trychtýřový), rš žlabu/průměr svodu 330/100 mm</t>
  </si>
  <si>
    <t>https://podminky.urs.cz/item/CS_URS_2023_02/764511642</t>
  </si>
  <si>
    <t>764518622</t>
  </si>
  <si>
    <t>Svody kruhové včetně objímek, kolen, odskoků z Pz s povrchovou úpravou průměru 100 mm</t>
  </si>
  <si>
    <t>-233183729</t>
  </si>
  <si>
    <t>Svod z pozinkovaného plechu s upraveným povrchem včetně objímek, kolen a odskoků kruhový, průměru 100 mm</t>
  </si>
  <si>
    <t>https://podminky.urs.cz/item/CS_URS_2023_02/764518622</t>
  </si>
  <si>
    <t xml:space="preserve">Poznámka k položce:
K17
</t>
  </si>
  <si>
    <t>374103619</t>
  </si>
  <si>
    <t>1835477259</t>
  </si>
  <si>
    <t>1,35*0,92*12</t>
  </si>
  <si>
    <t>985131778</t>
  </si>
  <si>
    <t>-461289543</t>
  </si>
  <si>
    <t>951R3</t>
  </si>
  <si>
    <t>-1823202185</t>
  </si>
  <si>
    <t>Světlík Sv2včetně doplňků dle specifikace PD</t>
  </si>
  <si>
    <t>-1247711857</t>
  </si>
  <si>
    <t>04d - ZTI 4</t>
  </si>
  <si>
    <t>152891675</t>
  </si>
  <si>
    <t>1,73+0,8</t>
  </si>
  <si>
    <t>1715451178</t>
  </si>
  <si>
    <t>1068858238</t>
  </si>
  <si>
    <t>0,72+0,4</t>
  </si>
  <si>
    <t>1493742775</t>
  </si>
  <si>
    <t>-366634931</t>
  </si>
  <si>
    <t>1,12*2 'Přepočtené koeficientem množství</t>
  </si>
  <si>
    <t>-1474925521</t>
  </si>
  <si>
    <t>256897361</t>
  </si>
  <si>
    <t>0,58+0,32</t>
  </si>
  <si>
    <t>-905745629</t>
  </si>
  <si>
    <t>0,9*2 'Přepočtené koeficientem množství</t>
  </si>
  <si>
    <t>-1352585233</t>
  </si>
  <si>
    <t>1382506660</t>
  </si>
  <si>
    <t>-1014389881</t>
  </si>
  <si>
    <t>-2103208335</t>
  </si>
  <si>
    <t>837355121R1</t>
  </si>
  <si>
    <t>Výsek a montáž kameninové odbočné tvarovky DN 150</t>
  </si>
  <si>
    <t>-455683867</t>
  </si>
  <si>
    <t>Výsek a montáž kameninové odbočné tvarovky na kameninovém potrubí DN 150</t>
  </si>
  <si>
    <t>-1023742650</t>
  </si>
  <si>
    <t>682778424</t>
  </si>
  <si>
    <t>-287223701</t>
  </si>
  <si>
    <t>1,5*0,2</t>
  </si>
  <si>
    <t>948789472</t>
  </si>
  <si>
    <t>413933153</t>
  </si>
  <si>
    <t>1636696705</t>
  </si>
  <si>
    <t>1,1*9 'Přepočtené koeficientem množství</t>
  </si>
  <si>
    <t>1821024208</t>
  </si>
  <si>
    <t>87085345</t>
  </si>
  <si>
    <t>-116861675</t>
  </si>
  <si>
    <t>169041212</t>
  </si>
  <si>
    <t>1512950571</t>
  </si>
  <si>
    <t>721233112</t>
  </si>
  <si>
    <t>Střešní vtok polypropylen PP pro ploché střechy svislý odtok DN 110</t>
  </si>
  <si>
    <t>837055052</t>
  </si>
  <si>
    <t>Střešní vtoky (vpusti) polypropylenové (PP) pro ploché střechy s odtokem svislým DN 110</t>
  </si>
  <si>
    <t>https://podminky.urs.cz/item/CS_URS_2023_02/721233112</t>
  </si>
  <si>
    <t>744002186</t>
  </si>
  <si>
    <t>-513673585</t>
  </si>
  <si>
    <t>91344842</t>
  </si>
  <si>
    <t>-514381124</t>
  </si>
  <si>
    <t>04f - Ochrana před bleskem 4</t>
  </si>
  <si>
    <t>Pol60</t>
  </si>
  <si>
    <t>Jímací tyč 3m FeZn na bet. podstavci s PVC podložkou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</si>
  <si>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</si>
  <si>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</si>
  <si>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</si>
  <si>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</si>
  <si>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</si>
  <si>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</si>
  <si>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VRN1</t>
  </si>
  <si>
    <t>Průzkumné, geodetické a projektové práce</t>
  </si>
  <si>
    <t>011403000</t>
  </si>
  <si>
    <t>Průzkum výskytu nebezpečných látek bez rozlišení</t>
  </si>
  <si>
    <t>1024</t>
  </si>
  <si>
    <t>-1788521364</t>
  </si>
  <si>
    <t>https://podminky.urs.cz/item/CS_URS_2023_02/011403000</t>
  </si>
  <si>
    <t>011444000</t>
  </si>
  <si>
    <t>Měření (monitoring) azbest</t>
  </si>
  <si>
    <t>2131420751</t>
  </si>
  <si>
    <t>https://podminky.urs.cz/item/CS_URS_2023_02/011444000</t>
  </si>
  <si>
    <t>011464000</t>
  </si>
  <si>
    <t>Měření (monitoring) úrovně osvětlení</t>
  </si>
  <si>
    <t>1797446122</t>
  </si>
  <si>
    <t>https://podminky.urs.cz/item/CS_URS_2023_02/011464000</t>
  </si>
  <si>
    <t>012103000</t>
  </si>
  <si>
    <t>Geodetické práce před výstavbou</t>
  </si>
  <si>
    <t>371990341</t>
  </si>
  <si>
    <t>https://podminky.urs.cz/item/CS_URS_2023_02/012103000</t>
  </si>
  <si>
    <t>Poznámka k položce:
vytyčení sítí</t>
  </si>
  <si>
    <t>013254000</t>
  </si>
  <si>
    <t>Dokumentace skutečného provedení stavby</t>
  </si>
  <si>
    <t>-240846280</t>
  </si>
  <si>
    <t>https://podminky.urs.cz/item/CS_URS_2023_02/013254000</t>
  </si>
  <si>
    <t>VRN3</t>
  </si>
  <si>
    <t>Zařízení staveniště</t>
  </si>
  <si>
    <t>032903000</t>
  </si>
  <si>
    <t>Náklady na provoz a údržbu vybavení staveniště</t>
  </si>
  <si>
    <t>-2070409927</t>
  </si>
  <si>
    <t>https://podminky.urs.cz/item/CS_URS_2023_02/032903000</t>
  </si>
  <si>
    <t>VRN6</t>
  </si>
  <si>
    <t>Územní vlivy</t>
  </si>
  <si>
    <t>064203000</t>
  </si>
  <si>
    <t>Práce se škodlivými materiály</t>
  </si>
  <si>
    <t>-2042623991</t>
  </si>
  <si>
    <t>https://podminky.urs.cz/item/CS_URS_2023_02/064203000</t>
  </si>
  <si>
    <t>Poznámka k položce:
opatření pro práci s azbestem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</si>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</sst>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5" TargetMode="External" /><Relationship Id="rId6" Type="http://schemas.openxmlformats.org/officeDocument/2006/relationships/hyperlink" Target="https://podminky.urs.cz/item/CS_URS_2023_02/733122206" TargetMode="External" /><Relationship Id="rId7" Type="http://schemas.openxmlformats.org/officeDocument/2006/relationships/hyperlink" Target="https://podminky.urs.cz/item/CS_URS_2023_02/733122207" TargetMode="External" /><Relationship Id="rId8" Type="http://schemas.openxmlformats.org/officeDocument/2006/relationships/hyperlink" Target="https://podminky.urs.cz/item/CS_URS_2023_02/733190217" TargetMode="External" /><Relationship Id="rId9" Type="http://schemas.openxmlformats.org/officeDocument/2006/relationships/hyperlink" Target="https://podminky.urs.cz/item/CS_URS_2023_02/998733101" TargetMode="External" /><Relationship Id="rId10" Type="http://schemas.openxmlformats.org/officeDocument/2006/relationships/hyperlink" Target="https://podminky.urs.cz/item/CS_URS_2023_02/734211118" TargetMode="External" /><Relationship Id="rId11" Type="http://schemas.openxmlformats.org/officeDocument/2006/relationships/hyperlink" Target="https://podminky.urs.cz/item/CS_URS_2023_02/734221531" TargetMode="External" /><Relationship Id="rId12" Type="http://schemas.openxmlformats.org/officeDocument/2006/relationships/hyperlink" Target="https://podminky.urs.cz/item/CS_URS_2023_02/734221682" TargetMode="External" /><Relationship Id="rId13" Type="http://schemas.openxmlformats.org/officeDocument/2006/relationships/hyperlink" Target="https://podminky.urs.cz/item/CS_URS_2023_02/734261402" TargetMode="External" /><Relationship Id="rId14" Type="http://schemas.openxmlformats.org/officeDocument/2006/relationships/hyperlink" Target="https://podminky.urs.cz/item/CS_URS_2023_02/734261411" TargetMode="External" /><Relationship Id="rId15" Type="http://schemas.openxmlformats.org/officeDocument/2006/relationships/hyperlink" Target="https://podminky.urs.cz/item/CS_URS_2023_02/734292715" TargetMode="External" /><Relationship Id="rId16" Type="http://schemas.openxmlformats.org/officeDocument/2006/relationships/hyperlink" Target="https://podminky.urs.cz/item/CS_URS_2023_02/734292717" TargetMode="External" /><Relationship Id="rId17" Type="http://schemas.openxmlformats.org/officeDocument/2006/relationships/hyperlink" Target="https://podminky.urs.cz/item/CS_URS_2023_02/734292723" TargetMode="External" /><Relationship Id="rId18" Type="http://schemas.openxmlformats.org/officeDocument/2006/relationships/hyperlink" Target="https://podminky.urs.cz/item/CS_URS_2023_02/735151812" TargetMode="External" /><Relationship Id="rId19" Type="http://schemas.openxmlformats.org/officeDocument/2006/relationships/hyperlink" Target="https://podminky.urs.cz/item/CS_URS_2023_02/735152180" TargetMode="External" /><Relationship Id="rId20" Type="http://schemas.openxmlformats.org/officeDocument/2006/relationships/hyperlink" Target="https://podminky.urs.cz/item/CS_URS_2023_02/735152181" TargetMode="External" /><Relationship Id="rId21" Type="http://schemas.openxmlformats.org/officeDocument/2006/relationships/hyperlink" Target="https://podminky.urs.cz/item/CS_URS_2023_02/735152574" TargetMode="External" /><Relationship Id="rId22" Type="http://schemas.openxmlformats.org/officeDocument/2006/relationships/hyperlink" Target="https://podminky.urs.cz/item/CS_URS_2023_02/735152581" TargetMode="External" /><Relationship Id="rId23" Type="http://schemas.openxmlformats.org/officeDocument/2006/relationships/hyperlink" Target="https://podminky.urs.cz/item/CS_URS_2023_02/735164261" TargetMode="External" /><Relationship Id="rId24" Type="http://schemas.openxmlformats.org/officeDocument/2006/relationships/hyperlink" Target="https://podminky.urs.cz/item/CS_URS_2023_02/998735101" TargetMode="External" /><Relationship Id="rId2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2251102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651112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75111101" TargetMode="External" /><Relationship Id="rId9" Type="http://schemas.openxmlformats.org/officeDocument/2006/relationships/hyperlink" Target="https://podminky.urs.cz/item/CS_URS_2023_02/211971121" TargetMode="External" /><Relationship Id="rId10" Type="http://schemas.openxmlformats.org/officeDocument/2006/relationships/hyperlink" Target="https://podminky.urs.cz/item/CS_URS_2023_02/212750101" TargetMode="External" /><Relationship Id="rId11" Type="http://schemas.openxmlformats.org/officeDocument/2006/relationships/hyperlink" Target="https://podminky.urs.cz/item/CS_URS_2023_02/451572111" TargetMode="External" /><Relationship Id="rId12" Type="http://schemas.openxmlformats.org/officeDocument/2006/relationships/hyperlink" Target="https://podminky.urs.cz/item/CS_URS_2023_02/631312141" TargetMode="External" /><Relationship Id="rId13" Type="http://schemas.openxmlformats.org/officeDocument/2006/relationships/hyperlink" Target="https://podminky.urs.cz/item/CS_URS_2023_02/837262221" TargetMode="External" /><Relationship Id="rId14" Type="http://schemas.openxmlformats.org/officeDocument/2006/relationships/hyperlink" Target="https://podminky.urs.cz/item/CS_URS_2023_02/871265221" TargetMode="External" /><Relationship Id="rId15" Type="http://schemas.openxmlformats.org/officeDocument/2006/relationships/hyperlink" Target="https://podminky.urs.cz/item/CS_URS_2023_02/871315221" TargetMode="External" /><Relationship Id="rId16" Type="http://schemas.openxmlformats.org/officeDocument/2006/relationships/hyperlink" Target="https://podminky.urs.cz/item/CS_URS_2023_02/894811113" TargetMode="External" /><Relationship Id="rId17" Type="http://schemas.openxmlformats.org/officeDocument/2006/relationships/hyperlink" Target="https://podminky.urs.cz/item/CS_URS_2023_02/899102112" TargetMode="External" /><Relationship Id="rId18" Type="http://schemas.openxmlformats.org/officeDocument/2006/relationships/hyperlink" Target="https://podminky.urs.cz/item/CS_URS_2023_02/965042131" TargetMode="External" /><Relationship Id="rId19" Type="http://schemas.openxmlformats.org/officeDocument/2006/relationships/hyperlink" Target="https://podminky.urs.cz/item/CS_URS_2023_02/971042361" TargetMode="External" /><Relationship Id="rId20" Type="http://schemas.openxmlformats.org/officeDocument/2006/relationships/hyperlink" Target="https://podminky.urs.cz/item/CS_URS_2023_02/977311112" TargetMode="External" /><Relationship Id="rId21" Type="http://schemas.openxmlformats.org/officeDocument/2006/relationships/hyperlink" Target="https://podminky.urs.cz/item/CS_URS_2023_02/997013501" TargetMode="External" /><Relationship Id="rId22" Type="http://schemas.openxmlformats.org/officeDocument/2006/relationships/hyperlink" Target="https://podminky.urs.cz/item/CS_URS_2023_02/997013509" TargetMode="External" /><Relationship Id="rId23" Type="http://schemas.openxmlformats.org/officeDocument/2006/relationships/hyperlink" Target="https://podminky.urs.cz/item/CS_URS_2023_02/997013631" TargetMode="External" /><Relationship Id="rId24" Type="http://schemas.openxmlformats.org/officeDocument/2006/relationships/hyperlink" Target="https://podminky.urs.cz/item/CS_URS_2023_02/998011001" TargetMode="External" /><Relationship Id="rId25" Type="http://schemas.openxmlformats.org/officeDocument/2006/relationships/hyperlink" Target="https://podminky.urs.cz/item/CS_URS_2023_02/721140802" TargetMode="External" /><Relationship Id="rId26" Type="http://schemas.openxmlformats.org/officeDocument/2006/relationships/hyperlink" Target="https://podminky.urs.cz/item/CS_URS_2023_02/721173401" TargetMode="External" /><Relationship Id="rId27" Type="http://schemas.openxmlformats.org/officeDocument/2006/relationships/hyperlink" Target="https://podminky.urs.cz/item/CS_URS_2023_02/721173403" TargetMode="External" /><Relationship Id="rId28" Type="http://schemas.openxmlformats.org/officeDocument/2006/relationships/hyperlink" Target="https://podminky.urs.cz/item/CS_URS_2023_02/721174024" TargetMode="External" /><Relationship Id="rId29" Type="http://schemas.openxmlformats.org/officeDocument/2006/relationships/hyperlink" Target="https://podminky.urs.cz/item/CS_URS_2023_02/721174042" TargetMode="External" /><Relationship Id="rId30" Type="http://schemas.openxmlformats.org/officeDocument/2006/relationships/hyperlink" Target="https://podminky.urs.cz/item/CS_URS_2023_02/721174043" TargetMode="External" /><Relationship Id="rId31" Type="http://schemas.openxmlformats.org/officeDocument/2006/relationships/hyperlink" Target="https://podminky.urs.cz/item/CS_URS_2023_02/721174045" TargetMode="External" /><Relationship Id="rId32" Type="http://schemas.openxmlformats.org/officeDocument/2006/relationships/hyperlink" Target="https://podminky.urs.cz/item/CS_URS_2023_02/721194104" TargetMode="External" /><Relationship Id="rId33" Type="http://schemas.openxmlformats.org/officeDocument/2006/relationships/hyperlink" Target="https://podminky.urs.cz/item/CS_URS_2023_02/721194105" TargetMode="External" /><Relationship Id="rId34" Type="http://schemas.openxmlformats.org/officeDocument/2006/relationships/hyperlink" Target="https://podminky.urs.cz/item/CS_URS_2023_02/721194109" TargetMode="External" /><Relationship Id="rId35" Type="http://schemas.openxmlformats.org/officeDocument/2006/relationships/hyperlink" Target="https://podminky.urs.cz/item/CS_URS_2023_02/721242115" TargetMode="External" /><Relationship Id="rId36" Type="http://schemas.openxmlformats.org/officeDocument/2006/relationships/hyperlink" Target="https://podminky.urs.cz/item/CS_URS_2023_02/721273151" TargetMode="External" /><Relationship Id="rId37" Type="http://schemas.openxmlformats.org/officeDocument/2006/relationships/hyperlink" Target="https://podminky.urs.cz/item/CS_URS_2023_02/721290111" TargetMode="External" /><Relationship Id="rId38" Type="http://schemas.openxmlformats.org/officeDocument/2006/relationships/hyperlink" Target="https://podminky.urs.cz/item/CS_URS_2023_02/722174002" TargetMode="External" /><Relationship Id="rId39" Type="http://schemas.openxmlformats.org/officeDocument/2006/relationships/hyperlink" Target="https://podminky.urs.cz/item/CS_URS_2023_02/722174003" TargetMode="External" /><Relationship Id="rId40" Type="http://schemas.openxmlformats.org/officeDocument/2006/relationships/hyperlink" Target="https://podminky.urs.cz/item/CS_URS_2023_02/722174022" TargetMode="External" /><Relationship Id="rId41" Type="http://schemas.openxmlformats.org/officeDocument/2006/relationships/hyperlink" Target="https://podminky.urs.cz/item/CS_URS_2023_02/722181231" TargetMode="External" /><Relationship Id="rId42" Type="http://schemas.openxmlformats.org/officeDocument/2006/relationships/hyperlink" Target="https://podminky.urs.cz/item/CS_URS_2023_02/722181232" TargetMode="External" /><Relationship Id="rId43" Type="http://schemas.openxmlformats.org/officeDocument/2006/relationships/hyperlink" Target="https://podminky.urs.cz/item/CS_URS_2023_02/722181251" TargetMode="External" /><Relationship Id="rId44" Type="http://schemas.openxmlformats.org/officeDocument/2006/relationships/hyperlink" Target="https://podminky.urs.cz/item/CS_URS_2023_02/722190901" TargetMode="External" /><Relationship Id="rId45" Type="http://schemas.openxmlformats.org/officeDocument/2006/relationships/hyperlink" Target="https://podminky.urs.cz/item/CS_URS_2023_02/722220151" TargetMode="External" /><Relationship Id="rId46" Type="http://schemas.openxmlformats.org/officeDocument/2006/relationships/hyperlink" Target="https://podminky.urs.cz/item/CS_URS_2023_02/722230102" TargetMode="External" /><Relationship Id="rId47" Type="http://schemas.openxmlformats.org/officeDocument/2006/relationships/hyperlink" Target="https://podminky.urs.cz/item/CS_URS_2023_02/722230103" TargetMode="External" /><Relationship Id="rId48" Type="http://schemas.openxmlformats.org/officeDocument/2006/relationships/hyperlink" Target="https://podminky.urs.cz/item/CS_URS_2023_02/722230113" TargetMode="External" /><Relationship Id="rId49" Type="http://schemas.openxmlformats.org/officeDocument/2006/relationships/hyperlink" Target="https://podminky.urs.cz/item/CS_URS_2023_02/722231142" TargetMode="External" /><Relationship Id="rId50" Type="http://schemas.openxmlformats.org/officeDocument/2006/relationships/hyperlink" Target="https://podminky.urs.cz/item/CS_URS_2023_02/722231143" TargetMode="External" /><Relationship Id="rId51" Type="http://schemas.openxmlformats.org/officeDocument/2006/relationships/hyperlink" Target="https://podminky.urs.cz/item/CS_URS_2023_02/722262213" TargetMode="External" /><Relationship Id="rId52" Type="http://schemas.openxmlformats.org/officeDocument/2006/relationships/hyperlink" Target="https://podminky.urs.cz/item/CS_URS_2023_02/722290234" TargetMode="External" /><Relationship Id="rId53" Type="http://schemas.openxmlformats.org/officeDocument/2006/relationships/hyperlink" Target="https://podminky.urs.cz/item/CS_URS_2023_02/722290246" TargetMode="External" /><Relationship Id="rId54" Type="http://schemas.openxmlformats.org/officeDocument/2006/relationships/hyperlink" Target="https://podminky.urs.cz/item/CS_URS_2023_02/725112015" TargetMode="External" /><Relationship Id="rId55" Type="http://schemas.openxmlformats.org/officeDocument/2006/relationships/hyperlink" Target="https://podminky.urs.cz/item/CS_URS_2023_02/725112171" TargetMode="External" /><Relationship Id="rId56" Type="http://schemas.openxmlformats.org/officeDocument/2006/relationships/hyperlink" Target="https://podminky.urs.cz/item/CS_URS_2023_02/725211602" TargetMode="External" /><Relationship Id="rId57" Type="http://schemas.openxmlformats.org/officeDocument/2006/relationships/hyperlink" Target="https://podminky.urs.cz/item/CS_URS_2023_02/725211681" TargetMode="External" /><Relationship Id="rId58" Type="http://schemas.openxmlformats.org/officeDocument/2006/relationships/hyperlink" Target="https://podminky.urs.cz/item/CS_URS_2023_02/725241112" TargetMode="External" /><Relationship Id="rId59" Type="http://schemas.openxmlformats.org/officeDocument/2006/relationships/hyperlink" Target="https://podminky.urs.cz/item/CS_URS_2023_02/725244523" TargetMode="External" /><Relationship Id="rId60" Type="http://schemas.openxmlformats.org/officeDocument/2006/relationships/hyperlink" Target="https://podminky.urs.cz/item/CS_URS_2023_02/725291621" TargetMode="External" /><Relationship Id="rId61" Type="http://schemas.openxmlformats.org/officeDocument/2006/relationships/hyperlink" Target="https://podminky.urs.cz/item/CS_URS_2023_02/725311121" TargetMode="External" /><Relationship Id="rId62" Type="http://schemas.openxmlformats.org/officeDocument/2006/relationships/hyperlink" Target="https://podminky.urs.cz/item/CS_URS_2023_02/725331111" TargetMode="External" /><Relationship Id="rId63" Type="http://schemas.openxmlformats.org/officeDocument/2006/relationships/hyperlink" Target="https://podminky.urs.cz/item/CS_URS_2023_02/725532102" TargetMode="External" /><Relationship Id="rId64" Type="http://schemas.openxmlformats.org/officeDocument/2006/relationships/hyperlink" Target="https://podminky.urs.cz/item/CS_URS_2023_02/725532124" TargetMode="External" /><Relationship Id="rId65" Type="http://schemas.openxmlformats.org/officeDocument/2006/relationships/hyperlink" Target="https://podminky.urs.cz/item/CS_URS_2023_02/725813111" TargetMode="External" /><Relationship Id="rId66" Type="http://schemas.openxmlformats.org/officeDocument/2006/relationships/hyperlink" Target="https://podminky.urs.cz/item/CS_URS_2023_02/725813112" TargetMode="External" /><Relationship Id="rId67" Type="http://schemas.openxmlformats.org/officeDocument/2006/relationships/hyperlink" Target="https://podminky.urs.cz/item/CS_URS_2023_02/725821312" TargetMode="External" /><Relationship Id="rId68" Type="http://schemas.openxmlformats.org/officeDocument/2006/relationships/hyperlink" Target="https://podminky.urs.cz/item/CS_URS_2023_02/725821325" TargetMode="External" /><Relationship Id="rId69" Type="http://schemas.openxmlformats.org/officeDocument/2006/relationships/hyperlink" Target="https://podminky.urs.cz/item/CS_URS_2023_02/725822611" TargetMode="External" /><Relationship Id="rId70" Type="http://schemas.openxmlformats.org/officeDocument/2006/relationships/hyperlink" Target="https://podminky.urs.cz/item/CS_URS_2023_02/725829131" TargetMode="External" /><Relationship Id="rId71" Type="http://schemas.openxmlformats.org/officeDocument/2006/relationships/hyperlink" Target="https://podminky.urs.cz/item/CS_URS_2023_02/725841332" TargetMode="External" /><Relationship Id="rId72" Type="http://schemas.openxmlformats.org/officeDocument/2006/relationships/hyperlink" Target="https://podminky.urs.cz/item/CS_URS_2023_02/763172321" TargetMode="External" /><Relationship Id="rId7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434121416" TargetMode="External" /><Relationship Id="rId2" Type="http://schemas.openxmlformats.org/officeDocument/2006/relationships/hyperlink" Target="https://podminky.urs.cz/item/CS_URS_2023_02/632451214" TargetMode="External" /><Relationship Id="rId3" Type="http://schemas.openxmlformats.org/officeDocument/2006/relationships/hyperlink" Target="https://podminky.urs.cz/item/CS_URS_2023_02/632451291" TargetMode="External" /><Relationship Id="rId4" Type="http://schemas.openxmlformats.org/officeDocument/2006/relationships/hyperlink" Target="https://podminky.urs.cz/item/CS_URS_2023_02/632481213" TargetMode="External" /><Relationship Id="rId5" Type="http://schemas.openxmlformats.org/officeDocument/2006/relationships/hyperlink" Target="https://podminky.urs.cz/item/CS_URS_2023_02/949101111" TargetMode="External" /><Relationship Id="rId6" Type="http://schemas.openxmlformats.org/officeDocument/2006/relationships/hyperlink" Target="https://podminky.urs.cz/item/CS_URS_2023_02/952901111" TargetMode="External" /><Relationship Id="rId7" Type="http://schemas.openxmlformats.org/officeDocument/2006/relationships/hyperlink" Target="https://podminky.urs.cz/item/CS_URS_2023_02/953943211" TargetMode="External" /><Relationship Id="rId8" Type="http://schemas.openxmlformats.org/officeDocument/2006/relationships/hyperlink" Target="https://podminky.urs.cz/item/CS_URS_2023_02/965042141" TargetMode="External" /><Relationship Id="rId9" Type="http://schemas.openxmlformats.org/officeDocument/2006/relationships/hyperlink" Target="https://podminky.urs.cz/item/CS_URS_2023_02/997013501" TargetMode="External" /><Relationship Id="rId10" Type="http://schemas.openxmlformats.org/officeDocument/2006/relationships/hyperlink" Target="https://podminky.urs.cz/item/CS_URS_2023_02/997013509" TargetMode="External" /><Relationship Id="rId11" Type="http://schemas.openxmlformats.org/officeDocument/2006/relationships/hyperlink" Target="https://podminky.urs.cz/item/CS_URS_2023_02/997013631" TargetMode="External" /><Relationship Id="rId12" Type="http://schemas.openxmlformats.org/officeDocument/2006/relationships/hyperlink" Target="https://podminky.urs.cz/item/CS_URS_2023_02/997013811" TargetMode="External" /><Relationship Id="rId13" Type="http://schemas.openxmlformats.org/officeDocument/2006/relationships/hyperlink" Target="https://podminky.urs.cz/item/CS_URS_2023_02/997013812" TargetMode="External" /><Relationship Id="rId14" Type="http://schemas.openxmlformats.org/officeDocument/2006/relationships/hyperlink" Target="https://podminky.urs.cz/item/CS_URS_2023_02/997013814" TargetMode="External" /><Relationship Id="rId15" Type="http://schemas.openxmlformats.org/officeDocument/2006/relationships/hyperlink" Target="https://podminky.urs.cz/item/CS_URS_2023_02/997013861" TargetMode="External" /><Relationship Id="rId16" Type="http://schemas.openxmlformats.org/officeDocument/2006/relationships/hyperlink" Target="https://podminky.urs.cz/item/CS_URS_2023_02/997013875" TargetMode="External" /><Relationship Id="rId17" Type="http://schemas.openxmlformats.org/officeDocument/2006/relationships/hyperlink" Target="https://podminky.urs.cz/item/CS_URS_2023_02/998011001" TargetMode="External" /><Relationship Id="rId18" Type="http://schemas.openxmlformats.org/officeDocument/2006/relationships/hyperlink" Target="https://podminky.urs.cz/item/CS_URS_2023_02/711111001" TargetMode="External" /><Relationship Id="rId19" Type="http://schemas.openxmlformats.org/officeDocument/2006/relationships/hyperlink" Target="https://podminky.urs.cz/item/CS_URS_2023_02/711131811" TargetMode="External" /><Relationship Id="rId20" Type="http://schemas.openxmlformats.org/officeDocument/2006/relationships/hyperlink" Target="https://podminky.urs.cz/item/CS_URS_2023_02/711141559" TargetMode="External" /><Relationship Id="rId21" Type="http://schemas.openxmlformats.org/officeDocument/2006/relationships/hyperlink" Target="https://podminky.urs.cz/item/CS_URS_2023_02/998711101" TargetMode="External" /><Relationship Id="rId22" Type="http://schemas.openxmlformats.org/officeDocument/2006/relationships/hyperlink" Target="https://podminky.urs.cz/item/CS_URS_2023_02/712340833" TargetMode="External" /><Relationship Id="rId23" Type="http://schemas.openxmlformats.org/officeDocument/2006/relationships/hyperlink" Target="https://podminky.urs.cz/item/CS_URS_2023_02/712340834" TargetMode="External" /><Relationship Id="rId24" Type="http://schemas.openxmlformats.org/officeDocument/2006/relationships/hyperlink" Target="https://podminky.urs.cz/item/CS_URS_2023_02/712363412" TargetMode="External" /><Relationship Id="rId25" Type="http://schemas.openxmlformats.org/officeDocument/2006/relationships/hyperlink" Target="https://podminky.urs.cz/item/CS_URS_2023_02/712861702" TargetMode="External" /><Relationship Id="rId26" Type="http://schemas.openxmlformats.org/officeDocument/2006/relationships/hyperlink" Target="https://podminky.urs.cz/item/CS_URS_2023_02/998712101" TargetMode="External" /><Relationship Id="rId27" Type="http://schemas.openxmlformats.org/officeDocument/2006/relationships/hyperlink" Target="https://podminky.urs.cz/item/CS_URS_2023_02/713110811" TargetMode="External" /><Relationship Id="rId28" Type="http://schemas.openxmlformats.org/officeDocument/2006/relationships/hyperlink" Target="https://podminky.urs.cz/item/CS_URS_2023_02/713111111" TargetMode="External" /><Relationship Id="rId29" Type="http://schemas.openxmlformats.org/officeDocument/2006/relationships/hyperlink" Target="https://podminky.urs.cz/item/CS_URS_2023_02/713120821" TargetMode="External" /><Relationship Id="rId30" Type="http://schemas.openxmlformats.org/officeDocument/2006/relationships/hyperlink" Target="https://podminky.urs.cz/item/CS_URS_2023_02/713121121" TargetMode="External" /><Relationship Id="rId31" Type="http://schemas.openxmlformats.org/officeDocument/2006/relationships/hyperlink" Target="https://podminky.urs.cz/item/CS_URS_2023_02/713141131" TargetMode="External" /><Relationship Id="rId32" Type="http://schemas.openxmlformats.org/officeDocument/2006/relationships/hyperlink" Target="https://podminky.urs.cz/item/CS_URS_2023_02/713141151" TargetMode="External" /><Relationship Id="rId33" Type="http://schemas.openxmlformats.org/officeDocument/2006/relationships/hyperlink" Target="https://podminky.urs.cz/item/CS_URS_2023_02/998713101" TargetMode="External" /><Relationship Id="rId34" Type="http://schemas.openxmlformats.org/officeDocument/2006/relationships/hyperlink" Target="https://podminky.urs.cz/item/CS_URS_2023_02/725291631" TargetMode="External" /><Relationship Id="rId35" Type="http://schemas.openxmlformats.org/officeDocument/2006/relationships/hyperlink" Target="https://podminky.urs.cz/item/CS_URS_2023_02/762085112" TargetMode="External" /><Relationship Id="rId36" Type="http://schemas.openxmlformats.org/officeDocument/2006/relationships/hyperlink" Target="https://podminky.urs.cz/item/CS_URS_2023_02/762132138" TargetMode="External" /><Relationship Id="rId37" Type="http://schemas.openxmlformats.org/officeDocument/2006/relationships/hyperlink" Target="https://podminky.urs.cz/item/CS_URS_2023_02/762332941" TargetMode="External" /><Relationship Id="rId38" Type="http://schemas.openxmlformats.org/officeDocument/2006/relationships/hyperlink" Target="https://podminky.urs.cz/item/CS_URS_2023_02/762341811" TargetMode="External" /><Relationship Id="rId39" Type="http://schemas.openxmlformats.org/officeDocument/2006/relationships/hyperlink" Target="https://podminky.urs.cz/item/CS_URS_2023_02/762342511" TargetMode="External" /><Relationship Id="rId40" Type="http://schemas.openxmlformats.org/officeDocument/2006/relationships/hyperlink" Target="https://podminky.urs.cz/item/CS_URS_2023_02/762343811" TargetMode="External" /><Relationship Id="rId41" Type="http://schemas.openxmlformats.org/officeDocument/2006/relationships/hyperlink" Target="https://podminky.urs.cz/item/CS_URS_2023_02/762343912" TargetMode="External" /><Relationship Id="rId42" Type="http://schemas.openxmlformats.org/officeDocument/2006/relationships/hyperlink" Target="https://podminky.urs.cz/item/CS_URS_2023_02/762431220" TargetMode="External" /><Relationship Id="rId43" Type="http://schemas.openxmlformats.org/officeDocument/2006/relationships/hyperlink" Target="https://podminky.urs.cz/item/CS_URS_2023_02/763111441" TargetMode="External" /><Relationship Id="rId44" Type="http://schemas.openxmlformats.org/officeDocument/2006/relationships/hyperlink" Target="https://podminky.urs.cz/item/CS_URS_2023_02/763111447" TargetMode="External" /><Relationship Id="rId45" Type="http://schemas.openxmlformats.org/officeDocument/2006/relationships/hyperlink" Target="https://podminky.urs.cz/item/CS_URS_2023_02/763111741" TargetMode="External" /><Relationship Id="rId46" Type="http://schemas.openxmlformats.org/officeDocument/2006/relationships/hyperlink" Target="https://podminky.urs.cz/item/CS_URS_2023_02/763121466" TargetMode="External" /><Relationship Id="rId47" Type="http://schemas.openxmlformats.org/officeDocument/2006/relationships/hyperlink" Target="https://podminky.urs.cz/item/CS_URS_2023_02/76312146R" TargetMode="External" /><Relationship Id="rId48" Type="http://schemas.openxmlformats.org/officeDocument/2006/relationships/hyperlink" Target="https://podminky.urs.cz/item/CS_URS_2023_02/763131415" TargetMode="External" /><Relationship Id="rId49" Type="http://schemas.openxmlformats.org/officeDocument/2006/relationships/hyperlink" Target="https://podminky.urs.cz/item/CS_URS_2023_02/763131751" TargetMode="External" /><Relationship Id="rId50" Type="http://schemas.openxmlformats.org/officeDocument/2006/relationships/hyperlink" Target="https://podminky.urs.cz/item/CS_URS_2023_02/763131811" TargetMode="External" /><Relationship Id="rId51" Type="http://schemas.openxmlformats.org/officeDocument/2006/relationships/hyperlink" Target="https://podminky.urs.cz/item/CS_URS_2023_02/763181311" TargetMode="External" /><Relationship Id="rId52" Type="http://schemas.openxmlformats.org/officeDocument/2006/relationships/hyperlink" Target="https://podminky.urs.cz/item/CS_URS_2023_02/763431001" TargetMode="External" /><Relationship Id="rId53" Type="http://schemas.openxmlformats.org/officeDocument/2006/relationships/hyperlink" Target="https://podminky.urs.cz/item/CS_URS_2023_02/998763100" TargetMode="External" /><Relationship Id="rId54" Type="http://schemas.openxmlformats.org/officeDocument/2006/relationships/hyperlink" Target="https://podminky.urs.cz/item/CS_URS_2023_02/764004801" TargetMode="External" /><Relationship Id="rId55" Type="http://schemas.openxmlformats.org/officeDocument/2006/relationships/hyperlink" Target="https://podminky.urs.cz/item/CS_URS_2023_02/998764101" TargetMode="External" /><Relationship Id="rId56" Type="http://schemas.openxmlformats.org/officeDocument/2006/relationships/hyperlink" Target="https://podminky.urs.cz/item/CS_URS_2023_02/765191013" TargetMode="External" /><Relationship Id="rId57" Type="http://schemas.openxmlformats.org/officeDocument/2006/relationships/hyperlink" Target="https://podminky.urs.cz/item/CS_URS_2023_02/766660001" TargetMode="External" /><Relationship Id="rId58" Type="http://schemas.openxmlformats.org/officeDocument/2006/relationships/hyperlink" Target="https://podminky.urs.cz/item/CS_URS_2023_02/766660002" TargetMode="External" /><Relationship Id="rId59" Type="http://schemas.openxmlformats.org/officeDocument/2006/relationships/hyperlink" Target="https://podminky.urs.cz/item/CS_URS_2023_02/766660022" TargetMode="External" /><Relationship Id="rId60" Type="http://schemas.openxmlformats.org/officeDocument/2006/relationships/hyperlink" Target="https://podminky.urs.cz/item/CS_URS_2023_02/766694116" TargetMode="External" /><Relationship Id="rId61" Type="http://schemas.openxmlformats.org/officeDocument/2006/relationships/hyperlink" Target="https://podminky.urs.cz/item/CS_URS_2023_02/998766101" TargetMode="External" /><Relationship Id="rId62" Type="http://schemas.openxmlformats.org/officeDocument/2006/relationships/hyperlink" Target="https://podminky.urs.cz/item/CS_URS_2023_02/767311830" TargetMode="External" /><Relationship Id="rId63" Type="http://schemas.openxmlformats.org/officeDocument/2006/relationships/hyperlink" Target="https://podminky.urs.cz/item/CS_URS_2023_02/767316310" TargetMode="External" /><Relationship Id="rId64" Type="http://schemas.openxmlformats.org/officeDocument/2006/relationships/hyperlink" Target="https://podminky.urs.cz/item/CS_URS_2023_02/767316311" TargetMode="External" /><Relationship Id="rId65" Type="http://schemas.openxmlformats.org/officeDocument/2006/relationships/hyperlink" Target="https://podminky.urs.cz/item/CS_URS_2023_02/767896810" TargetMode="External" /><Relationship Id="rId66" Type="http://schemas.openxmlformats.org/officeDocument/2006/relationships/hyperlink" Target="https://podminky.urs.cz/item/CS_URS_2023_02/998767101" TargetMode="External" /><Relationship Id="rId67" Type="http://schemas.openxmlformats.org/officeDocument/2006/relationships/hyperlink" Target="https://podminky.urs.cz/item/CS_URS_2023_02/771111011" TargetMode="External" /><Relationship Id="rId68" Type="http://schemas.openxmlformats.org/officeDocument/2006/relationships/hyperlink" Target="https://podminky.urs.cz/item/CS_URS_2023_02/771121011" TargetMode="External" /><Relationship Id="rId69" Type="http://schemas.openxmlformats.org/officeDocument/2006/relationships/hyperlink" Target="https://podminky.urs.cz/item/CS_URS_2023_02/771574414" TargetMode="External" /><Relationship Id="rId70" Type="http://schemas.openxmlformats.org/officeDocument/2006/relationships/hyperlink" Target="https://podminky.urs.cz/item/CS_URS_2023_02/998771101" TargetMode="External" /><Relationship Id="rId71" Type="http://schemas.openxmlformats.org/officeDocument/2006/relationships/hyperlink" Target="https://podminky.urs.cz/item/CS_URS_2023_02/776111115" TargetMode="External" /><Relationship Id="rId72" Type="http://schemas.openxmlformats.org/officeDocument/2006/relationships/hyperlink" Target="https://podminky.urs.cz/item/CS_URS_2023_02/776111311" TargetMode="External" /><Relationship Id="rId73" Type="http://schemas.openxmlformats.org/officeDocument/2006/relationships/hyperlink" Target="https://podminky.urs.cz/item/CS_URS_2023_02/776121112" TargetMode="External" /><Relationship Id="rId74" Type="http://schemas.openxmlformats.org/officeDocument/2006/relationships/hyperlink" Target="https://podminky.urs.cz/item/CS_URS_2023_02/776141111" TargetMode="External" /><Relationship Id="rId75" Type="http://schemas.openxmlformats.org/officeDocument/2006/relationships/hyperlink" Target="https://podminky.urs.cz/item/CS_URS_2023_02/776201811" TargetMode="External" /><Relationship Id="rId76" Type="http://schemas.openxmlformats.org/officeDocument/2006/relationships/hyperlink" Target="https://podminky.urs.cz/item/CS_URS_2023_02/776211111" TargetMode="External" /><Relationship Id="rId77" Type="http://schemas.openxmlformats.org/officeDocument/2006/relationships/hyperlink" Target="https://podminky.urs.cz/item/CS_URS_2023_02/776221111" TargetMode="External" /><Relationship Id="rId78" Type="http://schemas.openxmlformats.org/officeDocument/2006/relationships/hyperlink" Target="https://podminky.urs.cz/item/CS_URS_2023_02/776411111" TargetMode="External" /><Relationship Id="rId79" Type="http://schemas.openxmlformats.org/officeDocument/2006/relationships/hyperlink" Target="https://podminky.urs.cz/item/CS_URS_2023_02/776411211" TargetMode="External" /><Relationship Id="rId80" Type="http://schemas.openxmlformats.org/officeDocument/2006/relationships/hyperlink" Target="https://podminky.urs.cz/item/CS_URS_2023_02/998776101" TargetMode="External" /><Relationship Id="rId81" Type="http://schemas.openxmlformats.org/officeDocument/2006/relationships/hyperlink" Target="https://podminky.urs.cz/item/CS_URS_2023_02/781111011" TargetMode="External" /><Relationship Id="rId82" Type="http://schemas.openxmlformats.org/officeDocument/2006/relationships/hyperlink" Target="https://podminky.urs.cz/item/CS_URS_2023_02/781121011" TargetMode="External" /><Relationship Id="rId83" Type="http://schemas.openxmlformats.org/officeDocument/2006/relationships/hyperlink" Target="https://podminky.urs.cz/item/CS_URS_2023_02/781474154" TargetMode="External" /><Relationship Id="rId84" Type="http://schemas.openxmlformats.org/officeDocument/2006/relationships/hyperlink" Target="https://podminky.urs.cz/item/CS_URS_2023_02/781492251" TargetMode="External" /><Relationship Id="rId85" Type="http://schemas.openxmlformats.org/officeDocument/2006/relationships/hyperlink" Target="https://podminky.urs.cz/item/CS_URS_2023_02/998781101" TargetMode="External" /><Relationship Id="rId86" Type="http://schemas.openxmlformats.org/officeDocument/2006/relationships/hyperlink" Target="https://podminky.urs.cz/item/CS_URS_2023_02/783315101" TargetMode="External" /><Relationship Id="rId87" Type="http://schemas.openxmlformats.org/officeDocument/2006/relationships/hyperlink" Target="https://podminky.urs.cz/item/CS_URS_2023_02/783317101" TargetMode="External" /><Relationship Id="rId88" Type="http://schemas.openxmlformats.org/officeDocument/2006/relationships/hyperlink" Target="https://podminky.urs.cz/item/CS_URS_2023_02/783805100" TargetMode="External" /><Relationship Id="rId89" Type="http://schemas.openxmlformats.org/officeDocument/2006/relationships/hyperlink" Target="https://podminky.urs.cz/item/CS_URS_2023_02/784111001" TargetMode="External" /><Relationship Id="rId90" Type="http://schemas.openxmlformats.org/officeDocument/2006/relationships/hyperlink" Target="https://podminky.urs.cz/item/CS_URS_2023_02/784181101" TargetMode="External" /><Relationship Id="rId91" Type="http://schemas.openxmlformats.org/officeDocument/2006/relationships/hyperlink" Target="https://podminky.urs.cz/item/CS_URS_2023_02/784221101" TargetMode="External" /><Relationship Id="rId92" Type="http://schemas.openxmlformats.org/officeDocument/2006/relationships/hyperlink" Target="https://podminky.urs.cz/item/CS_URS_2023_02/786626111" TargetMode="External" /><Relationship Id="rId93" Type="http://schemas.openxmlformats.org/officeDocument/2006/relationships/hyperlink" Target="https://podminky.urs.cz/item/CS_URS_2023_02/787300803" TargetMode="External" /><Relationship Id="rId9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52" TargetMode="External" /><Relationship Id="rId2" Type="http://schemas.openxmlformats.org/officeDocument/2006/relationships/hyperlink" Target="https://podminky.urs.cz/item/CS_URS_2023_02/751510041" TargetMode="External" /><Relationship Id="rId3" Type="http://schemas.openxmlformats.org/officeDocument/2006/relationships/hyperlink" Target="https://podminky.urs.cz/item/CS_URS_2023_02/751691111" TargetMode="External" /><Relationship Id="rId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6" TargetMode="External" /><Relationship Id="rId6" Type="http://schemas.openxmlformats.org/officeDocument/2006/relationships/hyperlink" Target="https://podminky.urs.cz/item/CS_URS_2023_02/733190217" TargetMode="External" /><Relationship Id="rId7" Type="http://schemas.openxmlformats.org/officeDocument/2006/relationships/hyperlink" Target="https://podminky.urs.cz/item/CS_URS_2023_02/998733101" TargetMode="External" /><Relationship Id="rId8" Type="http://schemas.openxmlformats.org/officeDocument/2006/relationships/hyperlink" Target="https://podminky.urs.cz/item/CS_URS_2023_02/734221531" TargetMode="External" /><Relationship Id="rId9" Type="http://schemas.openxmlformats.org/officeDocument/2006/relationships/hyperlink" Target="https://podminky.urs.cz/item/CS_URS_2023_02/734221682" TargetMode="External" /><Relationship Id="rId10" Type="http://schemas.openxmlformats.org/officeDocument/2006/relationships/hyperlink" Target="https://podminky.urs.cz/item/CS_URS_2023_02/734261402" TargetMode="External" /><Relationship Id="rId11" Type="http://schemas.openxmlformats.org/officeDocument/2006/relationships/hyperlink" Target="https://podminky.urs.cz/item/CS_URS_2023_02/735151812" TargetMode="External" /><Relationship Id="rId12" Type="http://schemas.openxmlformats.org/officeDocument/2006/relationships/hyperlink" Target="https://podminky.urs.cz/item/CS_URS_2023_02/735152181" TargetMode="External" /><Relationship Id="rId13" Type="http://schemas.openxmlformats.org/officeDocument/2006/relationships/hyperlink" Target="https://podminky.urs.cz/item/CS_URS_2023_02/735152581" TargetMode="External" /><Relationship Id="rId14" Type="http://schemas.openxmlformats.org/officeDocument/2006/relationships/hyperlink" Target="https://podminky.urs.cz/item/CS_URS_2023_02/998735101" TargetMode="External" /><Relationship Id="rId15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2251102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651112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75111101" TargetMode="External" /><Relationship Id="rId9" Type="http://schemas.openxmlformats.org/officeDocument/2006/relationships/hyperlink" Target="https://podminky.urs.cz/item/CS_URS_2023_02/451572111" TargetMode="External" /><Relationship Id="rId10" Type="http://schemas.openxmlformats.org/officeDocument/2006/relationships/hyperlink" Target="https://podminky.urs.cz/item/CS_URS_2023_02/631312141" TargetMode="External" /><Relationship Id="rId11" Type="http://schemas.openxmlformats.org/officeDocument/2006/relationships/hyperlink" Target="https://podminky.urs.cz/item/CS_URS_2023_02/965042131" TargetMode="External" /><Relationship Id="rId12" Type="http://schemas.openxmlformats.org/officeDocument/2006/relationships/hyperlink" Target="https://podminky.urs.cz/item/CS_URS_2023_02/977311112" TargetMode="External" /><Relationship Id="rId13" Type="http://schemas.openxmlformats.org/officeDocument/2006/relationships/hyperlink" Target="https://podminky.urs.cz/item/CS_URS_2023_02/997013501" TargetMode="External" /><Relationship Id="rId14" Type="http://schemas.openxmlformats.org/officeDocument/2006/relationships/hyperlink" Target="https://podminky.urs.cz/item/CS_URS_2023_02/997013509" TargetMode="External" /><Relationship Id="rId15" Type="http://schemas.openxmlformats.org/officeDocument/2006/relationships/hyperlink" Target="https://podminky.urs.cz/item/CS_URS_2023_02/997013631" TargetMode="External" /><Relationship Id="rId16" Type="http://schemas.openxmlformats.org/officeDocument/2006/relationships/hyperlink" Target="https://podminky.urs.cz/item/CS_URS_2023_02/998011001" TargetMode="External" /><Relationship Id="rId17" Type="http://schemas.openxmlformats.org/officeDocument/2006/relationships/hyperlink" Target="https://podminky.urs.cz/item/CS_URS_2023_02/721173401" TargetMode="External" /><Relationship Id="rId18" Type="http://schemas.openxmlformats.org/officeDocument/2006/relationships/hyperlink" Target="https://podminky.urs.cz/item/CS_URS_2023_02/721174043" TargetMode="External" /><Relationship Id="rId19" Type="http://schemas.openxmlformats.org/officeDocument/2006/relationships/hyperlink" Target="https://podminky.urs.cz/item/CS_URS_2023_02/721174045" TargetMode="External" /><Relationship Id="rId20" Type="http://schemas.openxmlformats.org/officeDocument/2006/relationships/hyperlink" Target="https://podminky.urs.cz/item/CS_URS_2023_02/721194104" TargetMode="External" /><Relationship Id="rId21" Type="http://schemas.openxmlformats.org/officeDocument/2006/relationships/hyperlink" Target="https://podminky.urs.cz/item/CS_URS_2023_02/721194105" TargetMode="External" /><Relationship Id="rId22" Type="http://schemas.openxmlformats.org/officeDocument/2006/relationships/hyperlink" Target="https://podminky.urs.cz/item/CS_URS_2023_02/721194109" TargetMode="External" /><Relationship Id="rId23" Type="http://schemas.openxmlformats.org/officeDocument/2006/relationships/hyperlink" Target="https://podminky.urs.cz/item/CS_URS_2023_02/721290111" TargetMode="External" /><Relationship Id="rId24" Type="http://schemas.openxmlformats.org/officeDocument/2006/relationships/hyperlink" Target="https://podminky.urs.cz/item/CS_URS_2023_02/722174002" TargetMode="External" /><Relationship Id="rId25" Type="http://schemas.openxmlformats.org/officeDocument/2006/relationships/hyperlink" Target="https://podminky.urs.cz/item/CS_URS_2023_02/722174003" TargetMode="External" /><Relationship Id="rId26" Type="http://schemas.openxmlformats.org/officeDocument/2006/relationships/hyperlink" Target="https://podminky.urs.cz/item/CS_URS_2023_02/722174022" TargetMode="External" /><Relationship Id="rId27" Type="http://schemas.openxmlformats.org/officeDocument/2006/relationships/hyperlink" Target="https://podminky.urs.cz/item/CS_URS_2023_02/722181231" TargetMode="External" /><Relationship Id="rId28" Type="http://schemas.openxmlformats.org/officeDocument/2006/relationships/hyperlink" Target="https://podminky.urs.cz/item/CS_URS_2023_02/722181232" TargetMode="External" /><Relationship Id="rId29" Type="http://schemas.openxmlformats.org/officeDocument/2006/relationships/hyperlink" Target="https://podminky.urs.cz/item/CS_URS_2023_02/722181251" TargetMode="External" /><Relationship Id="rId30" Type="http://schemas.openxmlformats.org/officeDocument/2006/relationships/hyperlink" Target="https://podminky.urs.cz/item/CS_URS_2023_02/722190901" TargetMode="External" /><Relationship Id="rId31" Type="http://schemas.openxmlformats.org/officeDocument/2006/relationships/hyperlink" Target="https://podminky.urs.cz/item/CS_URS_2023_02/722220151" TargetMode="External" /><Relationship Id="rId32" Type="http://schemas.openxmlformats.org/officeDocument/2006/relationships/hyperlink" Target="https://podminky.urs.cz/item/CS_URS_2023_02/722230102" TargetMode="External" /><Relationship Id="rId33" Type="http://schemas.openxmlformats.org/officeDocument/2006/relationships/hyperlink" Target="https://podminky.urs.cz/item/CS_URS_2023_02/722230103" TargetMode="External" /><Relationship Id="rId34" Type="http://schemas.openxmlformats.org/officeDocument/2006/relationships/hyperlink" Target="https://podminky.urs.cz/item/CS_URS_2023_02/722230113" TargetMode="External" /><Relationship Id="rId35" Type="http://schemas.openxmlformats.org/officeDocument/2006/relationships/hyperlink" Target="https://podminky.urs.cz/item/CS_URS_2023_02/722231143" TargetMode="External" /><Relationship Id="rId36" Type="http://schemas.openxmlformats.org/officeDocument/2006/relationships/hyperlink" Target="https://podminky.urs.cz/item/CS_URS_2023_02/722290234" TargetMode="External" /><Relationship Id="rId37" Type="http://schemas.openxmlformats.org/officeDocument/2006/relationships/hyperlink" Target="https://podminky.urs.cz/item/CS_URS_2023_02/722290246" TargetMode="External" /><Relationship Id="rId38" Type="http://schemas.openxmlformats.org/officeDocument/2006/relationships/hyperlink" Target="https://podminky.urs.cz/item/CS_URS_2023_02/725112015" TargetMode="External" /><Relationship Id="rId39" Type="http://schemas.openxmlformats.org/officeDocument/2006/relationships/hyperlink" Target="https://podminky.urs.cz/item/CS_URS_2023_02/725211602" TargetMode="External" /><Relationship Id="rId40" Type="http://schemas.openxmlformats.org/officeDocument/2006/relationships/hyperlink" Target="https://podminky.urs.cz/item/CS_URS_2023_02/725291621" TargetMode="External" /><Relationship Id="rId41" Type="http://schemas.openxmlformats.org/officeDocument/2006/relationships/hyperlink" Target="https://podminky.urs.cz/item/CS_URS_2023_02/725311121" TargetMode="External" /><Relationship Id="rId42" Type="http://schemas.openxmlformats.org/officeDocument/2006/relationships/hyperlink" Target="https://podminky.urs.cz/item/CS_URS_2023_02/725331111" TargetMode="External" /><Relationship Id="rId43" Type="http://schemas.openxmlformats.org/officeDocument/2006/relationships/hyperlink" Target="https://podminky.urs.cz/item/CS_URS_2023_02/725532124" TargetMode="External" /><Relationship Id="rId44" Type="http://schemas.openxmlformats.org/officeDocument/2006/relationships/hyperlink" Target="https://podminky.urs.cz/item/CS_URS_2023_02/725813111" TargetMode="External" /><Relationship Id="rId45" Type="http://schemas.openxmlformats.org/officeDocument/2006/relationships/hyperlink" Target="https://podminky.urs.cz/item/CS_URS_2023_02/725813112" TargetMode="External" /><Relationship Id="rId46" Type="http://schemas.openxmlformats.org/officeDocument/2006/relationships/hyperlink" Target="https://podminky.urs.cz/item/CS_URS_2023_02/725821312" TargetMode="External" /><Relationship Id="rId47" Type="http://schemas.openxmlformats.org/officeDocument/2006/relationships/hyperlink" Target="https://podminky.urs.cz/item/CS_URS_2023_02/725821325" TargetMode="External" /><Relationship Id="rId48" Type="http://schemas.openxmlformats.org/officeDocument/2006/relationships/hyperlink" Target="https://podminky.urs.cz/item/CS_URS_2023_02/725822611" TargetMode="External" /><Relationship Id="rId49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1" TargetMode="External" /><Relationship Id="rId2" Type="http://schemas.openxmlformats.org/officeDocument/2006/relationships/hyperlink" Target="https://podminky.urs.cz/item/CS_URS_2023_02/564861014" TargetMode="External" /><Relationship Id="rId3" Type="http://schemas.openxmlformats.org/officeDocument/2006/relationships/hyperlink" Target="https://podminky.urs.cz/item/CS_URS_2023_02/596211110" TargetMode="External" /><Relationship Id="rId4" Type="http://schemas.openxmlformats.org/officeDocument/2006/relationships/hyperlink" Target="https://podminky.urs.cz/item/CS_URS_2023_02/632451214" TargetMode="External" /><Relationship Id="rId5" Type="http://schemas.openxmlformats.org/officeDocument/2006/relationships/hyperlink" Target="https://podminky.urs.cz/item/CS_URS_2023_02/632451291" TargetMode="External" /><Relationship Id="rId6" Type="http://schemas.openxmlformats.org/officeDocument/2006/relationships/hyperlink" Target="https://podminky.urs.cz/item/CS_URS_2023_02/632481213" TargetMode="External" /><Relationship Id="rId7" Type="http://schemas.openxmlformats.org/officeDocument/2006/relationships/hyperlink" Target="https://podminky.urs.cz/item/CS_URS_2023_02/916331112" TargetMode="External" /><Relationship Id="rId8" Type="http://schemas.openxmlformats.org/officeDocument/2006/relationships/hyperlink" Target="https://podminky.urs.cz/item/CS_URS_2023_02/919735123" TargetMode="External" /><Relationship Id="rId9" Type="http://schemas.openxmlformats.org/officeDocument/2006/relationships/hyperlink" Target="https://podminky.urs.cz/item/CS_URS_2023_02/949101111" TargetMode="External" /><Relationship Id="rId10" Type="http://schemas.openxmlformats.org/officeDocument/2006/relationships/hyperlink" Target="https://podminky.urs.cz/item/CS_URS_2023_02/952901111" TargetMode="External" /><Relationship Id="rId11" Type="http://schemas.openxmlformats.org/officeDocument/2006/relationships/hyperlink" Target="https://podminky.urs.cz/item/CS_URS_2023_02/953943211" TargetMode="External" /><Relationship Id="rId12" Type="http://schemas.openxmlformats.org/officeDocument/2006/relationships/hyperlink" Target="https://podminky.urs.cz/item/CS_URS_2023_02/953993321" TargetMode="External" /><Relationship Id="rId13" Type="http://schemas.openxmlformats.org/officeDocument/2006/relationships/hyperlink" Target="https://podminky.urs.cz/item/CS_URS_2023_02/965042141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631" TargetMode="External" /><Relationship Id="rId17" Type="http://schemas.openxmlformats.org/officeDocument/2006/relationships/hyperlink" Target="https://podminky.urs.cz/item/CS_URS_2023_02/997013811" TargetMode="External" /><Relationship Id="rId18" Type="http://schemas.openxmlformats.org/officeDocument/2006/relationships/hyperlink" Target="https://podminky.urs.cz/item/CS_URS_2023_02/997013812" TargetMode="External" /><Relationship Id="rId19" Type="http://schemas.openxmlformats.org/officeDocument/2006/relationships/hyperlink" Target="https://podminky.urs.cz/item/CS_URS_2023_02/997013814" TargetMode="External" /><Relationship Id="rId20" Type="http://schemas.openxmlformats.org/officeDocument/2006/relationships/hyperlink" Target="https://podminky.urs.cz/item/CS_URS_2023_02/997013821" TargetMode="External" /><Relationship Id="rId21" Type="http://schemas.openxmlformats.org/officeDocument/2006/relationships/hyperlink" Target="https://podminky.urs.cz/item/CS_URS_2023_02/997013861" TargetMode="External" /><Relationship Id="rId22" Type="http://schemas.openxmlformats.org/officeDocument/2006/relationships/hyperlink" Target="https://podminky.urs.cz/item/CS_URS_2023_02/997013875" TargetMode="External" /><Relationship Id="rId23" Type="http://schemas.openxmlformats.org/officeDocument/2006/relationships/hyperlink" Target="https://podminky.urs.cz/item/CS_URS_2023_02/998011001" TargetMode="External" /><Relationship Id="rId24" Type="http://schemas.openxmlformats.org/officeDocument/2006/relationships/hyperlink" Target="https://podminky.urs.cz/item/CS_URS_2023_02/711111001" TargetMode="External" /><Relationship Id="rId25" Type="http://schemas.openxmlformats.org/officeDocument/2006/relationships/hyperlink" Target="https://podminky.urs.cz/item/CS_URS_2023_02/711131811" TargetMode="External" /><Relationship Id="rId26" Type="http://schemas.openxmlformats.org/officeDocument/2006/relationships/hyperlink" Target="https://podminky.urs.cz/item/CS_URS_2023_02/711141559" TargetMode="External" /><Relationship Id="rId27" Type="http://schemas.openxmlformats.org/officeDocument/2006/relationships/hyperlink" Target="https://podminky.urs.cz/item/CS_URS_2023_02/998711101" TargetMode="External" /><Relationship Id="rId28" Type="http://schemas.openxmlformats.org/officeDocument/2006/relationships/hyperlink" Target="https://podminky.urs.cz/item/CS_URS_2023_02/712340833" TargetMode="External" /><Relationship Id="rId29" Type="http://schemas.openxmlformats.org/officeDocument/2006/relationships/hyperlink" Target="https://podminky.urs.cz/item/CS_URS_2023_02/712340834" TargetMode="External" /><Relationship Id="rId30" Type="http://schemas.openxmlformats.org/officeDocument/2006/relationships/hyperlink" Target="https://podminky.urs.cz/item/CS_URS_2023_02/712363412" TargetMode="External" /><Relationship Id="rId31" Type="http://schemas.openxmlformats.org/officeDocument/2006/relationships/hyperlink" Target="https://podminky.urs.cz/item/CS_URS_2023_02/712861702" TargetMode="External" /><Relationship Id="rId32" Type="http://schemas.openxmlformats.org/officeDocument/2006/relationships/hyperlink" Target="https://podminky.urs.cz/item/CS_URS_2023_02/998712101" TargetMode="External" /><Relationship Id="rId33" Type="http://schemas.openxmlformats.org/officeDocument/2006/relationships/hyperlink" Target="https://podminky.urs.cz/item/CS_URS_2023_02/713110811" TargetMode="External" /><Relationship Id="rId34" Type="http://schemas.openxmlformats.org/officeDocument/2006/relationships/hyperlink" Target="https://podminky.urs.cz/item/CS_URS_2023_02/713111111" TargetMode="External" /><Relationship Id="rId35" Type="http://schemas.openxmlformats.org/officeDocument/2006/relationships/hyperlink" Target="https://podminky.urs.cz/item/CS_URS_2023_02/713120821" TargetMode="External" /><Relationship Id="rId36" Type="http://schemas.openxmlformats.org/officeDocument/2006/relationships/hyperlink" Target="https://podminky.urs.cz/item/CS_URS_2023_02/713121121" TargetMode="External" /><Relationship Id="rId37" Type="http://schemas.openxmlformats.org/officeDocument/2006/relationships/hyperlink" Target="https://podminky.urs.cz/item/CS_URS_2023_02/713130811" TargetMode="External" /><Relationship Id="rId38" Type="http://schemas.openxmlformats.org/officeDocument/2006/relationships/hyperlink" Target="https://podminky.urs.cz/item/CS_URS_2023_02/713141131" TargetMode="External" /><Relationship Id="rId39" Type="http://schemas.openxmlformats.org/officeDocument/2006/relationships/hyperlink" Target="https://podminky.urs.cz/item/CS_URS_2023_02/713141151" TargetMode="External" /><Relationship Id="rId40" Type="http://schemas.openxmlformats.org/officeDocument/2006/relationships/hyperlink" Target="https://podminky.urs.cz/item/CS_URS_2023_02/998713101" TargetMode="External" /><Relationship Id="rId41" Type="http://schemas.openxmlformats.org/officeDocument/2006/relationships/hyperlink" Target="https://podminky.urs.cz/item/CS_URS_2023_02/714111201" TargetMode="External" /><Relationship Id="rId42" Type="http://schemas.openxmlformats.org/officeDocument/2006/relationships/hyperlink" Target="https://podminky.urs.cz/item/CS_URS_2023_02/725291631" TargetMode="External" /><Relationship Id="rId43" Type="http://schemas.openxmlformats.org/officeDocument/2006/relationships/hyperlink" Target="https://podminky.urs.cz/item/CS_URS_2023_02/762085112" TargetMode="External" /><Relationship Id="rId44" Type="http://schemas.openxmlformats.org/officeDocument/2006/relationships/hyperlink" Target="https://podminky.urs.cz/item/CS_URS_2023_02/762132138" TargetMode="External" /><Relationship Id="rId45" Type="http://schemas.openxmlformats.org/officeDocument/2006/relationships/hyperlink" Target="https://podminky.urs.cz/item/CS_URS_2023_02/762132811" TargetMode="External" /><Relationship Id="rId46" Type="http://schemas.openxmlformats.org/officeDocument/2006/relationships/hyperlink" Target="https://podminky.urs.cz/item/CS_URS_2023_02/762191912" TargetMode="External" /><Relationship Id="rId47" Type="http://schemas.openxmlformats.org/officeDocument/2006/relationships/hyperlink" Target="https://podminky.urs.cz/item/CS_URS_2023_02/762192901" TargetMode="External" /><Relationship Id="rId48" Type="http://schemas.openxmlformats.org/officeDocument/2006/relationships/hyperlink" Target="https://podminky.urs.cz/item/CS_URS_2023_02/762332941" TargetMode="External" /><Relationship Id="rId49" Type="http://schemas.openxmlformats.org/officeDocument/2006/relationships/hyperlink" Target="https://podminky.urs.cz/item/CS_URS_2023_02/762341811" TargetMode="External" /><Relationship Id="rId50" Type="http://schemas.openxmlformats.org/officeDocument/2006/relationships/hyperlink" Target="https://podminky.urs.cz/item/CS_URS_2023_02/762342511" TargetMode="External" /><Relationship Id="rId51" Type="http://schemas.openxmlformats.org/officeDocument/2006/relationships/hyperlink" Target="https://podminky.urs.cz/item/CS_URS_2023_02/762343811" TargetMode="External" /><Relationship Id="rId52" Type="http://schemas.openxmlformats.org/officeDocument/2006/relationships/hyperlink" Target="https://podminky.urs.cz/item/CS_URS_2023_02/762431220" TargetMode="External" /><Relationship Id="rId53" Type="http://schemas.openxmlformats.org/officeDocument/2006/relationships/hyperlink" Target="https://podminky.urs.cz/item/CS_URS_2023_02/998762101" TargetMode="External" /><Relationship Id="rId54" Type="http://schemas.openxmlformats.org/officeDocument/2006/relationships/hyperlink" Target="https://podminky.urs.cz/item/CS_URS_2023_02/763111441" TargetMode="External" /><Relationship Id="rId55" Type="http://schemas.openxmlformats.org/officeDocument/2006/relationships/hyperlink" Target="https://podminky.urs.cz/item/CS_URS_2023_02/763111447" TargetMode="External" /><Relationship Id="rId56" Type="http://schemas.openxmlformats.org/officeDocument/2006/relationships/hyperlink" Target="https://podminky.urs.cz/item/CS_URS_2023_02/763111741" TargetMode="External" /><Relationship Id="rId57" Type="http://schemas.openxmlformats.org/officeDocument/2006/relationships/hyperlink" Target="https://podminky.urs.cz/item/CS_URS_2023_02/763111811" TargetMode="External" /><Relationship Id="rId58" Type="http://schemas.openxmlformats.org/officeDocument/2006/relationships/hyperlink" Target="https://podminky.urs.cz/item/CS_URS_2023_02/763112322" TargetMode="External" /><Relationship Id="rId59" Type="http://schemas.openxmlformats.org/officeDocument/2006/relationships/hyperlink" Target="https://podminky.urs.cz/item/CS_URS_2023_02/763121466" TargetMode="External" /><Relationship Id="rId60" Type="http://schemas.openxmlformats.org/officeDocument/2006/relationships/hyperlink" Target="https://podminky.urs.cz/item/CS_URS_2023_02/76312146R" TargetMode="External" /><Relationship Id="rId61" Type="http://schemas.openxmlformats.org/officeDocument/2006/relationships/hyperlink" Target="https://podminky.urs.cz/item/CS_URS_2023_02/763121811" TargetMode="External" /><Relationship Id="rId62" Type="http://schemas.openxmlformats.org/officeDocument/2006/relationships/hyperlink" Target="https://podminky.urs.cz/item/CS_URS_2023_02/763131415" TargetMode="External" /><Relationship Id="rId63" Type="http://schemas.openxmlformats.org/officeDocument/2006/relationships/hyperlink" Target="https://podminky.urs.cz/item/CS_URS_2023_02/763131751" TargetMode="External" /><Relationship Id="rId64" Type="http://schemas.openxmlformats.org/officeDocument/2006/relationships/hyperlink" Target="https://podminky.urs.cz/item/CS_URS_2023_02/763131811" TargetMode="External" /><Relationship Id="rId65" Type="http://schemas.openxmlformats.org/officeDocument/2006/relationships/hyperlink" Target="https://podminky.urs.cz/item/CS_URS_2023_02/763172413" TargetMode="External" /><Relationship Id="rId66" Type="http://schemas.openxmlformats.org/officeDocument/2006/relationships/hyperlink" Target="https://podminky.urs.cz/item/CS_URS_2023_02/763172453" TargetMode="External" /><Relationship Id="rId67" Type="http://schemas.openxmlformats.org/officeDocument/2006/relationships/hyperlink" Target="https://podminky.urs.cz/item/CS_URS_2023_02/763181311" TargetMode="External" /><Relationship Id="rId68" Type="http://schemas.openxmlformats.org/officeDocument/2006/relationships/hyperlink" Target="https://podminky.urs.cz/item/CS_URS_2023_02/763181312" TargetMode="External" /><Relationship Id="rId69" Type="http://schemas.openxmlformats.org/officeDocument/2006/relationships/hyperlink" Target="https://podminky.urs.cz/item/CS_URS_2023_02/763183112" TargetMode="External" /><Relationship Id="rId70" Type="http://schemas.openxmlformats.org/officeDocument/2006/relationships/hyperlink" Target="https://podminky.urs.cz/item/CS_URS_2023_02/763431001" TargetMode="External" /><Relationship Id="rId71" Type="http://schemas.openxmlformats.org/officeDocument/2006/relationships/hyperlink" Target="https://podminky.urs.cz/item/CS_URS_2023_02/998763100" TargetMode="External" /><Relationship Id="rId72" Type="http://schemas.openxmlformats.org/officeDocument/2006/relationships/hyperlink" Target="https://podminky.urs.cz/item/CS_URS_2023_02/764001821" TargetMode="External" /><Relationship Id="rId73" Type="http://schemas.openxmlformats.org/officeDocument/2006/relationships/hyperlink" Target="https://podminky.urs.cz/item/CS_URS_2023_02/764004801" TargetMode="External" /><Relationship Id="rId74" Type="http://schemas.openxmlformats.org/officeDocument/2006/relationships/hyperlink" Target="https://podminky.urs.cz/item/CS_URS_2023_02/764518623" TargetMode="External" /><Relationship Id="rId75" Type="http://schemas.openxmlformats.org/officeDocument/2006/relationships/hyperlink" Target="https://podminky.urs.cz/item/CS_URS_2023_02/998764101" TargetMode="External" /><Relationship Id="rId76" Type="http://schemas.openxmlformats.org/officeDocument/2006/relationships/hyperlink" Target="https://podminky.urs.cz/item/CS_URS_2023_02/765191013" TargetMode="External" /><Relationship Id="rId77" Type="http://schemas.openxmlformats.org/officeDocument/2006/relationships/hyperlink" Target="https://podminky.urs.cz/item/CS_URS_2023_02/766411811" TargetMode="External" /><Relationship Id="rId78" Type="http://schemas.openxmlformats.org/officeDocument/2006/relationships/hyperlink" Target="https://podminky.urs.cz/item/CS_URS_2023_02/766411812" TargetMode="External" /><Relationship Id="rId79" Type="http://schemas.openxmlformats.org/officeDocument/2006/relationships/hyperlink" Target="https://podminky.urs.cz/item/CS_URS_2023_02/766411821" TargetMode="External" /><Relationship Id="rId80" Type="http://schemas.openxmlformats.org/officeDocument/2006/relationships/hyperlink" Target="https://podminky.urs.cz/item/CS_URS_2023_02/766660001" TargetMode="External" /><Relationship Id="rId81" Type="http://schemas.openxmlformats.org/officeDocument/2006/relationships/hyperlink" Target="https://podminky.urs.cz/item/CS_URS_2023_02/766660012" TargetMode="External" /><Relationship Id="rId82" Type="http://schemas.openxmlformats.org/officeDocument/2006/relationships/hyperlink" Target="https://podminky.urs.cz/item/CS_URS_2023_02/766660312" TargetMode="External" /><Relationship Id="rId83" Type="http://schemas.openxmlformats.org/officeDocument/2006/relationships/hyperlink" Target="https://podminky.urs.cz/item/CS_URS_2023_02/766682111" TargetMode="External" /><Relationship Id="rId84" Type="http://schemas.openxmlformats.org/officeDocument/2006/relationships/hyperlink" Target="https://podminky.urs.cz/item/CS_URS_2023_02/766694116" TargetMode="External" /><Relationship Id="rId85" Type="http://schemas.openxmlformats.org/officeDocument/2006/relationships/hyperlink" Target="https://podminky.urs.cz/item/CS_URS_2023_02/998766101" TargetMode="External" /><Relationship Id="rId86" Type="http://schemas.openxmlformats.org/officeDocument/2006/relationships/hyperlink" Target="https://podminky.urs.cz/item/CS_URS_2023_02/767311830" TargetMode="External" /><Relationship Id="rId87" Type="http://schemas.openxmlformats.org/officeDocument/2006/relationships/hyperlink" Target="https://podminky.urs.cz/item/CS_URS_2023_02/767316311" TargetMode="External" /><Relationship Id="rId88" Type="http://schemas.openxmlformats.org/officeDocument/2006/relationships/hyperlink" Target="https://podminky.urs.cz/item/CS_URS_2023_02/767896810" TargetMode="External" /><Relationship Id="rId89" Type="http://schemas.openxmlformats.org/officeDocument/2006/relationships/hyperlink" Target="https://podminky.urs.cz/item/CS_URS_2023_02/998767101" TargetMode="External" /><Relationship Id="rId90" Type="http://schemas.openxmlformats.org/officeDocument/2006/relationships/hyperlink" Target="https://podminky.urs.cz/item/CS_URS_2023_02/771111011" TargetMode="External" /><Relationship Id="rId91" Type="http://schemas.openxmlformats.org/officeDocument/2006/relationships/hyperlink" Target="https://podminky.urs.cz/item/CS_URS_2023_02/771121011" TargetMode="External" /><Relationship Id="rId92" Type="http://schemas.openxmlformats.org/officeDocument/2006/relationships/hyperlink" Target="https://podminky.urs.cz/item/CS_URS_2023_02/771151016" TargetMode="External" /><Relationship Id="rId93" Type="http://schemas.openxmlformats.org/officeDocument/2006/relationships/hyperlink" Target="https://podminky.urs.cz/item/CS_URS_2023_02/771571810" TargetMode="External" /><Relationship Id="rId94" Type="http://schemas.openxmlformats.org/officeDocument/2006/relationships/hyperlink" Target="https://podminky.urs.cz/item/CS_URS_2023_02/771573810" TargetMode="External" /><Relationship Id="rId95" Type="http://schemas.openxmlformats.org/officeDocument/2006/relationships/hyperlink" Target="https://podminky.urs.cz/item/CS_URS_2023_02/771574414" TargetMode="External" /><Relationship Id="rId96" Type="http://schemas.openxmlformats.org/officeDocument/2006/relationships/hyperlink" Target="https://podminky.urs.cz/item/CS_URS_2023_02/998771101" TargetMode="External" /><Relationship Id="rId97" Type="http://schemas.openxmlformats.org/officeDocument/2006/relationships/hyperlink" Target="https://podminky.urs.cz/item/CS_URS_2023_02/775541821" TargetMode="External" /><Relationship Id="rId98" Type="http://schemas.openxmlformats.org/officeDocument/2006/relationships/hyperlink" Target="https://podminky.urs.cz/item/CS_URS_2023_02/776111115" TargetMode="External" /><Relationship Id="rId99" Type="http://schemas.openxmlformats.org/officeDocument/2006/relationships/hyperlink" Target="https://podminky.urs.cz/item/CS_URS_2023_02/776111311" TargetMode="External" /><Relationship Id="rId100" Type="http://schemas.openxmlformats.org/officeDocument/2006/relationships/hyperlink" Target="https://podminky.urs.cz/item/CS_URS_2023_02/776121112" TargetMode="External" /><Relationship Id="rId101" Type="http://schemas.openxmlformats.org/officeDocument/2006/relationships/hyperlink" Target="https://podminky.urs.cz/item/CS_URS_2023_02/776141111" TargetMode="External" /><Relationship Id="rId102" Type="http://schemas.openxmlformats.org/officeDocument/2006/relationships/hyperlink" Target="https://podminky.urs.cz/item/CS_URS_2023_02/776201811" TargetMode="External" /><Relationship Id="rId103" Type="http://schemas.openxmlformats.org/officeDocument/2006/relationships/hyperlink" Target="https://podminky.urs.cz/item/CS_URS_2023_02/776221111" TargetMode="External" /><Relationship Id="rId104" Type="http://schemas.openxmlformats.org/officeDocument/2006/relationships/hyperlink" Target="https://podminky.urs.cz/item/CS_URS_2023_02/776411111" TargetMode="External" /><Relationship Id="rId105" Type="http://schemas.openxmlformats.org/officeDocument/2006/relationships/hyperlink" Target="https://podminky.urs.cz/item/CS_URS_2023_02/776411211" TargetMode="External" /><Relationship Id="rId106" Type="http://schemas.openxmlformats.org/officeDocument/2006/relationships/hyperlink" Target="https://podminky.urs.cz/item/CS_URS_2023_02/998776101" TargetMode="External" /><Relationship Id="rId107" Type="http://schemas.openxmlformats.org/officeDocument/2006/relationships/hyperlink" Target="https://podminky.urs.cz/item/CS_URS_2023_02/781111011" TargetMode="External" /><Relationship Id="rId108" Type="http://schemas.openxmlformats.org/officeDocument/2006/relationships/hyperlink" Target="https://podminky.urs.cz/item/CS_URS_2023_02/781121011" TargetMode="External" /><Relationship Id="rId109" Type="http://schemas.openxmlformats.org/officeDocument/2006/relationships/hyperlink" Target="https://podminky.urs.cz/item/CS_URS_2023_02/781474154" TargetMode="External" /><Relationship Id="rId110" Type="http://schemas.openxmlformats.org/officeDocument/2006/relationships/hyperlink" Target="https://podminky.urs.cz/item/CS_URS_2023_02/781492251" TargetMode="External" /><Relationship Id="rId111" Type="http://schemas.openxmlformats.org/officeDocument/2006/relationships/hyperlink" Target="https://podminky.urs.cz/item/CS_URS_2023_02/998781101" TargetMode="External" /><Relationship Id="rId112" Type="http://schemas.openxmlformats.org/officeDocument/2006/relationships/hyperlink" Target="https://podminky.urs.cz/item/CS_URS_2023_02/783315101" TargetMode="External" /><Relationship Id="rId113" Type="http://schemas.openxmlformats.org/officeDocument/2006/relationships/hyperlink" Target="https://podminky.urs.cz/item/CS_URS_2023_02/783317101" TargetMode="External" /><Relationship Id="rId114" Type="http://schemas.openxmlformats.org/officeDocument/2006/relationships/hyperlink" Target="https://podminky.urs.cz/item/CS_URS_2023_02/783805100" TargetMode="External" /><Relationship Id="rId115" Type="http://schemas.openxmlformats.org/officeDocument/2006/relationships/hyperlink" Target="https://podminky.urs.cz/item/CS_URS_2023_02/784111001" TargetMode="External" /><Relationship Id="rId116" Type="http://schemas.openxmlformats.org/officeDocument/2006/relationships/hyperlink" Target="https://podminky.urs.cz/item/CS_URS_2023_02/784181101" TargetMode="External" /><Relationship Id="rId117" Type="http://schemas.openxmlformats.org/officeDocument/2006/relationships/hyperlink" Target="https://podminky.urs.cz/item/CS_URS_2023_02/784221101" TargetMode="External" /><Relationship Id="rId118" Type="http://schemas.openxmlformats.org/officeDocument/2006/relationships/hyperlink" Target="https://podminky.urs.cz/item/CS_URS_2023_02/786626111" TargetMode="External" /><Relationship Id="rId119" Type="http://schemas.openxmlformats.org/officeDocument/2006/relationships/hyperlink" Target="https://podminky.urs.cz/item/CS_URS_2023_02/787300803" TargetMode="External" /><Relationship Id="rId120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9101111" TargetMode="External" /><Relationship Id="rId2" Type="http://schemas.openxmlformats.org/officeDocument/2006/relationships/hyperlink" Target="https://podminky.urs.cz/item/CS_URS_2023_02/997013501" TargetMode="External" /><Relationship Id="rId3" Type="http://schemas.openxmlformats.org/officeDocument/2006/relationships/hyperlink" Target="https://podminky.urs.cz/item/CS_URS_2023_02/997013509" TargetMode="External" /><Relationship Id="rId4" Type="http://schemas.openxmlformats.org/officeDocument/2006/relationships/hyperlink" Target="https://podminky.urs.cz/item/CS_URS_2023_02/997013631" TargetMode="External" /><Relationship Id="rId5" Type="http://schemas.openxmlformats.org/officeDocument/2006/relationships/hyperlink" Target="https://podminky.urs.cz/item/CS_URS_2023_02/997013811" TargetMode="External" /><Relationship Id="rId6" Type="http://schemas.openxmlformats.org/officeDocument/2006/relationships/hyperlink" Target="https://podminky.urs.cz/item/CS_URS_2023_02/997013875" TargetMode="External" /><Relationship Id="rId7" Type="http://schemas.openxmlformats.org/officeDocument/2006/relationships/hyperlink" Target="https://podminky.urs.cz/item/CS_URS_2023_02/712340833" TargetMode="External" /><Relationship Id="rId8" Type="http://schemas.openxmlformats.org/officeDocument/2006/relationships/hyperlink" Target="https://podminky.urs.cz/item/CS_URS_2023_02/712340834" TargetMode="External" /><Relationship Id="rId9" Type="http://schemas.openxmlformats.org/officeDocument/2006/relationships/hyperlink" Target="https://podminky.urs.cz/item/CS_URS_2023_02/712363115" TargetMode="External" /><Relationship Id="rId10" Type="http://schemas.openxmlformats.org/officeDocument/2006/relationships/hyperlink" Target="https://podminky.urs.cz/item/CS_URS_2023_02/712363412" TargetMode="External" /><Relationship Id="rId11" Type="http://schemas.openxmlformats.org/officeDocument/2006/relationships/hyperlink" Target="https://podminky.urs.cz/item/CS_URS_2023_02/712391171" TargetMode="External" /><Relationship Id="rId12" Type="http://schemas.openxmlformats.org/officeDocument/2006/relationships/hyperlink" Target="https://podminky.urs.cz/item/CS_URS_2023_02/712861702" TargetMode="External" /><Relationship Id="rId13" Type="http://schemas.openxmlformats.org/officeDocument/2006/relationships/hyperlink" Target="https://podminky.urs.cz/item/CS_URS_2023_02/998712101" TargetMode="External" /><Relationship Id="rId14" Type="http://schemas.openxmlformats.org/officeDocument/2006/relationships/hyperlink" Target="https://podminky.urs.cz/item/CS_URS_2023_02/713111111" TargetMode="External" /><Relationship Id="rId15" Type="http://schemas.openxmlformats.org/officeDocument/2006/relationships/hyperlink" Target="https://podminky.urs.cz/item/CS_URS_2023_02/713140821" TargetMode="External" /><Relationship Id="rId16" Type="http://schemas.openxmlformats.org/officeDocument/2006/relationships/hyperlink" Target="https://podminky.urs.cz/item/CS_URS_2023_02/713141131" TargetMode="External" /><Relationship Id="rId17" Type="http://schemas.openxmlformats.org/officeDocument/2006/relationships/hyperlink" Target="https://podminky.urs.cz/item/CS_URS_2023_02/713141151" TargetMode="External" /><Relationship Id="rId18" Type="http://schemas.openxmlformats.org/officeDocument/2006/relationships/hyperlink" Target="https://podminky.urs.cz/item/CS_URS_2023_02/998713101" TargetMode="External" /><Relationship Id="rId19" Type="http://schemas.openxmlformats.org/officeDocument/2006/relationships/hyperlink" Target="https://podminky.urs.cz/item/CS_URS_2023_02/721273153" TargetMode="External" /><Relationship Id="rId20" Type="http://schemas.openxmlformats.org/officeDocument/2006/relationships/hyperlink" Target="https://podminky.urs.cz/item/CS_URS_2023_02/762085121" TargetMode="External" /><Relationship Id="rId21" Type="http://schemas.openxmlformats.org/officeDocument/2006/relationships/hyperlink" Target="https://podminky.urs.cz/item/CS_URS_2023_02/762132138" TargetMode="External" /><Relationship Id="rId22" Type="http://schemas.openxmlformats.org/officeDocument/2006/relationships/hyperlink" Target="https://podminky.urs.cz/item/CS_URS_2023_02/762332941" TargetMode="External" /><Relationship Id="rId23" Type="http://schemas.openxmlformats.org/officeDocument/2006/relationships/hyperlink" Target="https://podminky.urs.cz/item/CS_URS_2023_02/762341811" TargetMode="External" /><Relationship Id="rId24" Type="http://schemas.openxmlformats.org/officeDocument/2006/relationships/hyperlink" Target="https://podminky.urs.cz/item/CS_URS_2023_02/762342511" TargetMode="External" /><Relationship Id="rId25" Type="http://schemas.openxmlformats.org/officeDocument/2006/relationships/hyperlink" Target="https://podminky.urs.cz/item/CS_URS_2023_02/762343811" TargetMode="External" /><Relationship Id="rId26" Type="http://schemas.openxmlformats.org/officeDocument/2006/relationships/hyperlink" Target="https://podminky.urs.cz/item/CS_URS_2023_02/762343912" TargetMode="External" /><Relationship Id="rId27" Type="http://schemas.openxmlformats.org/officeDocument/2006/relationships/hyperlink" Target="https://podminky.urs.cz/item/CS_URS_2023_02/762431220" TargetMode="External" /><Relationship Id="rId28" Type="http://schemas.openxmlformats.org/officeDocument/2006/relationships/hyperlink" Target="https://podminky.urs.cz/item/CS_URS_2023_02/763121466" TargetMode="External" /><Relationship Id="rId29" Type="http://schemas.openxmlformats.org/officeDocument/2006/relationships/hyperlink" Target="https://podminky.urs.cz/item/CS_URS_2023_02/763131415" TargetMode="External" /><Relationship Id="rId30" Type="http://schemas.openxmlformats.org/officeDocument/2006/relationships/hyperlink" Target="https://podminky.urs.cz/item/CS_URS_2023_02/763131751" TargetMode="External" /><Relationship Id="rId31" Type="http://schemas.openxmlformats.org/officeDocument/2006/relationships/hyperlink" Target="https://podminky.urs.cz/item/CS_URS_2023_02/763131811" TargetMode="External" /><Relationship Id="rId32" Type="http://schemas.openxmlformats.org/officeDocument/2006/relationships/hyperlink" Target="https://podminky.urs.cz/item/CS_URS_2023_02/763172413" TargetMode="External" /><Relationship Id="rId33" Type="http://schemas.openxmlformats.org/officeDocument/2006/relationships/hyperlink" Target="https://podminky.urs.cz/item/CS_URS_2023_02/764511602" TargetMode="External" /><Relationship Id="rId34" Type="http://schemas.openxmlformats.org/officeDocument/2006/relationships/hyperlink" Target="https://podminky.urs.cz/item/CS_URS_2023_02/764511642" TargetMode="External" /><Relationship Id="rId35" Type="http://schemas.openxmlformats.org/officeDocument/2006/relationships/hyperlink" Target="https://podminky.urs.cz/item/CS_URS_2023_02/764518622" TargetMode="External" /><Relationship Id="rId36" Type="http://schemas.openxmlformats.org/officeDocument/2006/relationships/hyperlink" Target="https://podminky.urs.cz/item/CS_URS_2023_02/764518623" TargetMode="External" /><Relationship Id="rId37" Type="http://schemas.openxmlformats.org/officeDocument/2006/relationships/hyperlink" Target="https://podminky.urs.cz/item/CS_URS_2023_02/767311830" TargetMode="External" /><Relationship Id="rId38" Type="http://schemas.openxmlformats.org/officeDocument/2006/relationships/hyperlink" Target="https://podminky.urs.cz/item/CS_URS_2023_02/767316311" TargetMode="External" /><Relationship Id="rId39" Type="http://schemas.openxmlformats.org/officeDocument/2006/relationships/hyperlink" Target="https://podminky.urs.cz/item/CS_URS_2023_02/787300803" TargetMode="External" /><Relationship Id="rId40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651112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4111101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451572111" TargetMode="External" /><Relationship Id="rId9" Type="http://schemas.openxmlformats.org/officeDocument/2006/relationships/hyperlink" Target="https://podminky.urs.cz/item/CS_URS_2023_02/631312141" TargetMode="External" /><Relationship Id="rId10" Type="http://schemas.openxmlformats.org/officeDocument/2006/relationships/hyperlink" Target="https://podminky.urs.cz/item/CS_URS_2023_02/837262221" TargetMode="External" /><Relationship Id="rId11" Type="http://schemas.openxmlformats.org/officeDocument/2006/relationships/hyperlink" Target="https://podminky.urs.cz/item/CS_URS_2023_02/871265221" TargetMode="External" /><Relationship Id="rId12" Type="http://schemas.openxmlformats.org/officeDocument/2006/relationships/hyperlink" Target="https://podminky.urs.cz/item/CS_URS_2023_02/965042131" TargetMode="External" /><Relationship Id="rId13" Type="http://schemas.openxmlformats.org/officeDocument/2006/relationships/hyperlink" Target="https://podminky.urs.cz/item/CS_URS_2023_02/977311112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631" TargetMode="External" /><Relationship Id="rId17" Type="http://schemas.openxmlformats.org/officeDocument/2006/relationships/hyperlink" Target="https://podminky.urs.cz/item/CS_URS_2023_02/998011001" TargetMode="External" /><Relationship Id="rId18" Type="http://schemas.openxmlformats.org/officeDocument/2006/relationships/hyperlink" Target="https://podminky.urs.cz/item/CS_URS_2023_02/721173401" TargetMode="External" /><Relationship Id="rId19" Type="http://schemas.openxmlformats.org/officeDocument/2006/relationships/hyperlink" Target="https://podminky.urs.cz/item/CS_URS_2023_02/721174045" TargetMode="External" /><Relationship Id="rId20" Type="http://schemas.openxmlformats.org/officeDocument/2006/relationships/hyperlink" Target="https://podminky.urs.cz/item/CS_URS_2023_02/721194109" TargetMode="External" /><Relationship Id="rId21" Type="http://schemas.openxmlformats.org/officeDocument/2006/relationships/hyperlink" Target="https://podminky.urs.cz/item/CS_URS_2023_02/721233112" TargetMode="External" /><Relationship Id="rId22" Type="http://schemas.openxmlformats.org/officeDocument/2006/relationships/hyperlink" Target="https://podminky.urs.cz/item/CS_URS_2023_02/721242115" TargetMode="External" /><Relationship Id="rId23" Type="http://schemas.openxmlformats.org/officeDocument/2006/relationships/hyperlink" Target="https://podminky.urs.cz/item/CS_URS_2023_02/721290111" TargetMode="External" /><Relationship Id="rId24" Type="http://schemas.openxmlformats.org/officeDocument/2006/relationships/hyperlink" Target="https://podminky.urs.cz/item/CS_URS_2023_02/763172321" TargetMode="External" /><Relationship Id="rId25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403000" TargetMode="External" /><Relationship Id="rId2" Type="http://schemas.openxmlformats.org/officeDocument/2006/relationships/hyperlink" Target="https://podminky.urs.cz/item/CS_URS_2023_02/011444000" TargetMode="External" /><Relationship Id="rId3" Type="http://schemas.openxmlformats.org/officeDocument/2006/relationships/hyperlink" Target="https://podminky.urs.cz/item/CS_URS_2023_02/011464000" TargetMode="External" /><Relationship Id="rId4" Type="http://schemas.openxmlformats.org/officeDocument/2006/relationships/hyperlink" Target="https://podminky.urs.cz/item/CS_URS_2023_02/012103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32903000" TargetMode="External" /><Relationship Id="rId7" Type="http://schemas.openxmlformats.org/officeDocument/2006/relationships/hyperlink" Target="https://podminky.urs.cz/item/CS_URS_2023_02/064203000" TargetMode="External" /><Relationship Id="rId8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52" TargetMode="External" /><Relationship Id="rId2" Type="http://schemas.openxmlformats.org/officeDocument/2006/relationships/hyperlink" Target="https://podminky.urs.cz/item/CS_URS_2023_02/751398102" TargetMode="External" /><Relationship Id="rId3" Type="http://schemas.openxmlformats.org/officeDocument/2006/relationships/hyperlink" Target="https://podminky.urs.cz/item/CS_URS_2023_02/751398902" TargetMode="External" /><Relationship Id="rId4" Type="http://schemas.openxmlformats.org/officeDocument/2006/relationships/hyperlink" Target="https://podminky.urs.cz/item/CS_URS_2023_02/751510041" TargetMode="External" /><Relationship Id="rId5" Type="http://schemas.openxmlformats.org/officeDocument/2006/relationships/hyperlink" Target="https://podminky.urs.cz/item/CS_URS_2023_02/751510042" TargetMode="External" /><Relationship Id="rId6" Type="http://schemas.openxmlformats.org/officeDocument/2006/relationships/hyperlink" Target="https://podminky.urs.cz/item/CS_URS_2023_02/751510870" TargetMode="External" /><Relationship Id="rId7" Type="http://schemas.openxmlformats.org/officeDocument/2006/relationships/hyperlink" Target="https://podminky.urs.cz/item/CS_URS_2023_02/751514178" TargetMode="External" /><Relationship Id="rId8" Type="http://schemas.openxmlformats.org/officeDocument/2006/relationships/hyperlink" Target="https://podminky.urs.cz/item/CS_URS_2023_02/751514377" TargetMode="External" /><Relationship Id="rId9" Type="http://schemas.openxmlformats.org/officeDocument/2006/relationships/hyperlink" Target="https://podminky.urs.cz/item/CS_URS_2023_02/751514478" TargetMode="External" /><Relationship Id="rId10" Type="http://schemas.openxmlformats.org/officeDocument/2006/relationships/hyperlink" Target="https://podminky.urs.cz/item/CS_URS_2023_02/751691111" TargetMode="External" /><Relationship Id="rId11" Type="http://schemas.openxmlformats.org/officeDocument/2006/relationships/hyperlink" Target="https://podminky.urs.cz/item/CS_URS_2023_02/99875110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4" TargetMode="External" /><Relationship Id="rId6" Type="http://schemas.openxmlformats.org/officeDocument/2006/relationships/hyperlink" Target="https://podminky.urs.cz/item/CS_URS_2023_02/733122205" TargetMode="External" /><Relationship Id="rId7" Type="http://schemas.openxmlformats.org/officeDocument/2006/relationships/hyperlink" Target="https://podminky.urs.cz/item/CS_URS_2023_02/733122206" TargetMode="External" /><Relationship Id="rId8" Type="http://schemas.openxmlformats.org/officeDocument/2006/relationships/hyperlink" Target="https://podminky.urs.cz/item/CS_URS_2023_02/733122207" TargetMode="External" /><Relationship Id="rId9" Type="http://schemas.openxmlformats.org/officeDocument/2006/relationships/hyperlink" Target="https://podminky.urs.cz/item/CS_URS_2023_02/733190217" TargetMode="External" /><Relationship Id="rId10" Type="http://schemas.openxmlformats.org/officeDocument/2006/relationships/hyperlink" Target="https://podminky.urs.cz/item/CS_URS_2023_02/998733101" TargetMode="External" /><Relationship Id="rId11" Type="http://schemas.openxmlformats.org/officeDocument/2006/relationships/hyperlink" Target="https://podminky.urs.cz/item/CS_URS_2023_02/734211118" TargetMode="External" /><Relationship Id="rId12" Type="http://schemas.openxmlformats.org/officeDocument/2006/relationships/hyperlink" Target="https://podminky.urs.cz/item/CS_URS_2023_02/734221531" TargetMode="External" /><Relationship Id="rId13" Type="http://schemas.openxmlformats.org/officeDocument/2006/relationships/hyperlink" Target="https://podminky.urs.cz/item/CS_URS_2023_02/734221682" TargetMode="External" /><Relationship Id="rId14" Type="http://schemas.openxmlformats.org/officeDocument/2006/relationships/hyperlink" Target="https://podminky.urs.cz/item/CS_URS_2023_02/734261402" TargetMode="External" /><Relationship Id="rId15" Type="http://schemas.openxmlformats.org/officeDocument/2006/relationships/hyperlink" Target="https://podminky.urs.cz/item/CS_URS_2023_02/734292714" TargetMode="External" /><Relationship Id="rId16" Type="http://schemas.openxmlformats.org/officeDocument/2006/relationships/hyperlink" Target="https://podminky.urs.cz/item/CS_URS_2023_02/734292717" TargetMode="External" /><Relationship Id="rId17" Type="http://schemas.openxmlformats.org/officeDocument/2006/relationships/hyperlink" Target="https://podminky.urs.cz/item/CS_URS_2023_02/734292723" TargetMode="External" /><Relationship Id="rId18" Type="http://schemas.openxmlformats.org/officeDocument/2006/relationships/hyperlink" Target="https://podminky.urs.cz/item/CS_URS_2023_02/735151812" TargetMode="External" /><Relationship Id="rId19" Type="http://schemas.openxmlformats.org/officeDocument/2006/relationships/hyperlink" Target="https://podminky.urs.cz/item/CS_URS_2023_02/735152574" TargetMode="External" /><Relationship Id="rId20" Type="http://schemas.openxmlformats.org/officeDocument/2006/relationships/hyperlink" Target="https://podminky.urs.cz/item/CS_URS_2023_02/735152579" TargetMode="External" /><Relationship Id="rId21" Type="http://schemas.openxmlformats.org/officeDocument/2006/relationships/hyperlink" Target="https://podminky.urs.cz/item/CS_URS_2023_02/735152583" TargetMode="External" /><Relationship Id="rId22" Type="http://schemas.openxmlformats.org/officeDocument/2006/relationships/hyperlink" Target="https://podminky.urs.cz/item/CS_URS_2023_02/998735101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651112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4111101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211971121" TargetMode="External" /><Relationship Id="rId9" Type="http://schemas.openxmlformats.org/officeDocument/2006/relationships/hyperlink" Target="https://podminky.urs.cz/item/CS_URS_2023_02/212750101" TargetMode="External" /><Relationship Id="rId10" Type="http://schemas.openxmlformats.org/officeDocument/2006/relationships/hyperlink" Target="https://podminky.urs.cz/item/CS_URS_2023_02/451572111" TargetMode="External" /><Relationship Id="rId11" Type="http://schemas.openxmlformats.org/officeDocument/2006/relationships/hyperlink" Target="https://podminky.urs.cz/item/CS_URS_2023_02/631312141" TargetMode="External" /><Relationship Id="rId12" Type="http://schemas.openxmlformats.org/officeDocument/2006/relationships/hyperlink" Target="https://podminky.urs.cz/item/CS_URS_2023_02/837312221" TargetMode="External" /><Relationship Id="rId13" Type="http://schemas.openxmlformats.org/officeDocument/2006/relationships/hyperlink" Target="https://podminky.urs.cz/item/CS_URS_2023_02/837355121" TargetMode="External" /><Relationship Id="rId14" Type="http://schemas.openxmlformats.org/officeDocument/2006/relationships/hyperlink" Target="https://podminky.urs.cz/item/CS_URS_2023_02/871265221" TargetMode="External" /><Relationship Id="rId15" Type="http://schemas.openxmlformats.org/officeDocument/2006/relationships/hyperlink" Target="https://podminky.urs.cz/item/CS_URS_2023_02/871315221" TargetMode="External" /><Relationship Id="rId16" Type="http://schemas.openxmlformats.org/officeDocument/2006/relationships/hyperlink" Target="https://podminky.urs.cz/item/CS_URS_2023_02/965042131" TargetMode="External" /><Relationship Id="rId17" Type="http://schemas.openxmlformats.org/officeDocument/2006/relationships/hyperlink" Target="https://podminky.urs.cz/item/CS_URS_2023_02/971042361" TargetMode="External" /><Relationship Id="rId18" Type="http://schemas.openxmlformats.org/officeDocument/2006/relationships/hyperlink" Target="https://podminky.urs.cz/item/CS_URS_2023_02/977311112" TargetMode="External" /><Relationship Id="rId19" Type="http://schemas.openxmlformats.org/officeDocument/2006/relationships/hyperlink" Target="https://podminky.urs.cz/item/CS_URS_2023_02/997013501" TargetMode="External" /><Relationship Id="rId20" Type="http://schemas.openxmlformats.org/officeDocument/2006/relationships/hyperlink" Target="https://podminky.urs.cz/item/CS_URS_2023_02/997013509" TargetMode="External" /><Relationship Id="rId21" Type="http://schemas.openxmlformats.org/officeDocument/2006/relationships/hyperlink" Target="https://podminky.urs.cz/item/CS_URS_2023_02/997013631" TargetMode="External" /><Relationship Id="rId22" Type="http://schemas.openxmlformats.org/officeDocument/2006/relationships/hyperlink" Target="https://podminky.urs.cz/item/CS_URS_2023_02/998011001" TargetMode="External" /><Relationship Id="rId23" Type="http://schemas.openxmlformats.org/officeDocument/2006/relationships/hyperlink" Target="https://podminky.urs.cz/item/CS_URS_2023_02/721171803" TargetMode="External" /><Relationship Id="rId24" Type="http://schemas.openxmlformats.org/officeDocument/2006/relationships/hyperlink" Target="https://podminky.urs.cz/item/CS_URS_2023_02/721173401" TargetMode="External" /><Relationship Id="rId25" Type="http://schemas.openxmlformats.org/officeDocument/2006/relationships/hyperlink" Target="https://podminky.urs.cz/item/CS_URS_2023_02/721173403" TargetMode="External" /><Relationship Id="rId26" Type="http://schemas.openxmlformats.org/officeDocument/2006/relationships/hyperlink" Target="https://podminky.urs.cz/item/CS_URS_2023_02/721174024" TargetMode="External" /><Relationship Id="rId27" Type="http://schemas.openxmlformats.org/officeDocument/2006/relationships/hyperlink" Target="https://podminky.urs.cz/item/CS_URS_2023_02/721174042" TargetMode="External" /><Relationship Id="rId28" Type="http://schemas.openxmlformats.org/officeDocument/2006/relationships/hyperlink" Target="https://podminky.urs.cz/item/CS_URS_2023_02/721174043" TargetMode="External" /><Relationship Id="rId29" Type="http://schemas.openxmlformats.org/officeDocument/2006/relationships/hyperlink" Target="https://podminky.urs.cz/item/CS_URS_2023_02/721174045" TargetMode="External" /><Relationship Id="rId30" Type="http://schemas.openxmlformats.org/officeDocument/2006/relationships/hyperlink" Target="https://podminky.urs.cz/item/CS_URS_2023_02/721194104" TargetMode="External" /><Relationship Id="rId31" Type="http://schemas.openxmlformats.org/officeDocument/2006/relationships/hyperlink" Target="https://podminky.urs.cz/item/CS_URS_2023_02/721194105" TargetMode="External" /><Relationship Id="rId32" Type="http://schemas.openxmlformats.org/officeDocument/2006/relationships/hyperlink" Target="https://podminky.urs.cz/item/CS_URS_2023_02/721194109" TargetMode="External" /><Relationship Id="rId33" Type="http://schemas.openxmlformats.org/officeDocument/2006/relationships/hyperlink" Target="https://podminky.urs.cz/item/CS_URS_2023_02/721242115" TargetMode="External" /><Relationship Id="rId34" Type="http://schemas.openxmlformats.org/officeDocument/2006/relationships/hyperlink" Target="https://podminky.urs.cz/item/CS_URS_2023_02/721273151" TargetMode="External" /><Relationship Id="rId35" Type="http://schemas.openxmlformats.org/officeDocument/2006/relationships/hyperlink" Target="https://podminky.urs.cz/item/CS_URS_2023_02/721290111" TargetMode="External" /><Relationship Id="rId36" Type="http://schemas.openxmlformats.org/officeDocument/2006/relationships/hyperlink" Target="https://podminky.urs.cz/item/CS_URS_2023_02/722130801" TargetMode="External" /><Relationship Id="rId37" Type="http://schemas.openxmlformats.org/officeDocument/2006/relationships/hyperlink" Target="https://podminky.urs.cz/item/CS_URS_2023_02/722174002" TargetMode="External" /><Relationship Id="rId38" Type="http://schemas.openxmlformats.org/officeDocument/2006/relationships/hyperlink" Target="https://podminky.urs.cz/item/CS_URS_2023_02/722174003" TargetMode="External" /><Relationship Id="rId39" Type="http://schemas.openxmlformats.org/officeDocument/2006/relationships/hyperlink" Target="https://podminky.urs.cz/item/CS_URS_2023_02/722174022" TargetMode="External" /><Relationship Id="rId40" Type="http://schemas.openxmlformats.org/officeDocument/2006/relationships/hyperlink" Target="https://podminky.urs.cz/item/CS_URS_2023_02/722181231" TargetMode="External" /><Relationship Id="rId41" Type="http://schemas.openxmlformats.org/officeDocument/2006/relationships/hyperlink" Target="https://podminky.urs.cz/item/CS_URS_2023_02/722181232" TargetMode="External" /><Relationship Id="rId42" Type="http://schemas.openxmlformats.org/officeDocument/2006/relationships/hyperlink" Target="https://podminky.urs.cz/item/CS_URS_2023_02/722181251" TargetMode="External" /><Relationship Id="rId43" Type="http://schemas.openxmlformats.org/officeDocument/2006/relationships/hyperlink" Target="https://podminky.urs.cz/item/CS_URS_2023_02/722190901" TargetMode="External" /><Relationship Id="rId44" Type="http://schemas.openxmlformats.org/officeDocument/2006/relationships/hyperlink" Target="https://podminky.urs.cz/item/CS_URS_2023_02/722220151" TargetMode="External" /><Relationship Id="rId45" Type="http://schemas.openxmlformats.org/officeDocument/2006/relationships/hyperlink" Target="https://podminky.urs.cz/item/CS_URS_2023_02/722230102" TargetMode="External" /><Relationship Id="rId46" Type="http://schemas.openxmlformats.org/officeDocument/2006/relationships/hyperlink" Target="https://podminky.urs.cz/item/CS_URS_2023_02/722230103" TargetMode="External" /><Relationship Id="rId47" Type="http://schemas.openxmlformats.org/officeDocument/2006/relationships/hyperlink" Target="https://podminky.urs.cz/item/CS_URS_2023_02/722230113" TargetMode="External" /><Relationship Id="rId48" Type="http://schemas.openxmlformats.org/officeDocument/2006/relationships/hyperlink" Target="https://podminky.urs.cz/item/CS_URS_2023_02/722231142" TargetMode="External" /><Relationship Id="rId49" Type="http://schemas.openxmlformats.org/officeDocument/2006/relationships/hyperlink" Target="https://podminky.urs.cz/item/CS_URS_2023_02/722231143" TargetMode="External" /><Relationship Id="rId50" Type="http://schemas.openxmlformats.org/officeDocument/2006/relationships/hyperlink" Target="https://podminky.urs.cz/item/CS_URS_2023_02/722262213" TargetMode="External" /><Relationship Id="rId51" Type="http://schemas.openxmlformats.org/officeDocument/2006/relationships/hyperlink" Target="https://podminky.urs.cz/item/CS_URS_2023_02/722290234" TargetMode="External" /><Relationship Id="rId52" Type="http://schemas.openxmlformats.org/officeDocument/2006/relationships/hyperlink" Target="https://podminky.urs.cz/item/CS_URS_2023_02/722290246" TargetMode="External" /><Relationship Id="rId53" Type="http://schemas.openxmlformats.org/officeDocument/2006/relationships/hyperlink" Target="https://podminky.urs.cz/item/CS_URS_2023_02/725110814" TargetMode="External" /><Relationship Id="rId54" Type="http://schemas.openxmlformats.org/officeDocument/2006/relationships/hyperlink" Target="https://podminky.urs.cz/item/CS_URS_2023_02/725210821" TargetMode="External" /><Relationship Id="rId55" Type="http://schemas.openxmlformats.org/officeDocument/2006/relationships/hyperlink" Target="https://podminky.urs.cz/item/CS_URS_2023_02/725211681" TargetMode="External" /><Relationship Id="rId56" Type="http://schemas.openxmlformats.org/officeDocument/2006/relationships/hyperlink" Target="https://podminky.urs.cz/item/CS_URS_2023_02/725240812" TargetMode="External" /><Relationship Id="rId57" Type="http://schemas.openxmlformats.org/officeDocument/2006/relationships/hyperlink" Target="https://podminky.urs.cz/item/CS_URS_2023_02/725291621" TargetMode="External" /><Relationship Id="rId58" Type="http://schemas.openxmlformats.org/officeDocument/2006/relationships/hyperlink" Target="https://podminky.urs.cz/item/CS_URS_2023_02/725311121" TargetMode="External" /><Relationship Id="rId59" Type="http://schemas.openxmlformats.org/officeDocument/2006/relationships/hyperlink" Target="https://podminky.urs.cz/item/CS_URS_2023_02/725330820" TargetMode="External" /><Relationship Id="rId60" Type="http://schemas.openxmlformats.org/officeDocument/2006/relationships/hyperlink" Target="https://podminky.urs.cz/item/CS_URS_2023_02/725532102" TargetMode="External" /><Relationship Id="rId61" Type="http://schemas.openxmlformats.org/officeDocument/2006/relationships/hyperlink" Target="https://podminky.urs.cz/item/CS_URS_2023_02/725813111" TargetMode="External" /><Relationship Id="rId62" Type="http://schemas.openxmlformats.org/officeDocument/2006/relationships/hyperlink" Target="https://podminky.urs.cz/item/CS_URS_2023_02/725813112" TargetMode="External" /><Relationship Id="rId63" Type="http://schemas.openxmlformats.org/officeDocument/2006/relationships/hyperlink" Target="https://podminky.urs.cz/item/CS_URS_2023_02/725820801" TargetMode="External" /><Relationship Id="rId64" Type="http://schemas.openxmlformats.org/officeDocument/2006/relationships/hyperlink" Target="https://podminky.urs.cz/item/CS_URS_2023_02/725820802" TargetMode="External" /><Relationship Id="rId65" Type="http://schemas.openxmlformats.org/officeDocument/2006/relationships/hyperlink" Target="https://podminky.urs.cz/item/CS_URS_2023_02/725821325" TargetMode="External" /><Relationship Id="rId66" Type="http://schemas.openxmlformats.org/officeDocument/2006/relationships/hyperlink" Target="https://podminky.urs.cz/item/CS_URS_2023_02/725829131" TargetMode="External" /><Relationship Id="rId67" Type="http://schemas.openxmlformats.org/officeDocument/2006/relationships/hyperlink" Target="https://podminky.urs.cz/item/CS_URS_2023_02/763172321" TargetMode="External" /><Relationship Id="rId6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651112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81311103" TargetMode="External" /><Relationship Id="rId6" Type="http://schemas.openxmlformats.org/officeDocument/2006/relationships/hyperlink" Target="https://podminky.urs.cz/item/CS_URS_2023_02/181411131" TargetMode="External" /><Relationship Id="rId7" Type="http://schemas.openxmlformats.org/officeDocument/2006/relationships/hyperlink" Target="https://podminky.urs.cz/item/CS_URS_2023_02/181911101" TargetMode="External" /><Relationship Id="rId8" Type="http://schemas.openxmlformats.org/officeDocument/2006/relationships/hyperlink" Target="https://podminky.urs.cz/item/CS_URS_2023_02/338171123" TargetMode="External" /><Relationship Id="rId9" Type="http://schemas.openxmlformats.org/officeDocument/2006/relationships/hyperlink" Target="https://podminky.urs.cz/item/CS_URS_2023_02/348101210" TargetMode="External" /><Relationship Id="rId10" Type="http://schemas.openxmlformats.org/officeDocument/2006/relationships/hyperlink" Target="https://podminky.urs.cz/item/CS_URS_2023_02/348171130" TargetMode="External" /><Relationship Id="rId11" Type="http://schemas.openxmlformats.org/officeDocument/2006/relationships/hyperlink" Target="https://podminky.urs.cz/item/CS_URS_2023_02/434121416" TargetMode="External" /><Relationship Id="rId12" Type="http://schemas.openxmlformats.org/officeDocument/2006/relationships/hyperlink" Target="https://podminky.urs.cz/item/CS_URS_2023_02/564861014" TargetMode="External" /><Relationship Id="rId13" Type="http://schemas.openxmlformats.org/officeDocument/2006/relationships/hyperlink" Target="https://podminky.urs.cz/item/CS_URS_2023_02/596211110" TargetMode="External" /><Relationship Id="rId14" Type="http://schemas.openxmlformats.org/officeDocument/2006/relationships/hyperlink" Target="https://podminky.urs.cz/item/CS_URS_2023_02/621211033" TargetMode="External" /><Relationship Id="rId15" Type="http://schemas.openxmlformats.org/officeDocument/2006/relationships/hyperlink" Target="https://podminky.urs.cz/item/CS_URS_2023_02/622531012" TargetMode="External" /><Relationship Id="rId16" Type="http://schemas.openxmlformats.org/officeDocument/2006/relationships/hyperlink" Target="https://podminky.urs.cz/item/CS_URS_2023_02/632451214" TargetMode="External" /><Relationship Id="rId17" Type="http://schemas.openxmlformats.org/officeDocument/2006/relationships/hyperlink" Target="https://podminky.urs.cz/item/CS_URS_2023_02/632451291" TargetMode="External" /><Relationship Id="rId18" Type="http://schemas.openxmlformats.org/officeDocument/2006/relationships/hyperlink" Target="https://podminky.urs.cz/item/CS_URS_2023_02/632481213" TargetMode="External" /><Relationship Id="rId19" Type="http://schemas.openxmlformats.org/officeDocument/2006/relationships/hyperlink" Target="https://podminky.urs.cz/item/CS_URS_2023_02/916331112" TargetMode="External" /><Relationship Id="rId20" Type="http://schemas.openxmlformats.org/officeDocument/2006/relationships/hyperlink" Target="https://podminky.urs.cz/item/CS_URS_2023_02/919735123" TargetMode="External" /><Relationship Id="rId21" Type="http://schemas.openxmlformats.org/officeDocument/2006/relationships/hyperlink" Target="https://podminky.urs.cz/item/CS_URS_2023_02/949101111" TargetMode="External" /><Relationship Id="rId22" Type="http://schemas.openxmlformats.org/officeDocument/2006/relationships/hyperlink" Target="https://podminky.urs.cz/item/CS_URS_2023_02/952901111" TargetMode="External" /><Relationship Id="rId23" Type="http://schemas.openxmlformats.org/officeDocument/2006/relationships/hyperlink" Target="https://podminky.urs.cz/item/CS_URS_2023_02/953943211" TargetMode="External" /><Relationship Id="rId24" Type="http://schemas.openxmlformats.org/officeDocument/2006/relationships/hyperlink" Target="https://podminky.urs.cz/item/CS_URS_2023_02/953993321" TargetMode="External" /><Relationship Id="rId25" Type="http://schemas.openxmlformats.org/officeDocument/2006/relationships/hyperlink" Target="https://podminky.urs.cz/item/CS_URS_2023_02/965042141" TargetMode="External" /><Relationship Id="rId26" Type="http://schemas.openxmlformats.org/officeDocument/2006/relationships/hyperlink" Target="https://podminky.urs.cz/item/CS_URS_2023_02/966008211" TargetMode="External" /><Relationship Id="rId27" Type="http://schemas.openxmlformats.org/officeDocument/2006/relationships/hyperlink" Target="https://podminky.urs.cz/item/CS_URS_2023_02/997013501" TargetMode="External" /><Relationship Id="rId28" Type="http://schemas.openxmlformats.org/officeDocument/2006/relationships/hyperlink" Target="https://podminky.urs.cz/item/CS_URS_2023_02/997013509" TargetMode="External" /><Relationship Id="rId29" Type="http://schemas.openxmlformats.org/officeDocument/2006/relationships/hyperlink" Target="https://podminky.urs.cz/item/CS_URS_2023_02/997013631" TargetMode="External" /><Relationship Id="rId30" Type="http://schemas.openxmlformats.org/officeDocument/2006/relationships/hyperlink" Target="https://podminky.urs.cz/item/CS_URS_2023_02/997013811" TargetMode="External" /><Relationship Id="rId31" Type="http://schemas.openxmlformats.org/officeDocument/2006/relationships/hyperlink" Target="https://podminky.urs.cz/item/CS_URS_2023_02/997013812" TargetMode="External" /><Relationship Id="rId32" Type="http://schemas.openxmlformats.org/officeDocument/2006/relationships/hyperlink" Target="https://podminky.urs.cz/item/CS_URS_2023_02/997013814" TargetMode="External" /><Relationship Id="rId33" Type="http://schemas.openxmlformats.org/officeDocument/2006/relationships/hyperlink" Target="https://podminky.urs.cz/item/CS_URS_2023_02/997013821" TargetMode="External" /><Relationship Id="rId34" Type="http://schemas.openxmlformats.org/officeDocument/2006/relationships/hyperlink" Target="https://podminky.urs.cz/item/CS_URS_2023_02/997013861" TargetMode="External" /><Relationship Id="rId35" Type="http://schemas.openxmlformats.org/officeDocument/2006/relationships/hyperlink" Target="https://podminky.urs.cz/item/CS_URS_2023_02/997013875" TargetMode="External" /><Relationship Id="rId36" Type="http://schemas.openxmlformats.org/officeDocument/2006/relationships/hyperlink" Target="https://podminky.urs.cz/item/CS_URS_2023_02/998011001" TargetMode="External" /><Relationship Id="rId37" Type="http://schemas.openxmlformats.org/officeDocument/2006/relationships/hyperlink" Target="https://podminky.urs.cz/item/CS_URS_2023_02/711111001" TargetMode="External" /><Relationship Id="rId38" Type="http://schemas.openxmlformats.org/officeDocument/2006/relationships/hyperlink" Target="https://podminky.urs.cz/item/CS_URS_2023_02/711131811" TargetMode="External" /><Relationship Id="rId39" Type="http://schemas.openxmlformats.org/officeDocument/2006/relationships/hyperlink" Target="https://podminky.urs.cz/item/CS_URS_2023_02/711141559" TargetMode="External" /><Relationship Id="rId40" Type="http://schemas.openxmlformats.org/officeDocument/2006/relationships/hyperlink" Target="https://podminky.urs.cz/item/CS_URS_2023_02/998711101" TargetMode="External" /><Relationship Id="rId41" Type="http://schemas.openxmlformats.org/officeDocument/2006/relationships/hyperlink" Target="https://podminky.urs.cz/item/CS_URS_2023_02/712340833" TargetMode="External" /><Relationship Id="rId42" Type="http://schemas.openxmlformats.org/officeDocument/2006/relationships/hyperlink" Target="https://podminky.urs.cz/item/CS_URS_2023_02/712340834" TargetMode="External" /><Relationship Id="rId43" Type="http://schemas.openxmlformats.org/officeDocument/2006/relationships/hyperlink" Target="https://podminky.urs.cz/item/CS_URS_2023_02/712363115" TargetMode="External" /><Relationship Id="rId44" Type="http://schemas.openxmlformats.org/officeDocument/2006/relationships/hyperlink" Target="https://podminky.urs.cz/item/CS_URS_2023_02/712363412" TargetMode="External" /><Relationship Id="rId45" Type="http://schemas.openxmlformats.org/officeDocument/2006/relationships/hyperlink" Target="https://podminky.urs.cz/item/CS_URS_2023_02/712861702" TargetMode="External" /><Relationship Id="rId46" Type="http://schemas.openxmlformats.org/officeDocument/2006/relationships/hyperlink" Target="https://podminky.urs.cz/item/CS_URS_2023_02/998712101" TargetMode="External" /><Relationship Id="rId47" Type="http://schemas.openxmlformats.org/officeDocument/2006/relationships/hyperlink" Target="https://podminky.urs.cz/item/CS_URS_2023_02/713110811" TargetMode="External" /><Relationship Id="rId48" Type="http://schemas.openxmlformats.org/officeDocument/2006/relationships/hyperlink" Target="https://podminky.urs.cz/item/CS_URS_2023_02/713111111" TargetMode="External" /><Relationship Id="rId49" Type="http://schemas.openxmlformats.org/officeDocument/2006/relationships/hyperlink" Target="https://podminky.urs.cz/item/CS_URS_2023_02/713120821" TargetMode="External" /><Relationship Id="rId50" Type="http://schemas.openxmlformats.org/officeDocument/2006/relationships/hyperlink" Target="https://podminky.urs.cz/item/CS_URS_2023_02/713121121" TargetMode="External" /><Relationship Id="rId51" Type="http://schemas.openxmlformats.org/officeDocument/2006/relationships/hyperlink" Target="https://podminky.urs.cz/item/CS_URS_2023_02/713130811" TargetMode="External" /><Relationship Id="rId52" Type="http://schemas.openxmlformats.org/officeDocument/2006/relationships/hyperlink" Target="https://podminky.urs.cz/item/CS_URS_2023_02/713141131" TargetMode="External" /><Relationship Id="rId53" Type="http://schemas.openxmlformats.org/officeDocument/2006/relationships/hyperlink" Target="https://podminky.urs.cz/item/CS_URS_2023_02/713141151" TargetMode="External" /><Relationship Id="rId54" Type="http://schemas.openxmlformats.org/officeDocument/2006/relationships/hyperlink" Target="https://podminky.urs.cz/item/CS_URS_2023_02/998713101" TargetMode="External" /><Relationship Id="rId55" Type="http://schemas.openxmlformats.org/officeDocument/2006/relationships/hyperlink" Target="https://podminky.urs.cz/item/CS_URS_2023_02/721273153" TargetMode="External" /><Relationship Id="rId56" Type="http://schemas.openxmlformats.org/officeDocument/2006/relationships/hyperlink" Target="https://podminky.urs.cz/item/CS_URS_2023_02/725291631" TargetMode="External" /><Relationship Id="rId57" Type="http://schemas.openxmlformats.org/officeDocument/2006/relationships/hyperlink" Target="https://podminky.urs.cz/item/CS_URS_2023_02/762085112" TargetMode="External" /><Relationship Id="rId58" Type="http://schemas.openxmlformats.org/officeDocument/2006/relationships/hyperlink" Target="https://podminky.urs.cz/item/CS_URS_2023_02/762132138" TargetMode="External" /><Relationship Id="rId59" Type="http://schemas.openxmlformats.org/officeDocument/2006/relationships/hyperlink" Target="https://podminky.urs.cz/item/CS_URS_2023_02/762132811" TargetMode="External" /><Relationship Id="rId60" Type="http://schemas.openxmlformats.org/officeDocument/2006/relationships/hyperlink" Target="https://podminky.urs.cz/item/CS_URS_2023_02/762191912" TargetMode="External" /><Relationship Id="rId61" Type="http://schemas.openxmlformats.org/officeDocument/2006/relationships/hyperlink" Target="https://podminky.urs.cz/item/CS_URS_2023_02/762192901" TargetMode="External" /><Relationship Id="rId62" Type="http://schemas.openxmlformats.org/officeDocument/2006/relationships/hyperlink" Target="https://podminky.urs.cz/item/CS_URS_2023_02/762332941" TargetMode="External" /><Relationship Id="rId63" Type="http://schemas.openxmlformats.org/officeDocument/2006/relationships/hyperlink" Target="https://podminky.urs.cz/item/CS_URS_2023_02/762341811" TargetMode="External" /><Relationship Id="rId64" Type="http://schemas.openxmlformats.org/officeDocument/2006/relationships/hyperlink" Target="https://podminky.urs.cz/item/CS_URS_2023_02/762342511" TargetMode="External" /><Relationship Id="rId65" Type="http://schemas.openxmlformats.org/officeDocument/2006/relationships/hyperlink" Target="https://podminky.urs.cz/item/CS_URS_2023_02/762343811" TargetMode="External" /><Relationship Id="rId66" Type="http://schemas.openxmlformats.org/officeDocument/2006/relationships/hyperlink" Target="https://podminky.urs.cz/item/CS_URS_2023_02/762431016" TargetMode="External" /><Relationship Id="rId67" Type="http://schemas.openxmlformats.org/officeDocument/2006/relationships/hyperlink" Target="https://podminky.urs.cz/item/CS_URS_2023_02/762431220" TargetMode="External" /><Relationship Id="rId68" Type="http://schemas.openxmlformats.org/officeDocument/2006/relationships/hyperlink" Target="https://podminky.urs.cz/item/CS_URS_2023_02/763111441" TargetMode="External" /><Relationship Id="rId69" Type="http://schemas.openxmlformats.org/officeDocument/2006/relationships/hyperlink" Target="https://podminky.urs.cz/item/CS_URS_2023_02/763111447" TargetMode="External" /><Relationship Id="rId70" Type="http://schemas.openxmlformats.org/officeDocument/2006/relationships/hyperlink" Target="https://podminky.urs.cz/item/CS_URS_2023_02/763111741" TargetMode="External" /><Relationship Id="rId71" Type="http://schemas.openxmlformats.org/officeDocument/2006/relationships/hyperlink" Target="https://podminky.urs.cz/item/CS_URS_2023_02/763121466" TargetMode="External" /><Relationship Id="rId72" Type="http://schemas.openxmlformats.org/officeDocument/2006/relationships/hyperlink" Target="https://podminky.urs.cz/item/CS_URS_2023_02/76312146R" TargetMode="External" /><Relationship Id="rId73" Type="http://schemas.openxmlformats.org/officeDocument/2006/relationships/hyperlink" Target="https://podminky.urs.cz/item/CS_URS_2023_02/763131415" TargetMode="External" /><Relationship Id="rId74" Type="http://schemas.openxmlformats.org/officeDocument/2006/relationships/hyperlink" Target="https://podminky.urs.cz/item/CS_URS_2023_02/763131751" TargetMode="External" /><Relationship Id="rId75" Type="http://schemas.openxmlformats.org/officeDocument/2006/relationships/hyperlink" Target="https://podminky.urs.cz/item/CS_URS_2023_02/763131811" TargetMode="External" /><Relationship Id="rId76" Type="http://schemas.openxmlformats.org/officeDocument/2006/relationships/hyperlink" Target="https://podminky.urs.cz/item/CS_URS_2023_02/763172413" TargetMode="External" /><Relationship Id="rId77" Type="http://schemas.openxmlformats.org/officeDocument/2006/relationships/hyperlink" Target="https://podminky.urs.cz/item/CS_URS_2023_02/763181311" TargetMode="External" /><Relationship Id="rId78" Type="http://schemas.openxmlformats.org/officeDocument/2006/relationships/hyperlink" Target="https://podminky.urs.cz/item/CS_URS_2023_02/763431001" TargetMode="External" /><Relationship Id="rId79" Type="http://schemas.openxmlformats.org/officeDocument/2006/relationships/hyperlink" Target="https://podminky.urs.cz/item/CS_URS_2023_02/998763100" TargetMode="External" /><Relationship Id="rId80" Type="http://schemas.openxmlformats.org/officeDocument/2006/relationships/hyperlink" Target="https://podminky.urs.cz/item/CS_URS_2023_02/764001821" TargetMode="External" /><Relationship Id="rId81" Type="http://schemas.openxmlformats.org/officeDocument/2006/relationships/hyperlink" Target="https://podminky.urs.cz/item/CS_URS_2023_02/764004801" TargetMode="External" /><Relationship Id="rId82" Type="http://schemas.openxmlformats.org/officeDocument/2006/relationships/hyperlink" Target="https://podminky.urs.cz/item/CS_URS_2023_02/764518623" TargetMode="External" /><Relationship Id="rId83" Type="http://schemas.openxmlformats.org/officeDocument/2006/relationships/hyperlink" Target="https://podminky.urs.cz/item/CS_URS_2023_02/998764101" TargetMode="External" /><Relationship Id="rId84" Type="http://schemas.openxmlformats.org/officeDocument/2006/relationships/hyperlink" Target="https://podminky.urs.cz/item/CS_URS_2023_02/765191013" TargetMode="External" /><Relationship Id="rId85" Type="http://schemas.openxmlformats.org/officeDocument/2006/relationships/hyperlink" Target="https://podminky.urs.cz/item/CS_URS_2023_02/766411812" TargetMode="External" /><Relationship Id="rId86" Type="http://schemas.openxmlformats.org/officeDocument/2006/relationships/hyperlink" Target="https://podminky.urs.cz/item/CS_URS_2023_02/766411821" TargetMode="External" /><Relationship Id="rId87" Type="http://schemas.openxmlformats.org/officeDocument/2006/relationships/hyperlink" Target="https://podminky.urs.cz/item/CS_URS_2023_02/766411822" TargetMode="External" /><Relationship Id="rId88" Type="http://schemas.openxmlformats.org/officeDocument/2006/relationships/hyperlink" Target="https://podminky.urs.cz/item/CS_URS_2023_02/766622111" TargetMode="External" /><Relationship Id="rId89" Type="http://schemas.openxmlformats.org/officeDocument/2006/relationships/hyperlink" Target="https://podminky.urs.cz/item/CS_URS_2023_02/766660001" TargetMode="External" /><Relationship Id="rId90" Type="http://schemas.openxmlformats.org/officeDocument/2006/relationships/hyperlink" Target="https://podminky.urs.cz/item/CS_URS_2023_02/766660002" TargetMode="External" /><Relationship Id="rId91" Type="http://schemas.openxmlformats.org/officeDocument/2006/relationships/hyperlink" Target="https://podminky.urs.cz/item/CS_URS_2023_02/766660022" TargetMode="External" /><Relationship Id="rId92" Type="http://schemas.openxmlformats.org/officeDocument/2006/relationships/hyperlink" Target="https://podminky.urs.cz/item/CS_URS_2023_02/766660112" TargetMode="External" /><Relationship Id="rId93" Type="http://schemas.openxmlformats.org/officeDocument/2006/relationships/hyperlink" Target="https://podminky.urs.cz/item/CS_URS_2023_02/766694116" TargetMode="External" /><Relationship Id="rId94" Type="http://schemas.openxmlformats.org/officeDocument/2006/relationships/hyperlink" Target="https://podminky.urs.cz/item/CS_URS_2023_02/998766101" TargetMode="External" /><Relationship Id="rId95" Type="http://schemas.openxmlformats.org/officeDocument/2006/relationships/hyperlink" Target="https://podminky.urs.cz/item/CS_URS_2023_02/767122112" TargetMode="External" /><Relationship Id="rId96" Type="http://schemas.openxmlformats.org/officeDocument/2006/relationships/hyperlink" Target="https://podminky.urs.cz/item/CS_URS_2023_02/767311830" TargetMode="External" /><Relationship Id="rId97" Type="http://schemas.openxmlformats.org/officeDocument/2006/relationships/hyperlink" Target="https://podminky.urs.cz/item/CS_URS_2023_02/767316310" TargetMode="External" /><Relationship Id="rId98" Type="http://schemas.openxmlformats.org/officeDocument/2006/relationships/hyperlink" Target="https://podminky.urs.cz/item/CS_URS_2023_02/767316311" TargetMode="External" /><Relationship Id="rId99" Type="http://schemas.openxmlformats.org/officeDocument/2006/relationships/hyperlink" Target="https://podminky.urs.cz/item/CS_URS_2023_02/767531111" TargetMode="External" /><Relationship Id="rId100" Type="http://schemas.openxmlformats.org/officeDocument/2006/relationships/hyperlink" Target="https://podminky.urs.cz/item/CS_URS_2023_02/767896810" TargetMode="External" /><Relationship Id="rId101" Type="http://schemas.openxmlformats.org/officeDocument/2006/relationships/hyperlink" Target="https://podminky.urs.cz/item/CS_URS_2023_02/767995114" TargetMode="External" /><Relationship Id="rId102" Type="http://schemas.openxmlformats.org/officeDocument/2006/relationships/hyperlink" Target="https://podminky.urs.cz/item/CS_URS_2023_02/998767101" TargetMode="External" /><Relationship Id="rId103" Type="http://schemas.openxmlformats.org/officeDocument/2006/relationships/hyperlink" Target="https://podminky.urs.cz/item/CS_URS_2023_02/771111011" TargetMode="External" /><Relationship Id="rId104" Type="http://schemas.openxmlformats.org/officeDocument/2006/relationships/hyperlink" Target="https://podminky.urs.cz/item/CS_URS_2023_02/771121011" TargetMode="External" /><Relationship Id="rId105" Type="http://schemas.openxmlformats.org/officeDocument/2006/relationships/hyperlink" Target="https://podminky.urs.cz/item/CS_URS_2023_02/771574414" TargetMode="External" /><Relationship Id="rId106" Type="http://schemas.openxmlformats.org/officeDocument/2006/relationships/hyperlink" Target="https://podminky.urs.cz/item/CS_URS_2023_02/998771101" TargetMode="External" /><Relationship Id="rId107" Type="http://schemas.openxmlformats.org/officeDocument/2006/relationships/hyperlink" Target="https://podminky.urs.cz/item/CS_URS_2023_02/776111115" TargetMode="External" /><Relationship Id="rId108" Type="http://schemas.openxmlformats.org/officeDocument/2006/relationships/hyperlink" Target="https://podminky.urs.cz/item/CS_URS_2023_02/776111311" TargetMode="External" /><Relationship Id="rId109" Type="http://schemas.openxmlformats.org/officeDocument/2006/relationships/hyperlink" Target="https://podminky.urs.cz/item/CS_URS_2023_02/776121112" TargetMode="External" /><Relationship Id="rId110" Type="http://schemas.openxmlformats.org/officeDocument/2006/relationships/hyperlink" Target="https://podminky.urs.cz/item/CS_URS_2023_02/776141111" TargetMode="External" /><Relationship Id="rId111" Type="http://schemas.openxmlformats.org/officeDocument/2006/relationships/hyperlink" Target="https://podminky.urs.cz/item/CS_URS_2023_02/776201811" TargetMode="External" /><Relationship Id="rId112" Type="http://schemas.openxmlformats.org/officeDocument/2006/relationships/hyperlink" Target="https://podminky.urs.cz/item/CS_URS_2023_02/776211111" TargetMode="External" /><Relationship Id="rId113" Type="http://schemas.openxmlformats.org/officeDocument/2006/relationships/hyperlink" Target="https://podminky.urs.cz/item/CS_URS_2023_02/776221111" TargetMode="External" /><Relationship Id="rId114" Type="http://schemas.openxmlformats.org/officeDocument/2006/relationships/hyperlink" Target="https://podminky.urs.cz/item/CS_URS_2023_02/776411111" TargetMode="External" /><Relationship Id="rId115" Type="http://schemas.openxmlformats.org/officeDocument/2006/relationships/hyperlink" Target="https://podminky.urs.cz/item/CS_URS_2023_02/776411211" TargetMode="External" /><Relationship Id="rId116" Type="http://schemas.openxmlformats.org/officeDocument/2006/relationships/hyperlink" Target="https://podminky.urs.cz/item/CS_URS_2023_02/998776101" TargetMode="External" /><Relationship Id="rId117" Type="http://schemas.openxmlformats.org/officeDocument/2006/relationships/hyperlink" Target="https://podminky.urs.cz/item/CS_URS_2023_02/781111011" TargetMode="External" /><Relationship Id="rId118" Type="http://schemas.openxmlformats.org/officeDocument/2006/relationships/hyperlink" Target="https://podminky.urs.cz/item/CS_URS_2023_02/781121011" TargetMode="External" /><Relationship Id="rId119" Type="http://schemas.openxmlformats.org/officeDocument/2006/relationships/hyperlink" Target="https://podminky.urs.cz/item/CS_URS_2023_02/781474154" TargetMode="External" /><Relationship Id="rId120" Type="http://schemas.openxmlformats.org/officeDocument/2006/relationships/hyperlink" Target="https://podminky.urs.cz/item/CS_URS_2023_02/781492251" TargetMode="External" /><Relationship Id="rId121" Type="http://schemas.openxmlformats.org/officeDocument/2006/relationships/hyperlink" Target="https://podminky.urs.cz/item/CS_URS_2023_02/998781101" TargetMode="External" /><Relationship Id="rId122" Type="http://schemas.openxmlformats.org/officeDocument/2006/relationships/hyperlink" Target="https://podminky.urs.cz/item/CS_URS_2023_02/783315101" TargetMode="External" /><Relationship Id="rId123" Type="http://schemas.openxmlformats.org/officeDocument/2006/relationships/hyperlink" Target="https://podminky.urs.cz/item/CS_URS_2023_02/783317101" TargetMode="External" /><Relationship Id="rId124" Type="http://schemas.openxmlformats.org/officeDocument/2006/relationships/hyperlink" Target="https://podminky.urs.cz/item/CS_URS_2023_02/783805100" TargetMode="External" /><Relationship Id="rId125" Type="http://schemas.openxmlformats.org/officeDocument/2006/relationships/hyperlink" Target="https://podminky.urs.cz/item/CS_URS_2023_02/784111001" TargetMode="External" /><Relationship Id="rId126" Type="http://schemas.openxmlformats.org/officeDocument/2006/relationships/hyperlink" Target="https://podminky.urs.cz/item/CS_URS_2023_02/784181101" TargetMode="External" /><Relationship Id="rId127" Type="http://schemas.openxmlformats.org/officeDocument/2006/relationships/hyperlink" Target="https://podminky.urs.cz/item/CS_URS_2023_02/784221101" TargetMode="External" /><Relationship Id="rId128" Type="http://schemas.openxmlformats.org/officeDocument/2006/relationships/hyperlink" Target="https://podminky.urs.cz/item/CS_URS_2023_02/786626111" TargetMode="External" /><Relationship Id="rId129" Type="http://schemas.openxmlformats.org/officeDocument/2006/relationships/hyperlink" Target="https://podminky.urs.cz/item/CS_URS_2023_02/787300803" TargetMode="External" /><Relationship Id="rId13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12" TargetMode="External" /><Relationship Id="rId2" Type="http://schemas.openxmlformats.org/officeDocument/2006/relationships/hyperlink" Target="https://podminky.urs.cz/item/CS_URS_2023_02/751122052" TargetMode="External" /><Relationship Id="rId3" Type="http://schemas.openxmlformats.org/officeDocument/2006/relationships/hyperlink" Target="https://podminky.urs.cz/item/CS_URS_2023_02/751311112" TargetMode="External" /><Relationship Id="rId4" Type="http://schemas.openxmlformats.org/officeDocument/2006/relationships/hyperlink" Target="https://podminky.urs.cz/item/CS_URS_2023_02/751510041" TargetMode="External" /><Relationship Id="rId5" Type="http://schemas.openxmlformats.org/officeDocument/2006/relationships/hyperlink" Target="https://podminky.urs.cz/item/CS_URS_2023_02/751510042" TargetMode="External" /><Relationship Id="rId6" Type="http://schemas.openxmlformats.org/officeDocument/2006/relationships/hyperlink" Target="https://podminky.urs.cz/item/CS_URS_2023_02/751514178" TargetMode="External" /><Relationship Id="rId7" Type="http://schemas.openxmlformats.org/officeDocument/2006/relationships/hyperlink" Target="https://podminky.urs.cz/item/CS_URS_2023_02/751514377" TargetMode="External" /><Relationship Id="rId8" Type="http://schemas.openxmlformats.org/officeDocument/2006/relationships/hyperlink" Target="https://podminky.urs.cz/item/CS_URS_2023_02/751691111" TargetMode="External" /><Relationship Id="rId9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20230925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Multifunkční centrum při ZŠ Gen. Svobody Arnultovice rev.1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Nový Bor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22. 12. 2023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Nový Bor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R. Voce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J. Nešněra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ROUND(AG55+AG62+AG69+AG76+AG80,2)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ROUND(AS55+AS62+AS69+AS76+AS80,2)</f>
        <v>0</v>
      </c>
      <c r="AT54" s="107">
        <f>ROUND(SUM(AV54:AW54),2)</f>
        <v>0</v>
      </c>
      <c r="AU54" s="108">
        <f>ROUND(AU55+AU62+AU69+AU76+AU80,5)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ROUND(AZ55+AZ62+AZ69+AZ76+AZ80,2)</f>
        <v>0</v>
      </c>
      <c r="BA54" s="107">
        <f>ROUND(BA55+BA62+BA69+BA76+BA80,2)</f>
        <v>0</v>
      </c>
      <c r="BB54" s="107">
        <f>ROUND(BB55+BB62+BB69+BB76+BB80,2)</f>
        <v>0</v>
      </c>
      <c r="BC54" s="107">
        <f>ROUND(BC55+BC62+BC69+BC76+BC80,2)</f>
        <v>0</v>
      </c>
      <c r="BD54" s="109">
        <f>ROUND(BD55+BD62+BD69+BD76+BD80,2)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ROUND(SUM(AG56:AG61),2)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78</v>
      </c>
      <c r="AR55" s="119"/>
      <c r="AS55" s="120">
        <f>ROUND(SUM(AS56:AS61),2)</f>
        <v>0</v>
      </c>
      <c r="AT55" s="121">
        <f>ROUND(SUM(AV55:AW55),2)</f>
        <v>0</v>
      </c>
      <c r="AU55" s="122">
        <f>ROUND(SUM(AU56:AU61),5)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ROUND(SUM(AZ56:AZ61),2)</f>
        <v>0</v>
      </c>
      <c r="BA55" s="121">
        <f>ROUND(SUM(BA56:BA61),2)</f>
        <v>0</v>
      </c>
      <c r="BB55" s="121">
        <f>ROUND(SUM(BB56:BB61),2)</f>
        <v>0</v>
      </c>
      <c r="BC55" s="121">
        <f>ROUND(SUM(BC56:BC61),2)</f>
        <v>0</v>
      </c>
      <c r="BD55" s="123">
        <f>ROUND(SUM(BD56:BD61),2)</f>
        <v>0</v>
      </c>
      <c r="BE55" s="7"/>
      <c r="BS55" s="124" t="s">
        <v>71</v>
      </c>
      <c r="BT55" s="124" t="s">
        <v>79</v>
      </c>
      <c r="BU55" s="124" t="s">
        <v>73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0" s="4" customFormat="1" ht="16.5" customHeight="1">
      <c r="A56" s="125" t="s">
        <v>82</v>
      </c>
      <c r="B56" s="64"/>
      <c r="C56" s="126"/>
      <c r="D56" s="126"/>
      <c r="E56" s="127" t="s">
        <v>83</v>
      </c>
      <c r="F56" s="127"/>
      <c r="G56" s="127"/>
      <c r="H56" s="127"/>
      <c r="I56" s="127"/>
      <c r="J56" s="126"/>
      <c r="K56" s="127" t="s">
        <v>84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'01a - stavební část 1'!J32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85</v>
      </c>
      <c r="AR56" s="66"/>
      <c r="AS56" s="130">
        <v>0</v>
      </c>
      <c r="AT56" s="131">
        <f>ROUND(SUM(AV56:AW56),2)</f>
        <v>0</v>
      </c>
      <c r="AU56" s="132">
        <f>'01a - stavební část 1'!P112</f>
        <v>0</v>
      </c>
      <c r="AV56" s="131">
        <f>'01a - stavební část 1'!J35</f>
        <v>0</v>
      </c>
      <c r="AW56" s="131">
        <f>'01a - stavební část 1'!J36</f>
        <v>0</v>
      </c>
      <c r="AX56" s="131">
        <f>'01a - stavební část 1'!J37</f>
        <v>0</v>
      </c>
      <c r="AY56" s="131">
        <f>'01a - stavební část 1'!J38</f>
        <v>0</v>
      </c>
      <c r="AZ56" s="131">
        <f>'01a - stavební část 1'!F35</f>
        <v>0</v>
      </c>
      <c r="BA56" s="131">
        <f>'01a - stavební část 1'!F36</f>
        <v>0</v>
      </c>
      <c r="BB56" s="131">
        <f>'01a - stavební část 1'!F37</f>
        <v>0</v>
      </c>
      <c r="BC56" s="131">
        <f>'01a - stavební část 1'!F38</f>
        <v>0</v>
      </c>
      <c r="BD56" s="133">
        <f>'01a - stavební část 1'!F39</f>
        <v>0</v>
      </c>
      <c r="BE56" s="4"/>
      <c r="BT56" s="134" t="s">
        <v>81</v>
      </c>
      <c r="BV56" s="134" t="s">
        <v>74</v>
      </c>
      <c r="BW56" s="134" t="s">
        <v>86</v>
      </c>
      <c r="BX56" s="134" t="s">
        <v>80</v>
      </c>
      <c r="CL56" s="134" t="s">
        <v>19</v>
      </c>
    </row>
    <row r="57" spans="1:90" s="4" customFormat="1" ht="16.5" customHeight="1">
      <c r="A57" s="125" t="s">
        <v>82</v>
      </c>
      <c r="B57" s="64"/>
      <c r="C57" s="126"/>
      <c r="D57" s="126"/>
      <c r="E57" s="127" t="s">
        <v>87</v>
      </c>
      <c r="F57" s="127"/>
      <c r="G57" s="127"/>
      <c r="H57" s="127"/>
      <c r="I57" s="127"/>
      <c r="J57" s="126"/>
      <c r="K57" s="127" t="s">
        <v>88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'01b - VZT 1'!J32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85</v>
      </c>
      <c r="AR57" s="66"/>
      <c r="AS57" s="130">
        <v>0</v>
      </c>
      <c r="AT57" s="131">
        <f>ROUND(SUM(AV57:AW57),2)</f>
        <v>0</v>
      </c>
      <c r="AU57" s="132">
        <f>'01b - VZT 1'!P87</f>
        <v>0</v>
      </c>
      <c r="AV57" s="131">
        <f>'01b - VZT 1'!J35</f>
        <v>0</v>
      </c>
      <c r="AW57" s="131">
        <f>'01b - VZT 1'!J36</f>
        <v>0</v>
      </c>
      <c r="AX57" s="131">
        <f>'01b - VZT 1'!J37</f>
        <v>0</v>
      </c>
      <c r="AY57" s="131">
        <f>'01b - VZT 1'!J38</f>
        <v>0</v>
      </c>
      <c r="AZ57" s="131">
        <f>'01b - VZT 1'!F35</f>
        <v>0</v>
      </c>
      <c r="BA57" s="131">
        <f>'01b - VZT 1'!F36</f>
        <v>0</v>
      </c>
      <c r="BB57" s="131">
        <f>'01b - VZT 1'!F37</f>
        <v>0</v>
      </c>
      <c r="BC57" s="131">
        <f>'01b - VZT 1'!F38</f>
        <v>0</v>
      </c>
      <c r="BD57" s="133">
        <f>'01b - VZT 1'!F39</f>
        <v>0</v>
      </c>
      <c r="BE57" s="4"/>
      <c r="BT57" s="134" t="s">
        <v>81</v>
      </c>
      <c r="BV57" s="134" t="s">
        <v>74</v>
      </c>
      <c r="BW57" s="134" t="s">
        <v>89</v>
      </c>
      <c r="BX57" s="134" t="s">
        <v>80</v>
      </c>
      <c r="CL57" s="134" t="s">
        <v>19</v>
      </c>
    </row>
    <row r="58" spans="1:90" s="4" customFormat="1" ht="16.5" customHeight="1">
      <c r="A58" s="125" t="s">
        <v>82</v>
      </c>
      <c r="B58" s="64"/>
      <c r="C58" s="126"/>
      <c r="D58" s="126"/>
      <c r="E58" s="127" t="s">
        <v>90</v>
      </c>
      <c r="F58" s="127"/>
      <c r="G58" s="127"/>
      <c r="H58" s="127"/>
      <c r="I58" s="127"/>
      <c r="J58" s="126"/>
      <c r="K58" s="127" t="s">
        <v>91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'01c - UT 1'!J32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85</v>
      </c>
      <c r="AR58" s="66"/>
      <c r="AS58" s="130">
        <v>0</v>
      </c>
      <c r="AT58" s="131">
        <f>ROUND(SUM(AV58:AW58),2)</f>
        <v>0</v>
      </c>
      <c r="AU58" s="132">
        <f>'01c - UT 1'!P91</f>
        <v>0</v>
      </c>
      <c r="AV58" s="131">
        <f>'01c - UT 1'!J35</f>
        <v>0</v>
      </c>
      <c r="AW58" s="131">
        <f>'01c - UT 1'!J36</f>
        <v>0</v>
      </c>
      <c r="AX58" s="131">
        <f>'01c - UT 1'!J37</f>
        <v>0</v>
      </c>
      <c r="AY58" s="131">
        <f>'01c - UT 1'!J38</f>
        <v>0</v>
      </c>
      <c r="AZ58" s="131">
        <f>'01c - UT 1'!F35</f>
        <v>0</v>
      </c>
      <c r="BA58" s="131">
        <f>'01c - UT 1'!F36</f>
        <v>0</v>
      </c>
      <c r="BB58" s="131">
        <f>'01c - UT 1'!F37</f>
        <v>0</v>
      </c>
      <c r="BC58" s="131">
        <f>'01c - UT 1'!F38</f>
        <v>0</v>
      </c>
      <c r="BD58" s="133">
        <f>'01c - UT 1'!F39</f>
        <v>0</v>
      </c>
      <c r="BE58" s="4"/>
      <c r="BT58" s="134" t="s">
        <v>81</v>
      </c>
      <c r="BV58" s="134" t="s">
        <v>74</v>
      </c>
      <c r="BW58" s="134" t="s">
        <v>92</v>
      </c>
      <c r="BX58" s="134" t="s">
        <v>80</v>
      </c>
      <c r="CL58" s="134" t="s">
        <v>19</v>
      </c>
    </row>
    <row r="59" spans="1:90" s="4" customFormat="1" ht="16.5" customHeight="1">
      <c r="A59" s="125" t="s">
        <v>82</v>
      </c>
      <c r="B59" s="64"/>
      <c r="C59" s="126"/>
      <c r="D59" s="126"/>
      <c r="E59" s="127" t="s">
        <v>93</v>
      </c>
      <c r="F59" s="127"/>
      <c r="G59" s="127"/>
      <c r="H59" s="127"/>
      <c r="I59" s="127"/>
      <c r="J59" s="126"/>
      <c r="K59" s="127" t="s">
        <v>94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'01d - ZTI 1'!J32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85</v>
      </c>
      <c r="AR59" s="66"/>
      <c r="AS59" s="130">
        <v>0</v>
      </c>
      <c r="AT59" s="131">
        <f>ROUND(SUM(AV59:AW59),2)</f>
        <v>0</v>
      </c>
      <c r="AU59" s="132">
        <f>'01d - ZTI 1'!P99</f>
        <v>0</v>
      </c>
      <c r="AV59" s="131">
        <f>'01d - ZTI 1'!J35</f>
        <v>0</v>
      </c>
      <c r="AW59" s="131">
        <f>'01d - ZTI 1'!J36</f>
        <v>0</v>
      </c>
      <c r="AX59" s="131">
        <f>'01d - ZTI 1'!J37</f>
        <v>0</v>
      </c>
      <c r="AY59" s="131">
        <f>'01d - ZTI 1'!J38</f>
        <v>0</v>
      </c>
      <c r="AZ59" s="131">
        <f>'01d - ZTI 1'!F35</f>
        <v>0</v>
      </c>
      <c r="BA59" s="131">
        <f>'01d - ZTI 1'!F36</f>
        <v>0</v>
      </c>
      <c r="BB59" s="131">
        <f>'01d - ZTI 1'!F37</f>
        <v>0</v>
      </c>
      <c r="BC59" s="131">
        <f>'01d - ZTI 1'!F38</f>
        <v>0</v>
      </c>
      <c r="BD59" s="133">
        <f>'01d - ZTI 1'!F39</f>
        <v>0</v>
      </c>
      <c r="BE59" s="4"/>
      <c r="BT59" s="134" t="s">
        <v>81</v>
      </c>
      <c r="BV59" s="134" t="s">
        <v>74</v>
      </c>
      <c r="BW59" s="134" t="s">
        <v>95</v>
      </c>
      <c r="BX59" s="134" t="s">
        <v>80</v>
      </c>
      <c r="CL59" s="134" t="s">
        <v>19</v>
      </c>
    </row>
    <row r="60" spans="1:90" s="4" customFormat="1" ht="16.5" customHeight="1">
      <c r="A60" s="125" t="s">
        <v>82</v>
      </c>
      <c r="B60" s="64"/>
      <c r="C60" s="126"/>
      <c r="D60" s="126"/>
      <c r="E60" s="127" t="s">
        <v>96</v>
      </c>
      <c r="F60" s="127"/>
      <c r="G60" s="127"/>
      <c r="H60" s="127"/>
      <c r="I60" s="127"/>
      <c r="J60" s="126"/>
      <c r="K60" s="127" t="s">
        <v>97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'01e - elektro 1'!J32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85</v>
      </c>
      <c r="AR60" s="66"/>
      <c r="AS60" s="130">
        <v>0</v>
      </c>
      <c r="AT60" s="131">
        <f>ROUND(SUM(AV60:AW60),2)</f>
        <v>0</v>
      </c>
      <c r="AU60" s="132">
        <f>'01e - elektro 1'!P86</f>
        <v>0</v>
      </c>
      <c r="AV60" s="131">
        <f>'01e - elektro 1'!J35</f>
        <v>0</v>
      </c>
      <c r="AW60" s="131">
        <f>'01e - elektro 1'!J36</f>
        <v>0</v>
      </c>
      <c r="AX60" s="131">
        <f>'01e - elektro 1'!J37</f>
        <v>0</v>
      </c>
      <c r="AY60" s="131">
        <f>'01e - elektro 1'!J38</f>
        <v>0</v>
      </c>
      <c r="AZ60" s="131">
        <f>'01e - elektro 1'!F35</f>
        <v>0</v>
      </c>
      <c r="BA60" s="131">
        <f>'01e - elektro 1'!F36</f>
        <v>0</v>
      </c>
      <c r="BB60" s="131">
        <f>'01e - elektro 1'!F37</f>
        <v>0</v>
      </c>
      <c r="BC60" s="131">
        <f>'01e - elektro 1'!F38</f>
        <v>0</v>
      </c>
      <c r="BD60" s="133">
        <f>'01e - elektro 1'!F39</f>
        <v>0</v>
      </c>
      <c r="BE60" s="4"/>
      <c r="BT60" s="134" t="s">
        <v>81</v>
      </c>
      <c r="BV60" s="134" t="s">
        <v>74</v>
      </c>
      <c r="BW60" s="134" t="s">
        <v>98</v>
      </c>
      <c r="BX60" s="134" t="s">
        <v>80</v>
      </c>
      <c r="CL60" s="134" t="s">
        <v>19</v>
      </c>
    </row>
    <row r="61" spans="1:90" s="4" customFormat="1" ht="16.5" customHeight="1">
      <c r="A61" s="125" t="s">
        <v>82</v>
      </c>
      <c r="B61" s="64"/>
      <c r="C61" s="126"/>
      <c r="D61" s="126"/>
      <c r="E61" s="127" t="s">
        <v>99</v>
      </c>
      <c r="F61" s="127"/>
      <c r="G61" s="127"/>
      <c r="H61" s="127"/>
      <c r="I61" s="127"/>
      <c r="J61" s="126"/>
      <c r="K61" s="127" t="s">
        <v>100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'01f - Ochrana před bleskem 1'!J32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85</v>
      </c>
      <c r="AR61" s="66"/>
      <c r="AS61" s="130">
        <v>0</v>
      </c>
      <c r="AT61" s="131">
        <f>ROUND(SUM(AV61:AW61),2)</f>
        <v>0</v>
      </c>
      <c r="AU61" s="132">
        <f>'01f - Ochrana před bleskem 1'!P86</f>
        <v>0</v>
      </c>
      <c r="AV61" s="131">
        <f>'01f - Ochrana před bleskem 1'!J35</f>
        <v>0</v>
      </c>
      <c r="AW61" s="131">
        <f>'01f - Ochrana před bleskem 1'!J36</f>
        <v>0</v>
      </c>
      <c r="AX61" s="131">
        <f>'01f - Ochrana před bleskem 1'!J37</f>
        <v>0</v>
      </c>
      <c r="AY61" s="131">
        <f>'01f - Ochrana před bleskem 1'!J38</f>
        <v>0</v>
      </c>
      <c r="AZ61" s="131">
        <f>'01f - Ochrana před bleskem 1'!F35</f>
        <v>0</v>
      </c>
      <c r="BA61" s="131">
        <f>'01f - Ochrana před bleskem 1'!F36</f>
        <v>0</v>
      </c>
      <c r="BB61" s="131">
        <f>'01f - Ochrana před bleskem 1'!F37</f>
        <v>0</v>
      </c>
      <c r="BC61" s="131">
        <f>'01f - Ochrana před bleskem 1'!F38</f>
        <v>0</v>
      </c>
      <c r="BD61" s="133">
        <f>'01f - Ochrana před bleskem 1'!F39</f>
        <v>0</v>
      </c>
      <c r="BE61" s="4"/>
      <c r="BT61" s="134" t="s">
        <v>81</v>
      </c>
      <c r="BV61" s="134" t="s">
        <v>74</v>
      </c>
      <c r="BW61" s="134" t="s">
        <v>101</v>
      </c>
      <c r="BX61" s="134" t="s">
        <v>80</v>
      </c>
      <c r="CL61" s="134" t="s">
        <v>19</v>
      </c>
    </row>
    <row r="62" spans="1:91" s="7" customFormat="1" ht="16.5" customHeight="1">
      <c r="A62" s="7"/>
      <c r="B62" s="112"/>
      <c r="C62" s="113"/>
      <c r="D62" s="114" t="s">
        <v>102</v>
      </c>
      <c r="E62" s="114"/>
      <c r="F62" s="114"/>
      <c r="G62" s="114"/>
      <c r="H62" s="114"/>
      <c r="I62" s="115"/>
      <c r="J62" s="114" t="s">
        <v>103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ROUND(SUM(AG63:AG68),2)</f>
        <v>0</v>
      </c>
      <c r="AH62" s="115"/>
      <c r="AI62" s="115"/>
      <c r="AJ62" s="115"/>
      <c r="AK62" s="115"/>
      <c r="AL62" s="115"/>
      <c r="AM62" s="115"/>
      <c r="AN62" s="117">
        <f>SUM(AG62,AT62)</f>
        <v>0</v>
      </c>
      <c r="AO62" s="115"/>
      <c r="AP62" s="115"/>
      <c r="AQ62" s="118" t="s">
        <v>78</v>
      </c>
      <c r="AR62" s="119"/>
      <c r="AS62" s="120">
        <f>ROUND(SUM(AS63:AS68),2)</f>
        <v>0</v>
      </c>
      <c r="AT62" s="121">
        <f>ROUND(SUM(AV62:AW62),2)</f>
        <v>0</v>
      </c>
      <c r="AU62" s="122">
        <f>ROUND(SUM(AU63:AU68),5)</f>
        <v>0</v>
      </c>
      <c r="AV62" s="121">
        <f>ROUND(AZ62*L29,2)</f>
        <v>0</v>
      </c>
      <c r="AW62" s="121">
        <f>ROUND(BA62*L30,2)</f>
        <v>0</v>
      </c>
      <c r="AX62" s="121">
        <f>ROUND(BB62*L29,2)</f>
        <v>0</v>
      </c>
      <c r="AY62" s="121">
        <f>ROUND(BC62*L30,2)</f>
        <v>0</v>
      </c>
      <c r="AZ62" s="121">
        <f>ROUND(SUM(AZ63:AZ68),2)</f>
        <v>0</v>
      </c>
      <c r="BA62" s="121">
        <f>ROUND(SUM(BA63:BA68),2)</f>
        <v>0</v>
      </c>
      <c r="BB62" s="121">
        <f>ROUND(SUM(BB63:BB68),2)</f>
        <v>0</v>
      </c>
      <c r="BC62" s="121">
        <f>ROUND(SUM(BC63:BC68),2)</f>
        <v>0</v>
      </c>
      <c r="BD62" s="123">
        <f>ROUND(SUM(BD63:BD68),2)</f>
        <v>0</v>
      </c>
      <c r="BE62" s="7"/>
      <c r="BS62" s="124" t="s">
        <v>71</v>
      </c>
      <c r="BT62" s="124" t="s">
        <v>79</v>
      </c>
      <c r="BU62" s="124" t="s">
        <v>73</v>
      </c>
      <c r="BV62" s="124" t="s">
        <v>74</v>
      </c>
      <c r="BW62" s="124" t="s">
        <v>104</v>
      </c>
      <c r="BX62" s="124" t="s">
        <v>5</v>
      </c>
      <c r="CL62" s="124" t="s">
        <v>19</v>
      </c>
      <c r="CM62" s="124" t="s">
        <v>81</v>
      </c>
    </row>
    <row r="63" spans="1:90" s="4" customFormat="1" ht="16.5" customHeight="1">
      <c r="A63" s="125" t="s">
        <v>82</v>
      </c>
      <c r="B63" s="64"/>
      <c r="C63" s="126"/>
      <c r="D63" s="126"/>
      <c r="E63" s="127" t="s">
        <v>105</v>
      </c>
      <c r="F63" s="127"/>
      <c r="G63" s="127"/>
      <c r="H63" s="127"/>
      <c r="I63" s="127"/>
      <c r="J63" s="126"/>
      <c r="K63" s="127" t="s">
        <v>106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'02a - stavební část 2'!J32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85</v>
      </c>
      <c r="AR63" s="66"/>
      <c r="AS63" s="130">
        <v>0</v>
      </c>
      <c r="AT63" s="131">
        <f>ROUND(SUM(AV63:AW63),2)</f>
        <v>0</v>
      </c>
      <c r="AU63" s="132">
        <f>'02a - stavební část 2'!P113</f>
        <v>0</v>
      </c>
      <c r="AV63" s="131">
        <f>'02a - stavební část 2'!J35</f>
        <v>0</v>
      </c>
      <c r="AW63" s="131">
        <f>'02a - stavební část 2'!J36</f>
        <v>0</v>
      </c>
      <c r="AX63" s="131">
        <f>'02a - stavební část 2'!J37</f>
        <v>0</v>
      </c>
      <c r="AY63" s="131">
        <f>'02a - stavební část 2'!J38</f>
        <v>0</v>
      </c>
      <c r="AZ63" s="131">
        <f>'02a - stavební část 2'!F35</f>
        <v>0</v>
      </c>
      <c r="BA63" s="131">
        <f>'02a - stavební část 2'!F36</f>
        <v>0</v>
      </c>
      <c r="BB63" s="131">
        <f>'02a - stavební část 2'!F37</f>
        <v>0</v>
      </c>
      <c r="BC63" s="131">
        <f>'02a - stavební část 2'!F38</f>
        <v>0</v>
      </c>
      <c r="BD63" s="133">
        <f>'02a - stavební část 2'!F39</f>
        <v>0</v>
      </c>
      <c r="BE63" s="4"/>
      <c r="BT63" s="134" t="s">
        <v>81</v>
      </c>
      <c r="BV63" s="134" t="s">
        <v>74</v>
      </c>
      <c r="BW63" s="134" t="s">
        <v>107</v>
      </c>
      <c r="BX63" s="134" t="s">
        <v>104</v>
      </c>
      <c r="CL63" s="134" t="s">
        <v>19</v>
      </c>
    </row>
    <row r="64" spans="1:90" s="4" customFormat="1" ht="16.5" customHeight="1">
      <c r="A64" s="125" t="s">
        <v>82</v>
      </c>
      <c r="B64" s="64"/>
      <c r="C64" s="126"/>
      <c r="D64" s="126"/>
      <c r="E64" s="127" t="s">
        <v>108</v>
      </c>
      <c r="F64" s="127"/>
      <c r="G64" s="127"/>
      <c r="H64" s="127"/>
      <c r="I64" s="127"/>
      <c r="J64" s="126"/>
      <c r="K64" s="127" t="s">
        <v>109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'02b - VZT 2'!J32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85</v>
      </c>
      <c r="AR64" s="66"/>
      <c r="AS64" s="130">
        <v>0</v>
      </c>
      <c r="AT64" s="131">
        <f>ROUND(SUM(AV64:AW64),2)</f>
        <v>0</v>
      </c>
      <c r="AU64" s="132">
        <f>'02b - VZT 2'!P87</f>
        <v>0</v>
      </c>
      <c r="AV64" s="131">
        <f>'02b - VZT 2'!J35</f>
        <v>0</v>
      </c>
      <c r="AW64" s="131">
        <f>'02b - VZT 2'!J36</f>
        <v>0</v>
      </c>
      <c r="AX64" s="131">
        <f>'02b - VZT 2'!J37</f>
        <v>0</v>
      </c>
      <c r="AY64" s="131">
        <f>'02b - VZT 2'!J38</f>
        <v>0</v>
      </c>
      <c r="AZ64" s="131">
        <f>'02b - VZT 2'!F35</f>
        <v>0</v>
      </c>
      <c r="BA64" s="131">
        <f>'02b - VZT 2'!F36</f>
        <v>0</v>
      </c>
      <c r="BB64" s="131">
        <f>'02b - VZT 2'!F37</f>
        <v>0</v>
      </c>
      <c r="BC64" s="131">
        <f>'02b - VZT 2'!F38</f>
        <v>0</v>
      </c>
      <c r="BD64" s="133">
        <f>'02b - VZT 2'!F39</f>
        <v>0</v>
      </c>
      <c r="BE64" s="4"/>
      <c r="BT64" s="134" t="s">
        <v>81</v>
      </c>
      <c r="BV64" s="134" t="s">
        <v>74</v>
      </c>
      <c r="BW64" s="134" t="s">
        <v>110</v>
      </c>
      <c r="BX64" s="134" t="s">
        <v>104</v>
      </c>
      <c r="CL64" s="134" t="s">
        <v>19</v>
      </c>
    </row>
    <row r="65" spans="1:90" s="4" customFormat="1" ht="16.5" customHeight="1">
      <c r="A65" s="125" t="s">
        <v>82</v>
      </c>
      <c r="B65" s="64"/>
      <c r="C65" s="126"/>
      <c r="D65" s="126"/>
      <c r="E65" s="127" t="s">
        <v>111</v>
      </c>
      <c r="F65" s="127"/>
      <c r="G65" s="127"/>
      <c r="H65" s="127"/>
      <c r="I65" s="127"/>
      <c r="J65" s="126"/>
      <c r="K65" s="127" t="s">
        <v>112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'02c - UT 2'!J32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85</v>
      </c>
      <c r="AR65" s="66"/>
      <c r="AS65" s="130">
        <v>0</v>
      </c>
      <c r="AT65" s="131">
        <f>ROUND(SUM(AV65:AW65),2)</f>
        <v>0</v>
      </c>
      <c r="AU65" s="132">
        <f>'02c - UT 2'!P91</f>
        <v>0</v>
      </c>
      <c r="AV65" s="131">
        <f>'02c - UT 2'!J35</f>
        <v>0</v>
      </c>
      <c r="AW65" s="131">
        <f>'02c - UT 2'!J36</f>
        <v>0</v>
      </c>
      <c r="AX65" s="131">
        <f>'02c - UT 2'!J37</f>
        <v>0</v>
      </c>
      <c r="AY65" s="131">
        <f>'02c - UT 2'!J38</f>
        <v>0</v>
      </c>
      <c r="AZ65" s="131">
        <f>'02c - UT 2'!F35</f>
        <v>0</v>
      </c>
      <c r="BA65" s="131">
        <f>'02c - UT 2'!F36</f>
        <v>0</v>
      </c>
      <c r="BB65" s="131">
        <f>'02c - UT 2'!F37</f>
        <v>0</v>
      </c>
      <c r="BC65" s="131">
        <f>'02c - UT 2'!F38</f>
        <v>0</v>
      </c>
      <c r="BD65" s="133">
        <f>'02c - UT 2'!F39</f>
        <v>0</v>
      </c>
      <c r="BE65" s="4"/>
      <c r="BT65" s="134" t="s">
        <v>81</v>
      </c>
      <c r="BV65" s="134" t="s">
        <v>74</v>
      </c>
      <c r="BW65" s="134" t="s">
        <v>113</v>
      </c>
      <c r="BX65" s="134" t="s">
        <v>104</v>
      </c>
      <c r="CL65" s="134" t="s">
        <v>19</v>
      </c>
    </row>
    <row r="66" spans="1:90" s="4" customFormat="1" ht="16.5" customHeight="1">
      <c r="A66" s="125" t="s">
        <v>82</v>
      </c>
      <c r="B66" s="64"/>
      <c r="C66" s="126"/>
      <c r="D66" s="126"/>
      <c r="E66" s="127" t="s">
        <v>114</v>
      </c>
      <c r="F66" s="127"/>
      <c r="G66" s="127"/>
      <c r="H66" s="127"/>
      <c r="I66" s="127"/>
      <c r="J66" s="126"/>
      <c r="K66" s="127" t="s">
        <v>115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'02d - ZTI 2'!J32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85</v>
      </c>
      <c r="AR66" s="66"/>
      <c r="AS66" s="130">
        <v>0</v>
      </c>
      <c r="AT66" s="131">
        <f>ROUND(SUM(AV66:AW66),2)</f>
        <v>0</v>
      </c>
      <c r="AU66" s="132">
        <f>'02d - ZTI 2'!P99</f>
        <v>0</v>
      </c>
      <c r="AV66" s="131">
        <f>'02d - ZTI 2'!J35</f>
        <v>0</v>
      </c>
      <c r="AW66" s="131">
        <f>'02d - ZTI 2'!J36</f>
        <v>0</v>
      </c>
      <c r="AX66" s="131">
        <f>'02d - ZTI 2'!J37</f>
        <v>0</v>
      </c>
      <c r="AY66" s="131">
        <f>'02d - ZTI 2'!J38</f>
        <v>0</v>
      </c>
      <c r="AZ66" s="131">
        <f>'02d - ZTI 2'!F35</f>
        <v>0</v>
      </c>
      <c r="BA66" s="131">
        <f>'02d - ZTI 2'!F36</f>
        <v>0</v>
      </c>
      <c r="BB66" s="131">
        <f>'02d - ZTI 2'!F37</f>
        <v>0</v>
      </c>
      <c r="BC66" s="131">
        <f>'02d - ZTI 2'!F38</f>
        <v>0</v>
      </c>
      <c r="BD66" s="133">
        <f>'02d - ZTI 2'!F39</f>
        <v>0</v>
      </c>
      <c r="BE66" s="4"/>
      <c r="BT66" s="134" t="s">
        <v>81</v>
      </c>
      <c r="BV66" s="134" t="s">
        <v>74</v>
      </c>
      <c r="BW66" s="134" t="s">
        <v>116</v>
      </c>
      <c r="BX66" s="134" t="s">
        <v>104</v>
      </c>
      <c r="CL66" s="134" t="s">
        <v>19</v>
      </c>
    </row>
    <row r="67" spans="1:90" s="4" customFormat="1" ht="16.5" customHeight="1">
      <c r="A67" s="125" t="s">
        <v>82</v>
      </c>
      <c r="B67" s="64"/>
      <c r="C67" s="126"/>
      <c r="D67" s="126"/>
      <c r="E67" s="127" t="s">
        <v>117</v>
      </c>
      <c r="F67" s="127"/>
      <c r="G67" s="127"/>
      <c r="H67" s="127"/>
      <c r="I67" s="127"/>
      <c r="J67" s="126"/>
      <c r="K67" s="127" t="s">
        <v>118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'02e - elektro 2'!J32</f>
        <v>0</v>
      </c>
      <c r="AH67" s="126"/>
      <c r="AI67" s="126"/>
      <c r="AJ67" s="126"/>
      <c r="AK67" s="126"/>
      <c r="AL67" s="126"/>
      <c r="AM67" s="126"/>
      <c r="AN67" s="128">
        <f>SUM(AG67,AT67)</f>
        <v>0</v>
      </c>
      <c r="AO67" s="126"/>
      <c r="AP67" s="126"/>
      <c r="AQ67" s="129" t="s">
        <v>85</v>
      </c>
      <c r="AR67" s="66"/>
      <c r="AS67" s="130">
        <v>0</v>
      </c>
      <c r="AT67" s="131">
        <f>ROUND(SUM(AV67:AW67),2)</f>
        <v>0</v>
      </c>
      <c r="AU67" s="132">
        <f>'02e - elektro 2'!P86</f>
        <v>0</v>
      </c>
      <c r="AV67" s="131">
        <f>'02e - elektro 2'!J35</f>
        <v>0</v>
      </c>
      <c r="AW67" s="131">
        <f>'02e - elektro 2'!J36</f>
        <v>0</v>
      </c>
      <c r="AX67" s="131">
        <f>'02e - elektro 2'!J37</f>
        <v>0</v>
      </c>
      <c r="AY67" s="131">
        <f>'02e - elektro 2'!J38</f>
        <v>0</v>
      </c>
      <c r="AZ67" s="131">
        <f>'02e - elektro 2'!F35</f>
        <v>0</v>
      </c>
      <c r="BA67" s="131">
        <f>'02e - elektro 2'!F36</f>
        <v>0</v>
      </c>
      <c r="BB67" s="131">
        <f>'02e - elektro 2'!F37</f>
        <v>0</v>
      </c>
      <c r="BC67" s="131">
        <f>'02e - elektro 2'!F38</f>
        <v>0</v>
      </c>
      <c r="BD67" s="133">
        <f>'02e - elektro 2'!F39</f>
        <v>0</v>
      </c>
      <c r="BE67" s="4"/>
      <c r="BT67" s="134" t="s">
        <v>81</v>
      </c>
      <c r="BV67" s="134" t="s">
        <v>74</v>
      </c>
      <c r="BW67" s="134" t="s">
        <v>119</v>
      </c>
      <c r="BX67" s="134" t="s">
        <v>104</v>
      </c>
      <c r="CL67" s="134" t="s">
        <v>19</v>
      </c>
    </row>
    <row r="68" spans="1:90" s="4" customFormat="1" ht="16.5" customHeight="1">
      <c r="A68" s="125" t="s">
        <v>82</v>
      </c>
      <c r="B68" s="64"/>
      <c r="C68" s="126"/>
      <c r="D68" s="126"/>
      <c r="E68" s="127" t="s">
        <v>120</v>
      </c>
      <c r="F68" s="127"/>
      <c r="G68" s="127"/>
      <c r="H68" s="127"/>
      <c r="I68" s="127"/>
      <c r="J68" s="126"/>
      <c r="K68" s="127" t="s">
        <v>121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'02f - Ochrana před bleskem 2'!J32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85</v>
      </c>
      <c r="AR68" s="66"/>
      <c r="AS68" s="130">
        <v>0</v>
      </c>
      <c r="AT68" s="131">
        <f>ROUND(SUM(AV68:AW68),2)</f>
        <v>0</v>
      </c>
      <c r="AU68" s="132">
        <f>'02f - Ochrana před bleskem 2'!P86</f>
        <v>0</v>
      </c>
      <c r="AV68" s="131">
        <f>'02f - Ochrana před bleskem 2'!J35</f>
        <v>0</v>
      </c>
      <c r="AW68" s="131">
        <f>'02f - Ochrana před bleskem 2'!J36</f>
        <v>0</v>
      </c>
      <c r="AX68" s="131">
        <f>'02f - Ochrana před bleskem 2'!J37</f>
        <v>0</v>
      </c>
      <c r="AY68" s="131">
        <f>'02f - Ochrana před bleskem 2'!J38</f>
        <v>0</v>
      </c>
      <c r="AZ68" s="131">
        <f>'02f - Ochrana před bleskem 2'!F35</f>
        <v>0</v>
      </c>
      <c r="BA68" s="131">
        <f>'02f - Ochrana před bleskem 2'!F36</f>
        <v>0</v>
      </c>
      <c r="BB68" s="131">
        <f>'02f - Ochrana před bleskem 2'!F37</f>
        <v>0</v>
      </c>
      <c r="BC68" s="131">
        <f>'02f - Ochrana před bleskem 2'!F38</f>
        <v>0</v>
      </c>
      <c r="BD68" s="133">
        <f>'02f - Ochrana před bleskem 2'!F39</f>
        <v>0</v>
      </c>
      <c r="BE68" s="4"/>
      <c r="BT68" s="134" t="s">
        <v>81</v>
      </c>
      <c r="BV68" s="134" t="s">
        <v>74</v>
      </c>
      <c r="BW68" s="134" t="s">
        <v>122</v>
      </c>
      <c r="BX68" s="134" t="s">
        <v>104</v>
      </c>
      <c r="CL68" s="134" t="s">
        <v>19</v>
      </c>
    </row>
    <row r="69" spans="1:91" s="7" customFormat="1" ht="16.5" customHeight="1">
      <c r="A69" s="7"/>
      <c r="B69" s="112"/>
      <c r="C69" s="113"/>
      <c r="D69" s="114" t="s">
        <v>123</v>
      </c>
      <c r="E69" s="114"/>
      <c r="F69" s="114"/>
      <c r="G69" s="114"/>
      <c r="H69" s="114"/>
      <c r="I69" s="115"/>
      <c r="J69" s="114" t="s">
        <v>124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6">
        <f>ROUND(SUM(AG70:AG75),2)</f>
        <v>0</v>
      </c>
      <c r="AH69" s="115"/>
      <c r="AI69" s="115"/>
      <c r="AJ69" s="115"/>
      <c r="AK69" s="115"/>
      <c r="AL69" s="115"/>
      <c r="AM69" s="115"/>
      <c r="AN69" s="117">
        <f>SUM(AG69,AT69)</f>
        <v>0</v>
      </c>
      <c r="AO69" s="115"/>
      <c r="AP69" s="115"/>
      <c r="AQ69" s="118" t="s">
        <v>78</v>
      </c>
      <c r="AR69" s="119"/>
      <c r="AS69" s="120">
        <f>ROUND(SUM(AS70:AS75),2)</f>
        <v>0</v>
      </c>
      <c r="AT69" s="121">
        <f>ROUND(SUM(AV69:AW69),2)</f>
        <v>0</v>
      </c>
      <c r="AU69" s="122">
        <f>ROUND(SUM(AU70:AU75),5)</f>
        <v>0</v>
      </c>
      <c r="AV69" s="121">
        <f>ROUND(AZ69*L29,2)</f>
        <v>0</v>
      </c>
      <c r="AW69" s="121">
        <f>ROUND(BA69*L30,2)</f>
        <v>0</v>
      </c>
      <c r="AX69" s="121">
        <f>ROUND(BB69*L29,2)</f>
        <v>0</v>
      </c>
      <c r="AY69" s="121">
        <f>ROUND(BC69*L30,2)</f>
        <v>0</v>
      </c>
      <c r="AZ69" s="121">
        <f>ROUND(SUM(AZ70:AZ75),2)</f>
        <v>0</v>
      </c>
      <c r="BA69" s="121">
        <f>ROUND(SUM(BA70:BA75),2)</f>
        <v>0</v>
      </c>
      <c r="BB69" s="121">
        <f>ROUND(SUM(BB70:BB75),2)</f>
        <v>0</v>
      </c>
      <c r="BC69" s="121">
        <f>ROUND(SUM(BC70:BC75),2)</f>
        <v>0</v>
      </c>
      <c r="BD69" s="123">
        <f>ROUND(SUM(BD70:BD75),2)</f>
        <v>0</v>
      </c>
      <c r="BE69" s="7"/>
      <c r="BS69" s="124" t="s">
        <v>71</v>
      </c>
      <c r="BT69" s="124" t="s">
        <v>79</v>
      </c>
      <c r="BU69" s="124" t="s">
        <v>73</v>
      </c>
      <c r="BV69" s="124" t="s">
        <v>74</v>
      </c>
      <c r="BW69" s="124" t="s">
        <v>125</v>
      </c>
      <c r="BX69" s="124" t="s">
        <v>5</v>
      </c>
      <c r="CL69" s="124" t="s">
        <v>19</v>
      </c>
      <c r="CM69" s="124" t="s">
        <v>81</v>
      </c>
    </row>
    <row r="70" spans="1:90" s="4" customFormat="1" ht="16.5" customHeight="1">
      <c r="A70" s="125" t="s">
        <v>82</v>
      </c>
      <c r="B70" s="64"/>
      <c r="C70" s="126"/>
      <c r="D70" s="126"/>
      <c r="E70" s="127" t="s">
        <v>126</v>
      </c>
      <c r="F70" s="127"/>
      <c r="G70" s="127"/>
      <c r="H70" s="127"/>
      <c r="I70" s="127"/>
      <c r="J70" s="126"/>
      <c r="K70" s="127" t="s">
        <v>127</v>
      </c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8">
        <f>'03a - stavební část 3'!J32</f>
        <v>0</v>
      </c>
      <c r="AH70" s="126"/>
      <c r="AI70" s="126"/>
      <c r="AJ70" s="126"/>
      <c r="AK70" s="126"/>
      <c r="AL70" s="126"/>
      <c r="AM70" s="126"/>
      <c r="AN70" s="128">
        <f>SUM(AG70,AT70)</f>
        <v>0</v>
      </c>
      <c r="AO70" s="126"/>
      <c r="AP70" s="126"/>
      <c r="AQ70" s="129" t="s">
        <v>85</v>
      </c>
      <c r="AR70" s="66"/>
      <c r="AS70" s="130">
        <v>0</v>
      </c>
      <c r="AT70" s="131">
        <f>ROUND(SUM(AV70:AW70),2)</f>
        <v>0</v>
      </c>
      <c r="AU70" s="132">
        <f>'03a - stavební část 3'!P109</f>
        <v>0</v>
      </c>
      <c r="AV70" s="131">
        <f>'03a - stavební část 3'!J35</f>
        <v>0</v>
      </c>
      <c r="AW70" s="131">
        <f>'03a - stavební část 3'!J36</f>
        <v>0</v>
      </c>
      <c r="AX70" s="131">
        <f>'03a - stavební část 3'!J37</f>
        <v>0</v>
      </c>
      <c r="AY70" s="131">
        <f>'03a - stavební část 3'!J38</f>
        <v>0</v>
      </c>
      <c r="AZ70" s="131">
        <f>'03a - stavební část 3'!F35</f>
        <v>0</v>
      </c>
      <c r="BA70" s="131">
        <f>'03a - stavební část 3'!F36</f>
        <v>0</v>
      </c>
      <c r="BB70" s="131">
        <f>'03a - stavební část 3'!F37</f>
        <v>0</v>
      </c>
      <c r="BC70" s="131">
        <f>'03a - stavební část 3'!F38</f>
        <v>0</v>
      </c>
      <c r="BD70" s="133">
        <f>'03a - stavební část 3'!F39</f>
        <v>0</v>
      </c>
      <c r="BE70" s="4"/>
      <c r="BT70" s="134" t="s">
        <v>81</v>
      </c>
      <c r="BV70" s="134" t="s">
        <v>74</v>
      </c>
      <c r="BW70" s="134" t="s">
        <v>128</v>
      </c>
      <c r="BX70" s="134" t="s">
        <v>125</v>
      </c>
      <c r="CL70" s="134" t="s">
        <v>19</v>
      </c>
    </row>
    <row r="71" spans="1:90" s="4" customFormat="1" ht="16.5" customHeight="1">
      <c r="A71" s="125" t="s">
        <v>82</v>
      </c>
      <c r="B71" s="64"/>
      <c r="C71" s="126"/>
      <c r="D71" s="126"/>
      <c r="E71" s="127" t="s">
        <v>129</v>
      </c>
      <c r="F71" s="127"/>
      <c r="G71" s="127"/>
      <c r="H71" s="127"/>
      <c r="I71" s="127"/>
      <c r="J71" s="126"/>
      <c r="K71" s="127" t="s">
        <v>130</v>
      </c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8">
        <f>'03b - VZT 3'!J32</f>
        <v>0</v>
      </c>
      <c r="AH71" s="126"/>
      <c r="AI71" s="126"/>
      <c r="AJ71" s="126"/>
      <c r="AK71" s="126"/>
      <c r="AL71" s="126"/>
      <c r="AM71" s="126"/>
      <c r="AN71" s="128">
        <f>SUM(AG71,AT71)</f>
        <v>0</v>
      </c>
      <c r="AO71" s="126"/>
      <c r="AP71" s="126"/>
      <c r="AQ71" s="129" t="s">
        <v>85</v>
      </c>
      <c r="AR71" s="66"/>
      <c r="AS71" s="130">
        <v>0</v>
      </c>
      <c r="AT71" s="131">
        <f>ROUND(SUM(AV71:AW71),2)</f>
        <v>0</v>
      </c>
      <c r="AU71" s="132">
        <f>'03b - VZT 3'!P87</f>
        <v>0</v>
      </c>
      <c r="AV71" s="131">
        <f>'03b - VZT 3'!J35</f>
        <v>0</v>
      </c>
      <c r="AW71" s="131">
        <f>'03b - VZT 3'!J36</f>
        <v>0</v>
      </c>
      <c r="AX71" s="131">
        <f>'03b - VZT 3'!J37</f>
        <v>0</v>
      </c>
      <c r="AY71" s="131">
        <f>'03b - VZT 3'!J38</f>
        <v>0</v>
      </c>
      <c r="AZ71" s="131">
        <f>'03b - VZT 3'!F35</f>
        <v>0</v>
      </c>
      <c r="BA71" s="131">
        <f>'03b - VZT 3'!F36</f>
        <v>0</v>
      </c>
      <c r="BB71" s="131">
        <f>'03b - VZT 3'!F37</f>
        <v>0</v>
      </c>
      <c r="BC71" s="131">
        <f>'03b - VZT 3'!F38</f>
        <v>0</v>
      </c>
      <c r="BD71" s="133">
        <f>'03b - VZT 3'!F39</f>
        <v>0</v>
      </c>
      <c r="BE71" s="4"/>
      <c r="BT71" s="134" t="s">
        <v>81</v>
      </c>
      <c r="BV71" s="134" t="s">
        <v>74</v>
      </c>
      <c r="BW71" s="134" t="s">
        <v>131</v>
      </c>
      <c r="BX71" s="134" t="s">
        <v>125</v>
      </c>
      <c r="CL71" s="134" t="s">
        <v>19</v>
      </c>
    </row>
    <row r="72" spans="1:90" s="4" customFormat="1" ht="16.5" customHeight="1">
      <c r="A72" s="125" t="s">
        <v>82</v>
      </c>
      <c r="B72" s="64"/>
      <c r="C72" s="126"/>
      <c r="D72" s="126"/>
      <c r="E72" s="127" t="s">
        <v>132</v>
      </c>
      <c r="F72" s="127"/>
      <c r="G72" s="127"/>
      <c r="H72" s="127"/>
      <c r="I72" s="127"/>
      <c r="J72" s="126"/>
      <c r="K72" s="127" t="s">
        <v>133</v>
      </c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8">
        <f>'03c - UT 3'!J32</f>
        <v>0</v>
      </c>
      <c r="AH72" s="126"/>
      <c r="AI72" s="126"/>
      <c r="AJ72" s="126"/>
      <c r="AK72" s="126"/>
      <c r="AL72" s="126"/>
      <c r="AM72" s="126"/>
      <c r="AN72" s="128">
        <f>SUM(AG72,AT72)</f>
        <v>0</v>
      </c>
      <c r="AO72" s="126"/>
      <c r="AP72" s="126"/>
      <c r="AQ72" s="129" t="s">
        <v>85</v>
      </c>
      <c r="AR72" s="66"/>
      <c r="AS72" s="130">
        <v>0</v>
      </c>
      <c r="AT72" s="131">
        <f>ROUND(SUM(AV72:AW72),2)</f>
        <v>0</v>
      </c>
      <c r="AU72" s="132">
        <f>'03c - UT 3'!P91</f>
        <v>0</v>
      </c>
      <c r="AV72" s="131">
        <f>'03c - UT 3'!J35</f>
        <v>0</v>
      </c>
      <c r="AW72" s="131">
        <f>'03c - UT 3'!J36</f>
        <v>0</v>
      </c>
      <c r="AX72" s="131">
        <f>'03c - UT 3'!J37</f>
        <v>0</v>
      </c>
      <c r="AY72" s="131">
        <f>'03c - UT 3'!J38</f>
        <v>0</v>
      </c>
      <c r="AZ72" s="131">
        <f>'03c - UT 3'!F35</f>
        <v>0</v>
      </c>
      <c r="BA72" s="131">
        <f>'03c - UT 3'!F36</f>
        <v>0</v>
      </c>
      <c r="BB72" s="131">
        <f>'03c - UT 3'!F37</f>
        <v>0</v>
      </c>
      <c r="BC72" s="131">
        <f>'03c - UT 3'!F38</f>
        <v>0</v>
      </c>
      <c r="BD72" s="133">
        <f>'03c - UT 3'!F39</f>
        <v>0</v>
      </c>
      <c r="BE72" s="4"/>
      <c r="BT72" s="134" t="s">
        <v>81</v>
      </c>
      <c r="BV72" s="134" t="s">
        <v>74</v>
      </c>
      <c r="BW72" s="134" t="s">
        <v>134</v>
      </c>
      <c r="BX72" s="134" t="s">
        <v>125</v>
      </c>
      <c r="CL72" s="134" t="s">
        <v>19</v>
      </c>
    </row>
    <row r="73" spans="1:90" s="4" customFormat="1" ht="16.5" customHeight="1">
      <c r="A73" s="125" t="s">
        <v>82</v>
      </c>
      <c r="B73" s="64"/>
      <c r="C73" s="126"/>
      <c r="D73" s="126"/>
      <c r="E73" s="127" t="s">
        <v>135</v>
      </c>
      <c r="F73" s="127"/>
      <c r="G73" s="127"/>
      <c r="H73" s="127"/>
      <c r="I73" s="127"/>
      <c r="J73" s="126"/>
      <c r="K73" s="127" t="s">
        <v>136</v>
      </c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8">
        <f>'03d - ZTI 3'!J32</f>
        <v>0</v>
      </c>
      <c r="AH73" s="126"/>
      <c r="AI73" s="126"/>
      <c r="AJ73" s="126"/>
      <c r="AK73" s="126"/>
      <c r="AL73" s="126"/>
      <c r="AM73" s="126"/>
      <c r="AN73" s="128">
        <f>SUM(AG73,AT73)</f>
        <v>0</v>
      </c>
      <c r="AO73" s="126"/>
      <c r="AP73" s="126"/>
      <c r="AQ73" s="129" t="s">
        <v>85</v>
      </c>
      <c r="AR73" s="66"/>
      <c r="AS73" s="130">
        <v>0</v>
      </c>
      <c r="AT73" s="131">
        <f>ROUND(SUM(AV73:AW73),2)</f>
        <v>0</v>
      </c>
      <c r="AU73" s="132">
        <f>'03d - ZTI 3'!P96</f>
        <v>0</v>
      </c>
      <c r="AV73" s="131">
        <f>'03d - ZTI 3'!J35</f>
        <v>0</v>
      </c>
      <c r="AW73" s="131">
        <f>'03d - ZTI 3'!J36</f>
        <v>0</v>
      </c>
      <c r="AX73" s="131">
        <f>'03d - ZTI 3'!J37</f>
        <v>0</v>
      </c>
      <c r="AY73" s="131">
        <f>'03d - ZTI 3'!J38</f>
        <v>0</v>
      </c>
      <c r="AZ73" s="131">
        <f>'03d - ZTI 3'!F35</f>
        <v>0</v>
      </c>
      <c r="BA73" s="131">
        <f>'03d - ZTI 3'!F36</f>
        <v>0</v>
      </c>
      <c r="BB73" s="131">
        <f>'03d - ZTI 3'!F37</f>
        <v>0</v>
      </c>
      <c r="BC73" s="131">
        <f>'03d - ZTI 3'!F38</f>
        <v>0</v>
      </c>
      <c r="BD73" s="133">
        <f>'03d - ZTI 3'!F39</f>
        <v>0</v>
      </c>
      <c r="BE73" s="4"/>
      <c r="BT73" s="134" t="s">
        <v>81</v>
      </c>
      <c r="BV73" s="134" t="s">
        <v>74</v>
      </c>
      <c r="BW73" s="134" t="s">
        <v>137</v>
      </c>
      <c r="BX73" s="134" t="s">
        <v>125</v>
      </c>
      <c r="CL73" s="134" t="s">
        <v>19</v>
      </c>
    </row>
    <row r="74" spans="1:90" s="4" customFormat="1" ht="16.5" customHeight="1">
      <c r="A74" s="125" t="s">
        <v>82</v>
      </c>
      <c r="B74" s="64"/>
      <c r="C74" s="126"/>
      <c r="D74" s="126"/>
      <c r="E74" s="127" t="s">
        <v>138</v>
      </c>
      <c r="F74" s="127"/>
      <c r="G74" s="127"/>
      <c r="H74" s="127"/>
      <c r="I74" s="127"/>
      <c r="J74" s="126"/>
      <c r="K74" s="127" t="s">
        <v>139</v>
      </c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>
        <f>'03e - elektro 3'!J32</f>
        <v>0</v>
      </c>
      <c r="AH74" s="126"/>
      <c r="AI74" s="126"/>
      <c r="AJ74" s="126"/>
      <c r="AK74" s="126"/>
      <c r="AL74" s="126"/>
      <c r="AM74" s="126"/>
      <c r="AN74" s="128">
        <f>SUM(AG74,AT74)</f>
        <v>0</v>
      </c>
      <c r="AO74" s="126"/>
      <c r="AP74" s="126"/>
      <c r="AQ74" s="129" t="s">
        <v>85</v>
      </c>
      <c r="AR74" s="66"/>
      <c r="AS74" s="130">
        <v>0</v>
      </c>
      <c r="AT74" s="131">
        <f>ROUND(SUM(AV74:AW74),2)</f>
        <v>0</v>
      </c>
      <c r="AU74" s="132">
        <f>'03e - elektro 3'!P86</f>
        <v>0</v>
      </c>
      <c r="AV74" s="131">
        <f>'03e - elektro 3'!J35</f>
        <v>0</v>
      </c>
      <c r="AW74" s="131">
        <f>'03e - elektro 3'!J36</f>
        <v>0</v>
      </c>
      <c r="AX74" s="131">
        <f>'03e - elektro 3'!J37</f>
        <v>0</v>
      </c>
      <c r="AY74" s="131">
        <f>'03e - elektro 3'!J38</f>
        <v>0</v>
      </c>
      <c r="AZ74" s="131">
        <f>'03e - elektro 3'!F35</f>
        <v>0</v>
      </c>
      <c r="BA74" s="131">
        <f>'03e - elektro 3'!F36</f>
        <v>0</v>
      </c>
      <c r="BB74" s="131">
        <f>'03e - elektro 3'!F37</f>
        <v>0</v>
      </c>
      <c r="BC74" s="131">
        <f>'03e - elektro 3'!F38</f>
        <v>0</v>
      </c>
      <c r="BD74" s="133">
        <f>'03e - elektro 3'!F39</f>
        <v>0</v>
      </c>
      <c r="BE74" s="4"/>
      <c r="BT74" s="134" t="s">
        <v>81</v>
      </c>
      <c r="BV74" s="134" t="s">
        <v>74</v>
      </c>
      <c r="BW74" s="134" t="s">
        <v>140</v>
      </c>
      <c r="BX74" s="134" t="s">
        <v>125</v>
      </c>
      <c r="CL74" s="134" t="s">
        <v>19</v>
      </c>
    </row>
    <row r="75" spans="1:90" s="4" customFormat="1" ht="16.5" customHeight="1">
      <c r="A75" s="125" t="s">
        <v>82</v>
      </c>
      <c r="B75" s="64"/>
      <c r="C75" s="126"/>
      <c r="D75" s="126"/>
      <c r="E75" s="127" t="s">
        <v>141</v>
      </c>
      <c r="F75" s="127"/>
      <c r="G75" s="127"/>
      <c r="H75" s="127"/>
      <c r="I75" s="127"/>
      <c r="J75" s="126"/>
      <c r="K75" s="127" t="s">
        <v>142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'03f - Ochrana před bleskem 3'!J32</f>
        <v>0</v>
      </c>
      <c r="AH75" s="126"/>
      <c r="AI75" s="126"/>
      <c r="AJ75" s="126"/>
      <c r="AK75" s="126"/>
      <c r="AL75" s="126"/>
      <c r="AM75" s="126"/>
      <c r="AN75" s="128">
        <f>SUM(AG75,AT75)</f>
        <v>0</v>
      </c>
      <c r="AO75" s="126"/>
      <c r="AP75" s="126"/>
      <c r="AQ75" s="129" t="s">
        <v>85</v>
      </c>
      <c r="AR75" s="66"/>
      <c r="AS75" s="130">
        <v>0</v>
      </c>
      <c r="AT75" s="131">
        <f>ROUND(SUM(AV75:AW75),2)</f>
        <v>0</v>
      </c>
      <c r="AU75" s="132">
        <f>'03f - Ochrana před bleskem 3'!P86</f>
        <v>0</v>
      </c>
      <c r="AV75" s="131">
        <f>'03f - Ochrana před bleskem 3'!J35</f>
        <v>0</v>
      </c>
      <c r="AW75" s="131">
        <f>'03f - Ochrana před bleskem 3'!J36</f>
        <v>0</v>
      </c>
      <c r="AX75" s="131">
        <f>'03f - Ochrana před bleskem 3'!J37</f>
        <v>0</v>
      </c>
      <c r="AY75" s="131">
        <f>'03f - Ochrana před bleskem 3'!J38</f>
        <v>0</v>
      </c>
      <c r="AZ75" s="131">
        <f>'03f - Ochrana před bleskem 3'!F35</f>
        <v>0</v>
      </c>
      <c r="BA75" s="131">
        <f>'03f - Ochrana před bleskem 3'!F36</f>
        <v>0</v>
      </c>
      <c r="BB75" s="131">
        <f>'03f - Ochrana před bleskem 3'!F37</f>
        <v>0</v>
      </c>
      <c r="BC75" s="131">
        <f>'03f - Ochrana před bleskem 3'!F38</f>
        <v>0</v>
      </c>
      <c r="BD75" s="133">
        <f>'03f - Ochrana před bleskem 3'!F39</f>
        <v>0</v>
      </c>
      <c r="BE75" s="4"/>
      <c r="BT75" s="134" t="s">
        <v>81</v>
      </c>
      <c r="BV75" s="134" t="s">
        <v>74</v>
      </c>
      <c r="BW75" s="134" t="s">
        <v>143</v>
      </c>
      <c r="BX75" s="134" t="s">
        <v>125</v>
      </c>
      <c r="CL75" s="134" t="s">
        <v>19</v>
      </c>
    </row>
    <row r="76" spans="1:91" s="7" customFormat="1" ht="16.5" customHeight="1">
      <c r="A76" s="7"/>
      <c r="B76" s="112"/>
      <c r="C76" s="113"/>
      <c r="D76" s="114" t="s">
        <v>144</v>
      </c>
      <c r="E76" s="114"/>
      <c r="F76" s="114"/>
      <c r="G76" s="114"/>
      <c r="H76" s="114"/>
      <c r="I76" s="115"/>
      <c r="J76" s="114" t="s">
        <v>145</v>
      </c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6">
        <f>ROUND(SUM(AG77:AG79),2)</f>
        <v>0</v>
      </c>
      <c r="AH76" s="115"/>
      <c r="AI76" s="115"/>
      <c r="AJ76" s="115"/>
      <c r="AK76" s="115"/>
      <c r="AL76" s="115"/>
      <c r="AM76" s="115"/>
      <c r="AN76" s="117">
        <f>SUM(AG76,AT76)</f>
        <v>0</v>
      </c>
      <c r="AO76" s="115"/>
      <c r="AP76" s="115"/>
      <c r="AQ76" s="118" t="s">
        <v>78</v>
      </c>
      <c r="AR76" s="119"/>
      <c r="AS76" s="120">
        <f>ROUND(SUM(AS77:AS79),2)</f>
        <v>0</v>
      </c>
      <c r="AT76" s="121">
        <f>ROUND(SUM(AV76:AW76),2)</f>
        <v>0</v>
      </c>
      <c r="AU76" s="122">
        <f>ROUND(SUM(AU77:AU79),5)</f>
        <v>0</v>
      </c>
      <c r="AV76" s="121">
        <f>ROUND(AZ76*L29,2)</f>
        <v>0</v>
      </c>
      <c r="AW76" s="121">
        <f>ROUND(BA76*L30,2)</f>
        <v>0</v>
      </c>
      <c r="AX76" s="121">
        <f>ROUND(BB76*L29,2)</f>
        <v>0</v>
      </c>
      <c r="AY76" s="121">
        <f>ROUND(BC76*L30,2)</f>
        <v>0</v>
      </c>
      <c r="AZ76" s="121">
        <f>ROUND(SUM(AZ77:AZ79),2)</f>
        <v>0</v>
      </c>
      <c r="BA76" s="121">
        <f>ROUND(SUM(BA77:BA79),2)</f>
        <v>0</v>
      </c>
      <c r="BB76" s="121">
        <f>ROUND(SUM(BB77:BB79),2)</f>
        <v>0</v>
      </c>
      <c r="BC76" s="121">
        <f>ROUND(SUM(BC77:BC79),2)</f>
        <v>0</v>
      </c>
      <c r="BD76" s="123">
        <f>ROUND(SUM(BD77:BD79),2)</f>
        <v>0</v>
      </c>
      <c r="BE76" s="7"/>
      <c r="BS76" s="124" t="s">
        <v>71</v>
      </c>
      <c r="BT76" s="124" t="s">
        <v>79</v>
      </c>
      <c r="BU76" s="124" t="s">
        <v>73</v>
      </c>
      <c r="BV76" s="124" t="s">
        <v>74</v>
      </c>
      <c r="BW76" s="124" t="s">
        <v>146</v>
      </c>
      <c r="BX76" s="124" t="s">
        <v>5</v>
      </c>
      <c r="CL76" s="124" t="s">
        <v>19</v>
      </c>
      <c r="CM76" s="124" t="s">
        <v>81</v>
      </c>
    </row>
    <row r="77" spans="1:90" s="4" customFormat="1" ht="16.5" customHeight="1">
      <c r="A77" s="125" t="s">
        <v>82</v>
      </c>
      <c r="B77" s="64"/>
      <c r="C77" s="126"/>
      <c r="D77" s="126"/>
      <c r="E77" s="127" t="s">
        <v>147</v>
      </c>
      <c r="F77" s="127"/>
      <c r="G77" s="127"/>
      <c r="H77" s="127"/>
      <c r="I77" s="127"/>
      <c r="J77" s="126"/>
      <c r="K77" s="127" t="s">
        <v>148</v>
      </c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8">
        <f>'04a - stavební část 4'!J32</f>
        <v>0</v>
      </c>
      <c r="AH77" s="126"/>
      <c r="AI77" s="126"/>
      <c r="AJ77" s="126"/>
      <c r="AK77" s="126"/>
      <c r="AL77" s="126"/>
      <c r="AM77" s="126"/>
      <c r="AN77" s="128">
        <f>SUM(AG77,AT77)</f>
        <v>0</v>
      </c>
      <c r="AO77" s="126"/>
      <c r="AP77" s="126"/>
      <c r="AQ77" s="129" t="s">
        <v>85</v>
      </c>
      <c r="AR77" s="66"/>
      <c r="AS77" s="130">
        <v>0</v>
      </c>
      <c r="AT77" s="131">
        <f>ROUND(SUM(AV77:AW77),2)</f>
        <v>0</v>
      </c>
      <c r="AU77" s="132">
        <f>'04a - stavební část 4'!P96</f>
        <v>0</v>
      </c>
      <c r="AV77" s="131">
        <f>'04a - stavební část 4'!J35</f>
        <v>0</v>
      </c>
      <c r="AW77" s="131">
        <f>'04a - stavební část 4'!J36</f>
        <v>0</v>
      </c>
      <c r="AX77" s="131">
        <f>'04a - stavební část 4'!J37</f>
        <v>0</v>
      </c>
      <c r="AY77" s="131">
        <f>'04a - stavební část 4'!J38</f>
        <v>0</v>
      </c>
      <c r="AZ77" s="131">
        <f>'04a - stavební část 4'!F35</f>
        <v>0</v>
      </c>
      <c r="BA77" s="131">
        <f>'04a - stavební část 4'!F36</f>
        <v>0</v>
      </c>
      <c r="BB77" s="131">
        <f>'04a - stavební část 4'!F37</f>
        <v>0</v>
      </c>
      <c r="BC77" s="131">
        <f>'04a - stavební část 4'!F38</f>
        <v>0</v>
      </c>
      <c r="BD77" s="133">
        <f>'04a - stavební část 4'!F39</f>
        <v>0</v>
      </c>
      <c r="BE77" s="4"/>
      <c r="BT77" s="134" t="s">
        <v>81</v>
      </c>
      <c r="BV77" s="134" t="s">
        <v>74</v>
      </c>
      <c r="BW77" s="134" t="s">
        <v>149</v>
      </c>
      <c r="BX77" s="134" t="s">
        <v>146</v>
      </c>
      <c r="CL77" s="134" t="s">
        <v>19</v>
      </c>
    </row>
    <row r="78" spans="1:90" s="4" customFormat="1" ht="16.5" customHeight="1">
      <c r="A78" s="125" t="s">
        <v>82</v>
      </c>
      <c r="B78" s="64"/>
      <c r="C78" s="126"/>
      <c r="D78" s="126"/>
      <c r="E78" s="127" t="s">
        <v>150</v>
      </c>
      <c r="F78" s="127"/>
      <c r="G78" s="127"/>
      <c r="H78" s="127"/>
      <c r="I78" s="127"/>
      <c r="J78" s="126"/>
      <c r="K78" s="127" t="s">
        <v>151</v>
      </c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8">
        <f>'04d - ZTI 4'!J32</f>
        <v>0</v>
      </c>
      <c r="AH78" s="126"/>
      <c r="AI78" s="126"/>
      <c r="AJ78" s="126"/>
      <c r="AK78" s="126"/>
      <c r="AL78" s="126"/>
      <c r="AM78" s="126"/>
      <c r="AN78" s="128">
        <f>SUM(AG78,AT78)</f>
        <v>0</v>
      </c>
      <c r="AO78" s="126"/>
      <c r="AP78" s="126"/>
      <c r="AQ78" s="129" t="s">
        <v>85</v>
      </c>
      <c r="AR78" s="66"/>
      <c r="AS78" s="130">
        <v>0</v>
      </c>
      <c r="AT78" s="131">
        <f>ROUND(SUM(AV78:AW78),2)</f>
        <v>0</v>
      </c>
      <c r="AU78" s="132">
        <f>'04d - ZTI 4'!P97</f>
        <v>0</v>
      </c>
      <c r="AV78" s="131">
        <f>'04d - ZTI 4'!J35</f>
        <v>0</v>
      </c>
      <c r="AW78" s="131">
        <f>'04d - ZTI 4'!J36</f>
        <v>0</v>
      </c>
      <c r="AX78" s="131">
        <f>'04d - ZTI 4'!J37</f>
        <v>0</v>
      </c>
      <c r="AY78" s="131">
        <f>'04d - ZTI 4'!J38</f>
        <v>0</v>
      </c>
      <c r="AZ78" s="131">
        <f>'04d - ZTI 4'!F35</f>
        <v>0</v>
      </c>
      <c r="BA78" s="131">
        <f>'04d - ZTI 4'!F36</f>
        <v>0</v>
      </c>
      <c r="BB78" s="131">
        <f>'04d - ZTI 4'!F37</f>
        <v>0</v>
      </c>
      <c r="BC78" s="131">
        <f>'04d - ZTI 4'!F38</f>
        <v>0</v>
      </c>
      <c r="BD78" s="133">
        <f>'04d - ZTI 4'!F39</f>
        <v>0</v>
      </c>
      <c r="BE78" s="4"/>
      <c r="BT78" s="134" t="s">
        <v>81</v>
      </c>
      <c r="BV78" s="134" t="s">
        <v>74</v>
      </c>
      <c r="BW78" s="134" t="s">
        <v>152</v>
      </c>
      <c r="BX78" s="134" t="s">
        <v>146</v>
      </c>
      <c r="CL78" s="134" t="s">
        <v>19</v>
      </c>
    </row>
    <row r="79" spans="1:90" s="4" customFormat="1" ht="16.5" customHeight="1">
      <c r="A79" s="125" t="s">
        <v>82</v>
      </c>
      <c r="B79" s="64"/>
      <c r="C79" s="126"/>
      <c r="D79" s="126"/>
      <c r="E79" s="127" t="s">
        <v>153</v>
      </c>
      <c r="F79" s="127"/>
      <c r="G79" s="127"/>
      <c r="H79" s="127"/>
      <c r="I79" s="127"/>
      <c r="J79" s="126"/>
      <c r="K79" s="127" t="s">
        <v>154</v>
      </c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>
        <f>'04f - Ochrana před bleskem 4'!J32</f>
        <v>0</v>
      </c>
      <c r="AH79" s="126"/>
      <c r="AI79" s="126"/>
      <c r="AJ79" s="126"/>
      <c r="AK79" s="126"/>
      <c r="AL79" s="126"/>
      <c r="AM79" s="126"/>
      <c r="AN79" s="128">
        <f>SUM(AG79,AT79)</f>
        <v>0</v>
      </c>
      <c r="AO79" s="126"/>
      <c r="AP79" s="126"/>
      <c r="AQ79" s="129" t="s">
        <v>85</v>
      </c>
      <c r="AR79" s="66"/>
      <c r="AS79" s="130">
        <v>0</v>
      </c>
      <c r="AT79" s="131">
        <f>ROUND(SUM(AV79:AW79),2)</f>
        <v>0</v>
      </c>
      <c r="AU79" s="132">
        <f>'04f - Ochrana před bleskem 4'!P86</f>
        <v>0</v>
      </c>
      <c r="AV79" s="131">
        <f>'04f - Ochrana před bleskem 4'!J35</f>
        <v>0</v>
      </c>
      <c r="AW79" s="131">
        <f>'04f - Ochrana před bleskem 4'!J36</f>
        <v>0</v>
      </c>
      <c r="AX79" s="131">
        <f>'04f - Ochrana před bleskem 4'!J37</f>
        <v>0</v>
      </c>
      <c r="AY79" s="131">
        <f>'04f - Ochrana před bleskem 4'!J38</f>
        <v>0</v>
      </c>
      <c r="AZ79" s="131">
        <f>'04f - Ochrana před bleskem 4'!F35</f>
        <v>0</v>
      </c>
      <c r="BA79" s="131">
        <f>'04f - Ochrana před bleskem 4'!F36</f>
        <v>0</v>
      </c>
      <c r="BB79" s="131">
        <f>'04f - Ochrana před bleskem 4'!F37</f>
        <v>0</v>
      </c>
      <c r="BC79" s="131">
        <f>'04f - Ochrana před bleskem 4'!F38</f>
        <v>0</v>
      </c>
      <c r="BD79" s="133">
        <f>'04f - Ochrana před bleskem 4'!F39</f>
        <v>0</v>
      </c>
      <c r="BE79" s="4"/>
      <c r="BT79" s="134" t="s">
        <v>81</v>
      </c>
      <c r="BV79" s="134" t="s">
        <v>74</v>
      </c>
      <c r="BW79" s="134" t="s">
        <v>155</v>
      </c>
      <c r="BX79" s="134" t="s">
        <v>146</v>
      </c>
      <c r="CL79" s="134" t="s">
        <v>19</v>
      </c>
    </row>
    <row r="80" spans="1:91" s="7" customFormat="1" ht="16.5" customHeight="1">
      <c r="A80" s="125" t="s">
        <v>82</v>
      </c>
      <c r="B80" s="112"/>
      <c r="C80" s="113"/>
      <c r="D80" s="114" t="s">
        <v>156</v>
      </c>
      <c r="E80" s="114"/>
      <c r="F80" s="114"/>
      <c r="G80" s="114"/>
      <c r="H80" s="114"/>
      <c r="I80" s="115"/>
      <c r="J80" s="114" t="s">
        <v>157</v>
      </c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7">
        <f>'05 - VRN'!J30</f>
        <v>0</v>
      </c>
      <c r="AH80" s="115"/>
      <c r="AI80" s="115"/>
      <c r="AJ80" s="115"/>
      <c r="AK80" s="115"/>
      <c r="AL80" s="115"/>
      <c r="AM80" s="115"/>
      <c r="AN80" s="117">
        <f>SUM(AG80,AT80)</f>
        <v>0</v>
      </c>
      <c r="AO80" s="115"/>
      <c r="AP80" s="115"/>
      <c r="AQ80" s="118" t="s">
        <v>78</v>
      </c>
      <c r="AR80" s="119"/>
      <c r="AS80" s="135">
        <v>0</v>
      </c>
      <c r="AT80" s="136">
        <f>ROUND(SUM(AV80:AW80),2)</f>
        <v>0</v>
      </c>
      <c r="AU80" s="137">
        <f>'05 - VRN'!P83</f>
        <v>0</v>
      </c>
      <c r="AV80" s="136">
        <f>'05 - VRN'!J33</f>
        <v>0</v>
      </c>
      <c r="AW80" s="136">
        <f>'05 - VRN'!J34</f>
        <v>0</v>
      </c>
      <c r="AX80" s="136">
        <f>'05 - VRN'!J35</f>
        <v>0</v>
      </c>
      <c r="AY80" s="136">
        <f>'05 - VRN'!J36</f>
        <v>0</v>
      </c>
      <c r="AZ80" s="136">
        <f>'05 - VRN'!F33</f>
        <v>0</v>
      </c>
      <c r="BA80" s="136">
        <f>'05 - VRN'!F34</f>
        <v>0</v>
      </c>
      <c r="BB80" s="136">
        <f>'05 - VRN'!F35</f>
        <v>0</v>
      </c>
      <c r="BC80" s="136">
        <f>'05 - VRN'!F36</f>
        <v>0</v>
      </c>
      <c r="BD80" s="138">
        <f>'05 - VRN'!F37</f>
        <v>0</v>
      </c>
      <c r="BE80" s="7"/>
      <c r="BT80" s="124" t="s">
        <v>79</v>
      </c>
      <c r="BV80" s="124" t="s">
        <v>74</v>
      </c>
      <c r="BW80" s="124" t="s">
        <v>158</v>
      </c>
      <c r="BX80" s="124" t="s">
        <v>5</v>
      </c>
      <c r="CL80" s="124" t="s">
        <v>19</v>
      </c>
      <c r="CM80" s="124" t="s">
        <v>81</v>
      </c>
    </row>
    <row r="81" spans="1:57" s="2" customFormat="1" ht="30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5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45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</sheetData>
  <sheetProtection password="CC35" sheet="1" objects="1" scenarios="1" formatColumns="0" formatRows="0"/>
  <mergeCells count="142">
    <mergeCell ref="E64:I64"/>
    <mergeCell ref="K64:AF64"/>
    <mergeCell ref="K65:AF65"/>
    <mergeCell ref="E65:I65"/>
    <mergeCell ref="K66:AF66"/>
    <mergeCell ref="E66:I66"/>
    <mergeCell ref="E67:I67"/>
    <mergeCell ref="K67:AF67"/>
    <mergeCell ref="E68:I68"/>
    <mergeCell ref="K68:AF68"/>
    <mergeCell ref="J69:AF69"/>
    <mergeCell ref="D69:H69"/>
    <mergeCell ref="K70:AF70"/>
    <mergeCell ref="E70:I70"/>
    <mergeCell ref="E71:I71"/>
    <mergeCell ref="K71:AF71"/>
    <mergeCell ref="E72:I72"/>
    <mergeCell ref="K72:AF72"/>
    <mergeCell ref="K73:AF73"/>
    <mergeCell ref="E73:I73"/>
    <mergeCell ref="E74:I74"/>
    <mergeCell ref="K74:AF74"/>
    <mergeCell ref="K75:AF75"/>
    <mergeCell ref="E75:I75"/>
    <mergeCell ref="D76:H76"/>
    <mergeCell ref="J76:AF76"/>
    <mergeCell ref="K77:AF77"/>
    <mergeCell ref="E77:I77"/>
    <mergeCell ref="K78:AF78"/>
    <mergeCell ref="E78:I78"/>
    <mergeCell ref="E79:I79"/>
    <mergeCell ref="K79:AF79"/>
    <mergeCell ref="D80:H80"/>
    <mergeCell ref="J80:AF80"/>
    <mergeCell ref="AN61:AP61"/>
    <mergeCell ref="AG61:AM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L45:AO45"/>
    <mergeCell ref="I52:AF52"/>
    <mergeCell ref="C52:G52"/>
    <mergeCell ref="J55:AF55"/>
    <mergeCell ref="D55:H55"/>
    <mergeCell ref="K56:AF56"/>
    <mergeCell ref="E56:I56"/>
    <mergeCell ref="K57:AF57"/>
    <mergeCell ref="E57:I57"/>
    <mergeCell ref="K58:AF58"/>
    <mergeCell ref="E58:I58"/>
    <mergeCell ref="K59:AF59"/>
    <mergeCell ref="E59:I59"/>
    <mergeCell ref="K60:AF60"/>
    <mergeCell ref="E60:I60"/>
    <mergeCell ref="K61:AF61"/>
    <mergeCell ref="E61:I61"/>
    <mergeCell ref="J62:AF62"/>
    <mergeCell ref="D62:H62"/>
    <mergeCell ref="E63:I63"/>
    <mergeCell ref="K63:AF63"/>
    <mergeCell ref="AM47:AN47"/>
    <mergeCell ref="AM49:AP49"/>
    <mergeCell ref="AS49:AT51"/>
    <mergeCell ref="AM50:AP50"/>
    <mergeCell ref="AN52:AP52"/>
    <mergeCell ref="AG52:AM52"/>
    <mergeCell ref="AG55:AM55"/>
    <mergeCell ref="AN55:AP55"/>
    <mergeCell ref="AG56:AM56"/>
    <mergeCell ref="AN56:AP56"/>
    <mergeCell ref="AG57:AM57"/>
    <mergeCell ref="AN57:AP57"/>
    <mergeCell ref="AG58:AM58"/>
    <mergeCell ref="AN58:AP58"/>
    <mergeCell ref="AG59:AM59"/>
    <mergeCell ref="AN59:AP59"/>
    <mergeCell ref="AG60:AM60"/>
    <mergeCell ref="AN60:AP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a - stavební část 1'!C2" display="/"/>
    <hyperlink ref="A57" location="'01b - VZT 1'!C2" display="/"/>
    <hyperlink ref="A58" location="'01c - UT 1'!C2" display="/"/>
    <hyperlink ref="A59" location="'01d - ZTI 1'!C2" display="/"/>
    <hyperlink ref="A60" location="'01e - elektro 1'!C2" display="/"/>
    <hyperlink ref="A61" location="'01f - Ochrana před bleskem 1'!C2" display="/"/>
    <hyperlink ref="A63" location="'02a - stavební část 2'!C2" display="/"/>
    <hyperlink ref="A64" location="'02b - VZT 2'!C2" display="/"/>
    <hyperlink ref="A65" location="'02c - UT 2'!C2" display="/"/>
    <hyperlink ref="A66" location="'02d - ZTI 2'!C2" display="/"/>
    <hyperlink ref="A67" location="'02e - elektro 2'!C2" display="/"/>
    <hyperlink ref="A68" location="'02f - Ochrana před bleskem 2'!C2" display="/"/>
    <hyperlink ref="A70" location="'03a - stavební část 3'!C2" display="/"/>
    <hyperlink ref="A71" location="'03b - VZT 3'!C2" display="/"/>
    <hyperlink ref="A72" location="'03c - UT 3'!C2" display="/"/>
    <hyperlink ref="A73" location="'03d - ZTI 3'!C2" display="/"/>
    <hyperlink ref="A74" location="'03e - elektro 3'!C2" display="/"/>
    <hyperlink ref="A75" location="'03f - Ochrana před bleskem 3'!C2" display="/"/>
    <hyperlink ref="A77" location="'04a - stavební část 4'!C2" display="/"/>
    <hyperlink ref="A78" location="'04d - ZTI 4'!C2" display="/"/>
    <hyperlink ref="A79" location="'04f - Ochrana před bleskem 4'!C2" display="/"/>
    <hyperlink ref="A80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2687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ROUND((SUM(BE91:BE172)),2)</f>
        <v>0</v>
      </c>
      <c r="G35" s="39"/>
      <c r="H35" s="39"/>
      <c r="I35" s="158">
        <v>0.21</v>
      </c>
      <c r="J35" s="157">
        <f>ROUND(((SUM(BE91:BE172))*I35),2)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ROUND((SUM(BF91:BF172)),2)</f>
        <v>0</v>
      </c>
      <c r="G36" s="39"/>
      <c r="H36" s="39"/>
      <c r="I36" s="158">
        <v>0.12</v>
      </c>
      <c r="J36" s="157">
        <f>ROUND(((SUM(BF91:BF172))*I36),2)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ROUND((SUM(BG91:BG172)),2)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ROUND((SUM(BH91:BH172)),2)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ROUND((SUM(BI91:BI172)),2)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02c - UT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173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175</v>
      </c>
      <c r="E66" s="178"/>
      <c r="F66" s="178"/>
      <c r="G66" s="178"/>
      <c r="H66" s="178"/>
      <c r="I66" s="178"/>
      <c r="J66" s="179">
        <f>J101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1"/>
      <c r="C67" s="126"/>
      <c r="D67" s="182" t="s">
        <v>1509</v>
      </c>
      <c r="E67" s="183"/>
      <c r="F67" s="183"/>
      <c r="G67" s="183"/>
      <c r="H67" s="183"/>
      <c r="I67" s="183"/>
      <c r="J67" s="184">
        <f>J102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1510</v>
      </c>
      <c r="E68" s="183"/>
      <c r="F68" s="183"/>
      <c r="G68" s="183"/>
      <c r="H68" s="183"/>
      <c r="I68" s="183"/>
      <c r="J68" s="184">
        <f>J124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1511</v>
      </c>
      <c r="E69" s="183"/>
      <c r="F69" s="183"/>
      <c r="G69" s="183"/>
      <c r="H69" s="183"/>
      <c r="I69" s="183"/>
      <c r="J69" s="184">
        <f>J149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195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Multifunkční centrum při ZŠ Gen. Svobody Arnultovice rev.1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160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2104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02c - UT 2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Nový Bor</v>
      </c>
      <c r="G85" s="41"/>
      <c r="H85" s="41"/>
      <c r="I85" s="33" t="s">
        <v>23</v>
      </c>
      <c r="J85" s="73" t="str">
        <f>IF(J14="","",J14)</f>
        <v>22. 12. 2023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Nový Bor</v>
      </c>
      <c r="G87" s="41"/>
      <c r="H87" s="41"/>
      <c r="I87" s="33" t="s">
        <v>31</v>
      </c>
      <c r="J87" s="37" t="str">
        <f>E23</f>
        <v>R. Voce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196</v>
      </c>
      <c r="D90" s="189" t="s">
        <v>57</v>
      </c>
      <c r="E90" s="189" t="s">
        <v>53</v>
      </c>
      <c r="F90" s="189" t="s">
        <v>54</v>
      </c>
      <c r="G90" s="189" t="s">
        <v>197</v>
      </c>
      <c r="H90" s="189" t="s">
        <v>198</v>
      </c>
      <c r="I90" s="189" t="s">
        <v>199</v>
      </c>
      <c r="J90" s="189" t="s">
        <v>166</v>
      </c>
      <c r="K90" s="190" t="s">
        <v>200</v>
      </c>
      <c r="L90" s="191"/>
      <c r="M90" s="93" t="s">
        <v>19</v>
      </c>
      <c r="N90" s="94" t="s">
        <v>42</v>
      </c>
      <c r="O90" s="94" t="s">
        <v>201</v>
      </c>
      <c r="P90" s="94" t="s">
        <v>202</v>
      </c>
      <c r="Q90" s="94" t="s">
        <v>203</v>
      </c>
      <c r="R90" s="94" t="s">
        <v>204</v>
      </c>
      <c r="S90" s="94" t="s">
        <v>205</v>
      </c>
      <c r="T90" s="95" t="s">
        <v>206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P92+P101</f>
        <v>0</v>
      </c>
      <c r="Q91" s="97"/>
      <c r="R91" s="194">
        <f>R92+R101</f>
        <v>0.29433000000000004</v>
      </c>
      <c r="S91" s="97"/>
      <c r="T91" s="195">
        <f>T92+T101</f>
        <v>0.24258000000000002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167</v>
      </c>
      <c r="BK91" s="196">
        <f>BK92+BK101</f>
        <v>0</v>
      </c>
    </row>
    <row r="92" spans="1:63" s="12" customFormat="1" ht="25.9" customHeight="1">
      <c r="A92" s="12"/>
      <c r="B92" s="197"/>
      <c r="C92" s="198"/>
      <c r="D92" s="199" t="s">
        <v>71</v>
      </c>
      <c r="E92" s="200" t="s">
        <v>208</v>
      </c>
      <c r="F92" s="200" t="s">
        <v>209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72</v>
      </c>
      <c r="AY92" s="208" t="s">
        <v>210</v>
      </c>
      <c r="BK92" s="210">
        <f>BK93</f>
        <v>0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327</v>
      </c>
      <c r="F93" s="211" t="s">
        <v>328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SUM(P94:P100)</f>
        <v>0</v>
      </c>
      <c r="Q93" s="205"/>
      <c r="R93" s="206">
        <f>SUM(R94:R100)</f>
        <v>0</v>
      </c>
      <c r="S93" s="205"/>
      <c r="T93" s="207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71</v>
      </c>
      <c r="AU93" s="209" t="s">
        <v>79</v>
      </c>
      <c r="AY93" s="208" t="s">
        <v>210</v>
      </c>
      <c r="BK93" s="210">
        <f>SUM(BK94:BK100)</f>
        <v>0</v>
      </c>
    </row>
    <row r="94" spans="1:65" s="2" customFormat="1" ht="24.15" customHeight="1">
      <c r="A94" s="39"/>
      <c r="B94" s="40"/>
      <c r="C94" s="213" t="s">
        <v>79</v>
      </c>
      <c r="D94" s="213" t="s">
        <v>212</v>
      </c>
      <c r="E94" s="214" t="s">
        <v>330</v>
      </c>
      <c r="F94" s="215" t="s">
        <v>331</v>
      </c>
      <c r="G94" s="216" t="s">
        <v>332</v>
      </c>
      <c r="H94" s="217">
        <v>0.243</v>
      </c>
      <c r="I94" s="218"/>
      <c r="J94" s="219">
        <f>ROUND(I94*H94,2)</f>
        <v>0</v>
      </c>
      <c r="K94" s="215" t="s">
        <v>216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81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2688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334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81</v>
      </c>
    </row>
    <row r="96" spans="1:47" s="2" customFormat="1" ht="12">
      <c r="A96" s="39"/>
      <c r="B96" s="40"/>
      <c r="C96" s="41"/>
      <c r="D96" s="231" t="s">
        <v>221</v>
      </c>
      <c r="E96" s="41"/>
      <c r="F96" s="232" t="s">
        <v>335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221</v>
      </c>
      <c r="AU96" s="18" t="s">
        <v>81</v>
      </c>
    </row>
    <row r="97" spans="1:65" s="2" customFormat="1" ht="24.15" customHeight="1">
      <c r="A97" s="39"/>
      <c r="B97" s="40"/>
      <c r="C97" s="213" t="s">
        <v>81</v>
      </c>
      <c r="D97" s="213" t="s">
        <v>212</v>
      </c>
      <c r="E97" s="214" t="s">
        <v>337</v>
      </c>
      <c r="F97" s="215" t="s">
        <v>338</v>
      </c>
      <c r="G97" s="216" t="s">
        <v>332</v>
      </c>
      <c r="H97" s="217">
        <v>0.972</v>
      </c>
      <c r="I97" s="218"/>
      <c r="J97" s="219">
        <f>ROUND(I97*H97,2)</f>
        <v>0</v>
      </c>
      <c r="K97" s="215" t="s">
        <v>216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217</v>
      </c>
      <c r="AT97" s="224" t="s">
        <v>212</v>
      </c>
      <c r="AU97" s="224" t="s">
        <v>81</v>
      </c>
      <c r="AY97" s="18" t="s">
        <v>210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217</v>
      </c>
      <c r="BM97" s="224" t="s">
        <v>2689</v>
      </c>
    </row>
    <row r="98" spans="1:47" s="2" customFormat="1" ht="12">
      <c r="A98" s="39"/>
      <c r="B98" s="40"/>
      <c r="C98" s="41"/>
      <c r="D98" s="226" t="s">
        <v>219</v>
      </c>
      <c r="E98" s="41"/>
      <c r="F98" s="227" t="s">
        <v>340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219</v>
      </c>
      <c r="AU98" s="18" t="s">
        <v>81</v>
      </c>
    </row>
    <row r="99" spans="1:47" s="2" customFormat="1" ht="12">
      <c r="A99" s="39"/>
      <c r="B99" s="40"/>
      <c r="C99" s="41"/>
      <c r="D99" s="231" t="s">
        <v>221</v>
      </c>
      <c r="E99" s="41"/>
      <c r="F99" s="232" t="s">
        <v>341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221</v>
      </c>
      <c r="AU99" s="18" t="s">
        <v>81</v>
      </c>
    </row>
    <row r="100" spans="1:51" s="13" customFormat="1" ht="12">
      <c r="A100" s="13"/>
      <c r="B100" s="233"/>
      <c r="C100" s="234"/>
      <c r="D100" s="226" t="s">
        <v>223</v>
      </c>
      <c r="E100" s="234"/>
      <c r="F100" s="236" t="s">
        <v>2690</v>
      </c>
      <c r="G100" s="234"/>
      <c r="H100" s="237">
        <v>0.972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223</v>
      </c>
      <c r="AU100" s="243" t="s">
        <v>81</v>
      </c>
      <c r="AV100" s="13" t="s">
        <v>81</v>
      </c>
      <c r="AW100" s="13" t="s">
        <v>4</v>
      </c>
      <c r="AX100" s="13" t="s">
        <v>79</v>
      </c>
      <c r="AY100" s="243" t="s">
        <v>210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391</v>
      </c>
      <c r="F101" s="200" t="s">
        <v>392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P102+P124+P149</f>
        <v>0</v>
      </c>
      <c r="Q101" s="205"/>
      <c r="R101" s="206">
        <f>R102+R124+R149</f>
        <v>0.29433000000000004</v>
      </c>
      <c r="S101" s="205"/>
      <c r="T101" s="207">
        <f>T102+T124+T149</f>
        <v>0.24258000000000002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81</v>
      </c>
      <c r="AT101" s="209" t="s">
        <v>71</v>
      </c>
      <c r="AU101" s="209" t="s">
        <v>72</v>
      </c>
      <c r="AY101" s="208" t="s">
        <v>210</v>
      </c>
      <c r="BK101" s="210">
        <f>BK102+BK124+BK149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1515</v>
      </c>
      <c r="F102" s="211" t="s">
        <v>1516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SUM(P103:P123)</f>
        <v>0</v>
      </c>
      <c r="Q102" s="205"/>
      <c r="R102" s="206">
        <f>SUM(R103:R123)</f>
        <v>0.08532000000000001</v>
      </c>
      <c r="S102" s="205"/>
      <c r="T102" s="207">
        <f>SUM(T103:T123)</f>
        <v>0.1728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81</v>
      </c>
      <c r="AT102" s="209" t="s">
        <v>71</v>
      </c>
      <c r="AU102" s="209" t="s">
        <v>79</v>
      </c>
      <c r="AY102" s="208" t="s">
        <v>210</v>
      </c>
      <c r="BK102" s="210">
        <f>SUM(BK103:BK123)</f>
        <v>0</v>
      </c>
    </row>
    <row r="103" spans="1:65" s="2" customFormat="1" ht="24.15" customHeight="1">
      <c r="A103" s="39"/>
      <c r="B103" s="40"/>
      <c r="C103" s="213" t="s">
        <v>234</v>
      </c>
      <c r="D103" s="213" t="s">
        <v>212</v>
      </c>
      <c r="E103" s="214" t="s">
        <v>1517</v>
      </c>
      <c r="F103" s="215" t="s">
        <v>1518</v>
      </c>
      <c r="G103" s="216" t="s">
        <v>269</v>
      </c>
      <c r="H103" s="217">
        <v>54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2E-05</v>
      </c>
      <c r="R103" s="222">
        <f>Q103*H103</f>
        <v>0.00108</v>
      </c>
      <c r="S103" s="222">
        <v>0.0032</v>
      </c>
      <c r="T103" s="223">
        <f>S103*H103</f>
        <v>0.1728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2691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1520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1521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217</v>
      </c>
      <c r="D106" s="213" t="s">
        <v>212</v>
      </c>
      <c r="E106" s="214" t="s">
        <v>1522</v>
      </c>
      <c r="F106" s="215" t="s">
        <v>1523</v>
      </c>
      <c r="G106" s="216" t="s">
        <v>269</v>
      </c>
      <c r="H106" s="217">
        <v>4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0.00051</v>
      </c>
      <c r="R106" s="222">
        <f>Q106*H106</f>
        <v>0.00204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2692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1525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1526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24.15" customHeight="1">
      <c r="A109" s="39"/>
      <c r="B109" s="40"/>
      <c r="C109" s="213" t="s">
        <v>225</v>
      </c>
      <c r="D109" s="213" t="s">
        <v>212</v>
      </c>
      <c r="E109" s="214" t="s">
        <v>1532</v>
      </c>
      <c r="F109" s="215" t="s">
        <v>1533</v>
      </c>
      <c r="G109" s="216" t="s">
        <v>269</v>
      </c>
      <c r="H109" s="217">
        <v>12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0.00119</v>
      </c>
      <c r="R109" s="222">
        <f>Q109*H109</f>
        <v>0.014280000000000001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311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311</v>
      </c>
      <c r="BM109" s="224" t="s">
        <v>2693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1535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1536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24.15" customHeight="1">
      <c r="A112" s="39"/>
      <c r="B112" s="40"/>
      <c r="C112" s="213" t="s">
        <v>246</v>
      </c>
      <c r="D112" s="213" t="s">
        <v>212</v>
      </c>
      <c r="E112" s="214" t="s">
        <v>1537</v>
      </c>
      <c r="F112" s="215" t="s">
        <v>1538</v>
      </c>
      <c r="G112" s="216" t="s">
        <v>269</v>
      </c>
      <c r="H112" s="217">
        <v>22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0.0015</v>
      </c>
      <c r="R112" s="222">
        <f>Q112*H112</f>
        <v>0.033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311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311</v>
      </c>
      <c r="BM112" s="224" t="s">
        <v>2694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1540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1541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24.15" customHeight="1">
      <c r="A115" s="39"/>
      <c r="B115" s="40"/>
      <c r="C115" s="213" t="s">
        <v>259</v>
      </c>
      <c r="D115" s="213" t="s">
        <v>212</v>
      </c>
      <c r="E115" s="214" t="s">
        <v>1542</v>
      </c>
      <c r="F115" s="215" t="s">
        <v>1543</v>
      </c>
      <c r="G115" s="216" t="s">
        <v>269</v>
      </c>
      <c r="H115" s="217">
        <v>18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0.00194</v>
      </c>
      <c r="R115" s="222">
        <f>Q115*H115</f>
        <v>0.03492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311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311</v>
      </c>
      <c r="BM115" s="224" t="s">
        <v>2695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1545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1546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65" s="2" customFormat="1" ht="21.75" customHeight="1">
      <c r="A118" s="39"/>
      <c r="B118" s="40"/>
      <c r="C118" s="213" t="s">
        <v>243</v>
      </c>
      <c r="D118" s="213" t="s">
        <v>212</v>
      </c>
      <c r="E118" s="214" t="s">
        <v>1547</v>
      </c>
      <c r="F118" s="215" t="s">
        <v>1548</v>
      </c>
      <c r="G118" s="216" t="s">
        <v>269</v>
      </c>
      <c r="H118" s="217">
        <v>56</v>
      </c>
      <c r="I118" s="218"/>
      <c r="J118" s="219">
        <f>ROUND(I118*H118,2)</f>
        <v>0</v>
      </c>
      <c r="K118" s="215" t="s">
        <v>216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311</v>
      </c>
      <c r="AT118" s="224" t="s">
        <v>212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311</v>
      </c>
      <c r="BM118" s="224" t="s">
        <v>2696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1550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47" s="2" customFormat="1" ht="12">
      <c r="A120" s="39"/>
      <c r="B120" s="40"/>
      <c r="C120" s="41"/>
      <c r="D120" s="231" t="s">
        <v>221</v>
      </c>
      <c r="E120" s="41"/>
      <c r="F120" s="232" t="s">
        <v>1551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221</v>
      </c>
      <c r="AU120" s="18" t="s">
        <v>81</v>
      </c>
    </row>
    <row r="121" spans="1:65" s="2" customFormat="1" ht="24.15" customHeight="1">
      <c r="A121" s="39"/>
      <c r="B121" s="40"/>
      <c r="C121" s="213" t="s">
        <v>265</v>
      </c>
      <c r="D121" s="213" t="s">
        <v>212</v>
      </c>
      <c r="E121" s="214" t="s">
        <v>1552</v>
      </c>
      <c r="F121" s="215" t="s">
        <v>1553</v>
      </c>
      <c r="G121" s="216" t="s">
        <v>332</v>
      </c>
      <c r="H121" s="217">
        <v>0.085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2697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1555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1556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63" s="12" customFormat="1" ht="22.8" customHeight="1">
      <c r="A124" s="12"/>
      <c r="B124" s="197"/>
      <c r="C124" s="198"/>
      <c r="D124" s="199" t="s">
        <v>71</v>
      </c>
      <c r="E124" s="211" t="s">
        <v>1557</v>
      </c>
      <c r="F124" s="211" t="s">
        <v>1558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SUM(P125:P148)</f>
        <v>0</v>
      </c>
      <c r="Q124" s="205"/>
      <c r="R124" s="206">
        <f>SUM(R125:R148)</f>
        <v>0.008420000000000002</v>
      </c>
      <c r="S124" s="205"/>
      <c r="T124" s="207">
        <f>SUM(T125:T148)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81</v>
      </c>
      <c r="AT124" s="209" t="s">
        <v>71</v>
      </c>
      <c r="AU124" s="209" t="s">
        <v>79</v>
      </c>
      <c r="AY124" s="208" t="s">
        <v>210</v>
      </c>
      <c r="BK124" s="210">
        <f>SUM(BK125:BK148)</f>
        <v>0</v>
      </c>
    </row>
    <row r="125" spans="1:65" s="2" customFormat="1" ht="24.15" customHeight="1">
      <c r="A125" s="39"/>
      <c r="B125" s="40"/>
      <c r="C125" s="213" t="s">
        <v>277</v>
      </c>
      <c r="D125" s="213" t="s">
        <v>212</v>
      </c>
      <c r="E125" s="214" t="s">
        <v>1559</v>
      </c>
      <c r="F125" s="215" t="s">
        <v>1560</v>
      </c>
      <c r="G125" s="216" t="s">
        <v>297</v>
      </c>
      <c r="H125" s="217">
        <v>2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0.00022</v>
      </c>
      <c r="R125" s="222">
        <f>Q125*H125</f>
        <v>0.00044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2698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1562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1563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65" s="2" customFormat="1" ht="24.15" customHeight="1">
      <c r="A128" s="39"/>
      <c r="B128" s="40"/>
      <c r="C128" s="213" t="s">
        <v>283</v>
      </c>
      <c r="D128" s="213" t="s">
        <v>212</v>
      </c>
      <c r="E128" s="214" t="s">
        <v>1564</v>
      </c>
      <c r="F128" s="215" t="s">
        <v>1565</v>
      </c>
      <c r="G128" s="216" t="s">
        <v>297</v>
      </c>
      <c r="H128" s="217">
        <v>6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0.00022</v>
      </c>
      <c r="R128" s="222">
        <f>Q128*H128</f>
        <v>0.00132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311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2699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1567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1568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24.15" customHeight="1">
      <c r="A131" s="39"/>
      <c r="B131" s="40"/>
      <c r="C131" s="213" t="s">
        <v>8</v>
      </c>
      <c r="D131" s="213" t="s">
        <v>212</v>
      </c>
      <c r="E131" s="214" t="s">
        <v>1569</v>
      </c>
      <c r="F131" s="215" t="s">
        <v>1570</v>
      </c>
      <c r="G131" s="216" t="s">
        <v>297</v>
      </c>
      <c r="H131" s="217">
        <v>6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0.00014</v>
      </c>
      <c r="R131" s="222">
        <f>Q131*H131</f>
        <v>0.0008399999999999999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311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311</v>
      </c>
      <c r="BM131" s="224" t="s">
        <v>2700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1572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1573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65" s="2" customFormat="1" ht="24.15" customHeight="1">
      <c r="A134" s="39"/>
      <c r="B134" s="40"/>
      <c r="C134" s="213" t="s">
        <v>294</v>
      </c>
      <c r="D134" s="213" t="s">
        <v>212</v>
      </c>
      <c r="E134" s="214" t="s">
        <v>1574</v>
      </c>
      <c r="F134" s="215" t="s">
        <v>1575</v>
      </c>
      <c r="G134" s="216" t="s">
        <v>297</v>
      </c>
      <c r="H134" s="217">
        <v>5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0.0007</v>
      </c>
      <c r="R134" s="222">
        <f>Q134*H134</f>
        <v>0.0035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311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311</v>
      </c>
      <c r="BM134" s="224" t="s">
        <v>2701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1577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1578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5" s="2" customFormat="1" ht="24.15" customHeight="1">
      <c r="A137" s="39"/>
      <c r="B137" s="40"/>
      <c r="C137" s="213" t="s">
        <v>301</v>
      </c>
      <c r="D137" s="213" t="s">
        <v>212</v>
      </c>
      <c r="E137" s="214" t="s">
        <v>2702</v>
      </c>
      <c r="F137" s="215" t="s">
        <v>2703</v>
      </c>
      <c r="G137" s="216" t="s">
        <v>297</v>
      </c>
      <c r="H137" s="217">
        <v>1</v>
      </c>
      <c r="I137" s="218"/>
      <c r="J137" s="219">
        <f>ROUND(I137*H137,2)</f>
        <v>0</v>
      </c>
      <c r="K137" s="215" t="s">
        <v>216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0.00021</v>
      </c>
      <c r="R137" s="222">
        <f>Q137*H137</f>
        <v>0.00021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311</v>
      </c>
      <c r="AT137" s="224" t="s">
        <v>212</v>
      </c>
      <c r="AU137" s="224" t="s">
        <v>81</v>
      </c>
      <c r="AY137" s="18" t="s">
        <v>210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311</v>
      </c>
      <c r="BM137" s="224" t="s">
        <v>2704</v>
      </c>
    </row>
    <row r="138" spans="1:47" s="2" customFormat="1" ht="12">
      <c r="A138" s="39"/>
      <c r="B138" s="40"/>
      <c r="C138" s="41"/>
      <c r="D138" s="226" t="s">
        <v>219</v>
      </c>
      <c r="E138" s="41"/>
      <c r="F138" s="227" t="s">
        <v>2705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219</v>
      </c>
      <c r="AU138" s="18" t="s">
        <v>81</v>
      </c>
    </row>
    <row r="139" spans="1:47" s="2" customFormat="1" ht="12">
      <c r="A139" s="39"/>
      <c r="B139" s="40"/>
      <c r="C139" s="41"/>
      <c r="D139" s="231" t="s">
        <v>221</v>
      </c>
      <c r="E139" s="41"/>
      <c r="F139" s="232" t="s">
        <v>2706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221</v>
      </c>
      <c r="AU139" s="18" t="s">
        <v>81</v>
      </c>
    </row>
    <row r="140" spans="1:65" s="2" customFormat="1" ht="21.75" customHeight="1">
      <c r="A140" s="39"/>
      <c r="B140" s="40"/>
      <c r="C140" s="213" t="s">
        <v>305</v>
      </c>
      <c r="D140" s="213" t="s">
        <v>212</v>
      </c>
      <c r="E140" s="214" t="s">
        <v>2707</v>
      </c>
      <c r="F140" s="215" t="s">
        <v>2708</v>
      </c>
      <c r="G140" s="216" t="s">
        <v>297</v>
      </c>
      <c r="H140" s="217">
        <v>1</v>
      </c>
      <c r="I140" s="218"/>
      <c r="J140" s="219">
        <f>ROUND(I140*H140,2)</f>
        <v>0</v>
      </c>
      <c r="K140" s="215" t="s">
        <v>216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0.0005</v>
      </c>
      <c r="R140" s="222">
        <f>Q140*H140</f>
        <v>0.0005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311</v>
      </c>
      <c r="AT140" s="224" t="s">
        <v>212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311</v>
      </c>
      <c r="BM140" s="224" t="s">
        <v>2709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2710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47" s="2" customFormat="1" ht="12">
      <c r="A142" s="39"/>
      <c r="B142" s="40"/>
      <c r="C142" s="41"/>
      <c r="D142" s="231" t="s">
        <v>221</v>
      </c>
      <c r="E142" s="41"/>
      <c r="F142" s="232" t="s">
        <v>2711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221</v>
      </c>
      <c r="AU142" s="18" t="s">
        <v>81</v>
      </c>
    </row>
    <row r="143" spans="1:65" s="2" customFormat="1" ht="24.15" customHeight="1">
      <c r="A143" s="39"/>
      <c r="B143" s="40"/>
      <c r="C143" s="213" t="s">
        <v>311</v>
      </c>
      <c r="D143" s="213" t="s">
        <v>212</v>
      </c>
      <c r="E143" s="214" t="s">
        <v>1584</v>
      </c>
      <c r="F143" s="215" t="s">
        <v>1585</v>
      </c>
      <c r="G143" s="216" t="s">
        <v>297</v>
      </c>
      <c r="H143" s="217">
        <v>1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0.00107</v>
      </c>
      <c r="R143" s="222">
        <f>Q143*H143</f>
        <v>0.00107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311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311</v>
      </c>
      <c r="BM143" s="224" t="s">
        <v>2712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1587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1588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65" s="2" customFormat="1" ht="24.15" customHeight="1">
      <c r="A146" s="39"/>
      <c r="B146" s="40"/>
      <c r="C146" s="213" t="s">
        <v>317</v>
      </c>
      <c r="D146" s="213" t="s">
        <v>212</v>
      </c>
      <c r="E146" s="214" t="s">
        <v>1589</v>
      </c>
      <c r="F146" s="215" t="s">
        <v>1590</v>
      </c>
      <c r="G146" s="216" t="s">
        <v>297</v>
      </c>
      <c r="H146" s="217">
        <v>2</v>
      </c>
      <c r="I146" s="218"/>
      <c r="J146" s="219">
        <f>ROUND(I146*H146,2)</f>
        <v>0</v>
      </c>
      <c r="K146" s="215" t="s">
        <v>216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0.00027</v>
      </c>
      <c r="R146" s="222">
        <f>Q146*H146</f>
        <v>0.00054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311</v>
      </c>
      <c r="AT146" s="224" t="s">
        <v>212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311</v>
      </c>
      <c r="BM146" s="224" t="s">
        <v>2713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1592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47" s="2" customFormat="1" ht="12">
      <c r="A148" s="39"/>
      <c r="B148" s="40"/>
      <c r="C148" s="41"/>
      <c r="D148" s="231" t="s">
        <v>221</v>
      </c>
      <c r="E148" s="41"/>
      <c r="F148" s="232" t="s">
        <v>1593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221</v>
      </c>
      <c r="AU148" s="18" t="s">
        <v>81</v>
      </c>
    </row>
    <row r="149" spans="1:63" s="12" customFormat="1" ht="22.8" customHeight="1">
      <c r="A149" s="12"/>
      <c r="B149" s="197"/>
      <c r="C149" s="198"/>
      <c r="D149" s="199" t="s">
        <v>71</v>
      </c>
      <c r="E149" s="211" t="s">
        <v>1594</v>
      </c>
      <c r="F149" s="211" t="s">
        <v>1595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SUM(P150:P172)</f>
        <v>0</v>
      </c>
      <c r="Q149" s="205"/>
      <c r="R149" s="206">
        <f>SUM(R150:R172)</f>
        <v>0.20059000000000002</v>
      </c>
      <c r="S149" s="205"/>
      <c r="T149" s="207">
        <f>SUM(T150:T172)</f>
        <v>0.06978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81</v>
      </c>
      <c r="AT149" s="209" t="s">
        <v>71</v>
      </c>
      <c r="AU149" s="209" t="s">
        <v>79</v>
      </c>
      <c r="AY149" s="208" t="s">
        <v>210</v>
      </c>
      <c r="BK149" s="210">
        <f>SUM(BK150:BK172)</f>
        <v>0</v>
      </c>
    </row>
    <row r="150" spans="1:65" s="2" customFormat="1" ht="24.15" customHeight="1">
      <c r="A150" s="39"/>
      <c r="B150" s="40"/>
      <c r="C150" s="213" t="s">
        <v>329</v>
      </c>
      <c r="D150" s="213" t="s">
        <v>212</v>
      </c>
      <c r="E150" s="214" t="s">
        <v>1596</v>
      </c>
      <c r="F150" s="215" t="s">
        <v>1597</v>
      </c>
      <c r="G150" s="216" t="s">
        <v>297</v>
      </c>
      <c r="H150" s="217">
        <v>3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5E-05</v>
      </c>
      <c r="R150" s="222">
        <f>Q150*H150</f>
        <v>0.00015000000000000001</v>
      </c>
      <c r="S150" s="222">
        <v>0.02326</v>
      </c>
      <c r="T150" s="223">
        <f>S150*H150</f>
        <v>0.06978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311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311</v>
      </c>
      <c r="BM150" s="224" t="s">
        <v>2714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1599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1600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65" s="2" customFormat="1" ht="37.8" customHeight="1">
      <c r="A153" s="39"/>
      <c r="B153" s="40"/>
      <c r="C153" s="213" t="s">
        <v>336</v>
      </c>
      <c r="D153" s="213" t="s">
        <v>212</v>
      </c>
      <c r="E153" s="214" t="s">
        <v>2715</v>
      </c>
      <c r="F153" s="215" t="s">
        <v>2716</v>
      </c>
      <c r="G153" s="216" t="s">
        <v>297</v>
      </c>
      <c r="H153" s="217">
        <v>1</v>
      </c>
      <c r="I153" s="218"/>
      <c r="J153" s="219">
        <f>ROUND(I153*H153,2)</f>
        <v>0</v>
      </c>
      <c r="K153" s="215" t="s">
        <v>216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0.01956</v>
      </c>
      <c r="R153" s="222">
        <f>Q153*H153</f>
        <v>0.01956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311</v>
      </c>
      <c r="AT153" s="224" t="s">
        <v>212</v>
      </c>
      <c r="AU153" s="224" t="s">
        <v>81</v>
      </c>
      <c r="AY153" s="18" t="s">
        <v>210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311</v>
      </c>
      <c r="BM153" s="224" t="s">
        <v>2717</v>
      </c>
    </row>
    <row r="154" spans="1:47" s="2" customFormat="1" ht="12">
      <c r="A154" s="39"/>
      <c r="B154" s="40"/>
      <c r="C154" s="41"/>
      <c r="D154" s="226" t="s">
        <v>219</v>
      </c>
      <c r="E154" s="41"/>
      <c r="F154" s="227" t="s">
        <v>2718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219</v>
      </c>
      <c r="AU154" s="18" t="s">
        <v>81</v>
      </c>
    </row>
    <row r="155" spans="1:47" s="2" customFormat="1" ht="12">
      <c r="A155" s="39"/>
      <c r="B155" s="40"/>
      <c r="C155" s="41"/>
      <c r="D155" s="231" t="s">
        <v>221</v>
      </c>
      <c r="E155" s="41"/>
      <c r="F155" s="232" t="s">
        <v>2719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221</v>
      </c>
      <c r="AU155" s="18" t="s">
        <v>81</v>
      </c>
    </row>
    <row r="156" spans="1:65" s="2" customFormat="1" ht="37.8" customHeight="1">
      <c r="A156" s="39"/>
      <c r="B156" s="40"/>
      <c r="C156" s="213" t="s">
        <v>343</v>
      </c>
      <c r="D156" s="213" t="s">
        <v>212</v>
      </c>
      <c r="E156" s="214" t="s">
        <v>2720</v>
      </c>
      <c r="F156" s="215" t="s">
        <v>2721</v>
      </c>
      <c r="G156" s="216" t="s">
        <v>297</v>
      </c>
      <c r="H156" s="217">
        <v>1</v>
      </c>
      <c r="I156" s="218"/>
      <c r="J156" s="219">
        <f>ROUND(I156*H156,2)</f>
        <v>0</v>
      </c>
      <c r="K156" s="215" t="s">
        <v>216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0.02204</v>
      </c>
      <c r="R156" s="222">
        <f>Q156*H156</f>
        <v>0.02204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311</v>
      </c>
      <c r="AT156" s="224" t="s">
        <v>212</v>
      </c>
      <c r="AU156" s="224" t="s">
        <v>81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311</v>
      </c>
      <c r="BM156" s="224" t="s">
        <v>2722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2723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81</v>
      </c>
    </row>
    <row r="158" spans="1:47" s="2" customFormat="1" ht="12">
      <c r="A158" s="39"/>
      <c r="B158" s="40"/>
      <c r="C158" s="41"/>
      <c r="D158" s="231" t="s">
        <v>221</v>
      </c>
      <c r="E158" s="41"/>
      <c r="F158" s="232" t="s">
        <v>2724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221</v>
      </c>
      <c r="AU158" s="18" t="s">
        <v>81</v>
      </c>
    </row>
    <row r="159" spans="1:65" s="2" customFormat="1" ht="37.8" customHeight="1">
      <c r="A159" s="39"/>
      <c r="B159" s="40"/>
      <c r="C159" s="213" t="s">
        <v>7</v>
      </c>
      <c r="D159" s="213" t="s">
        <v>212</v>
      </c>
      <c r="E159" s="214" t="s">
        <v>1601</v>
      </c>
      <c r="F159" s="215" t="s">
        <v>1602</v>
      </c>
      <c r="G159" s="216" t="s">
        <v>297</v>
      </c>
      <c r="H159" s="217">
        <v>1</v>
      </c>
      <c r="I159" s="218"/>
      <c r="J159" s="219">
        <f>ROUND(I159*H159,2)</f>
        <v>0</v>
      </c>
      <c r="K159" s="215" t="s">
        <v>216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0.02502</v>
      </c>
      <c r="R159" s="222">
        <f>Q159*H159</f>
        <v>0.02502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311</v>
      </c>
      <c r="AT159" s="224" t="s">
        <v>212</v>
      </c>
      <c r="AU159" s="224" t="s">
        <v>81</v>
      </c>
      <c r="AY159" s="18" t="s">
        <v>210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311</v>
      </c>
      <c r="BM159" s="224" t="s">
        <v>2725</v>
      </c>
    </row>
    <row r="160" spans="1:47" s="2" customFormat="1" ht="12">
      <c r="A160" s="39"/>
      <c r="B160" s="40"/>
      <c r="C160" s="41"/>
      <c r="D160" s="226" t="s">
        <v>219</v>
      </c>
      <c r="E160" s="41"/>
      <c r="F160" s="227" t="s">
        <v>1604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219</v>
      </c>
      <c r="AU160" s="18" t="s">
        <v>81</v>
      </c>
    </row>
    <row r="161" spans="1:47" s="2" customFormat="1" ht="12">
      <c r="A161" s="39"/>
      <c r="B161" s="40"/>
      <c r="C161" s="41"/>
      <c r="D161" s="231" t="s">
        <v>221</v>
      </c>
      <c r="E161" s="41"/>
      <c r="F161" s="232" t="s">
        <v>1605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221</v>
      </c>
      <c r="AU161" s="18" t="s">
        <v>81</v>
      </c>
    </row>
    <row r="162" spans="1:65" s="2" customFormat="1" ht="37.8" customHeight="1">
      <c r="A162" s="39"/>
      <c r="B162" s="40"/>
      <c r="C162" s="213" t="s">
        <v>354</v>
      </c>
      <c r="D162" s="213" t="s">
        <v>212</v>
      </c>
      <c r="E162" s="214" t="s">
        <v>2726</v>
      </c>
      <c r="F162" s="215" t="s">
        <v>2727</v>
      </c>
      <c r="G162" s="216" t="s">
        <v>297</v>
      </c>
      <c r="H162" s="217">
        <v>2</v>
      </c>
      <c r="I162" s="218"/>
      <c r="J162" s="219">
        <f>ROUND(I162*H162,2)</f>
        <v>0</v>
      </c>
      <c r="K162" s="215" t="s">
        <v>216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0.05436</v>
      </c>
      <c r="R162" s="222">
        <f>Q162*H162</f>
        <v>0.10872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311</v>
      </c>
      <c r="AT162" s="224" t="s">
        <v>212</v>
      </c>
      <c r="AU162" s="224" t="s">
        <v>81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311</v>
      </c>
      <c r="BM162" s="224" t="s">
        <v>2728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2729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81</v>
      </c>
    </row>
    <row r="164" spans="1:47" s="2" customFormat="1" ht="12">
      <c r="A164" s="39"/>
      <c r="B164" s="40"/>
      <c r="C164" s="41"/>
      <c r="D164" s="231" t="s">
        <v>221</v>
      </c>
      <c r="E164" s="41"/>
      <c r="F164" s="232" t="s">
        <v>2730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221</v>
      </c>
      <c r="AU164" s="18" t="s">
        <v>81</v>
      </c>
    </row>
    <row r="165" spans="1:65" s="2" customFormat="1" ht="21.75" customHeight="1">
      <c r="A165" s="39"/>
      <c r="B165" s="40"/>
      <c r="C165" s="213" t="s">
        <v>360</v>
      </c>
      <c r="D165" s="213" t="s">
        <v>212</v>
      </c>
      <c r="E165" s="214" t="s">
        <v>2731</v>
      </c>
      <c r="F165" s="215" t="s">
        <v>2732</v>
      </c>
      <c r="G165" s="216" t="s">
        <v>297</v>
      </c>
      <c r="H165" s="217">
        <v>1</v>
      </c>
      <c r="I165" s="218"/>
      <c r="J165" s="219">
        <f>ROUND(I165*H165,2)</f>
        <v>0</v>
      </c>
      <c r="K165" s="215" t="s">
        <v>216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0.0251</v>
      </c>
      <c r="R165" s="222">
        <f>Q165*H165</f>
        <v>0.0251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311</v>
      </c>
      <c r="AT165" s="224" t="s">
        <v>212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311</v>
      </c>
      <c r="BM165" s="224" t="s">
        <v>2733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2734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47" s="2" customFormat="1" ht="12">
      <c r="A167" s="39"/>
      <c r="B167" s="40"/>
      <c r="C167" s="41"/>
      <c r="D167" s="231" t="s">
        <v>221</v>
      </c>
      <c r="E167" s="41"/>
      <c r="F167" s="232" t="s">
        <v>2735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221</v>
      </c>
      <c r="AU167" s="18" t="s">
        <v>81</v>
      </c>
    </row>
    <row r="168" spans="1:65" s="2" customFormat="1" ht="16.5" customHeight="1">
      <c r="A168" s="39"/>
      <c r="B168" s="40"/>
      <c r="C168" s="213" t="s">
        <v>366</v>
      </c>
      <c r="D168" s="213" t="s">
        <v>212</v>
      </c>
      <c r="E168" s="214" t="s">
        <v>1621</v>
      </c>
      <c r="F168" s="215" t="s">
        <v>1622</v>
      </c>
      <c r="G168" s="216" t="s">
        <v>1623</v>
      </c>
      <c r="H168" s="217">
        <v>8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311</v>
      </c>
      <c r="AT168" s="224" t="s">
        <v>212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311</v>
      </c>
      <c r="BM168" s="224" t="s">
        <v>2736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1622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65" s="2" customFormat="1" ht="24.15" customHeight="1">
      <c r="A170" s="39"/>
      <c r="B170" s="40"/>
      <c r="C170" s="213" t="s">
        <v>372</v>
      </c>
      <c r="D170" s="213" t="s">
        <v>212</v>
      </c>
      <c r="E170" s="214" t="s">
        <v>1616</v>
      </c>
      <c r="F170" s="215" t="s">
        <v>1617</v>
      </c>
      <c r="G170" s="216" t="s">
        <v>332</v>
      </c>
      <c r="H170" s="217">
        <v>0.201</v>
      </c>
      <c r="I170" s="218"/>
      <c r="J170" s="219">
        <f>ROUND(I170*H170,2)</f>
        <v>0</v>
      </c>
      <c r="K170" s="215" t="s">
        <v>216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311</v>
      </c>
      <c r="AT170" s="224" t="s">
        <v>212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311</v>
      </c>
      <c r="BM170" s="224" t="s">
        <v>2737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1619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47" s="2" customFormat="1" ht="12">
      <c r="A172" s="39"/>
      <c r="B172" s="40"/>
      <c r="C172" s="41"/>
      <c r="D172" s="231" t="s">
        <v>221</v>
      </c>
      <c r="E172" s="41"/>
      <c r="F172" s="232" t="s">
        <v>1620</v>
      </c>
      <c r="G172" s="41"/>
      <c r="H172" s="41"/>
      <c r="I172" s="228"/>
      <c r="J172" s="41"/>
      <c r="K172" s="41"/>
      <c r="L172" s="45"/>
      <c r="M172" s="269"/>
      <c r="N172" s="270"/>
      <c r="O172" s="271"/>
      <c r="P172" s="271"/>
      <c r="Q172" s="271"/>
      <c r="R172" s="271"/>
      <c r="S172" s="271"/>
      <c r="T172" s="27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221</v>
      </c>
      <c r="AU172" s="18" t="s">
        <v>81</v>
      </c>
    </row>
    <row r="173" spans="1:31" s="2" customFormat="1" ht="6.95" customHeight="1">
      <c r="A173" s="39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90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5"/>
    <hyperlink ref="F114" r:id="rId6" display="https://podminky.urs.cz/item/CS_URS_2023_02/733122206"/>
    <hyperlink ref="F117" r:id="rId7" display="https://podminky.urs.cz/item/CS_URS_2023_02/733122207"/>
    <hyperlink ref="F120" r:id="rId8" display="https://podminky.urs.cz/item/CS_URS_2023_02/733190217"/>
    <hyperlink ref="F123" r:id="rId9" display="https://podminky.urs.cz/item/CS_URS_2023_02/998733101"/>
    <hyperlink ref="F127" r:id="rId10" display="https://podminky.urs.cz/item/CS_URS_2023_02/734211118"/>
    <hyperlink ref="F130" r:id="rId11" display="https://podminky.urs.cz/item/CS_URS_2023_02/734221531"/>
    <hyperlink ref="F133" r:id="rId12" display="https://podminky.urs.cz/item/CS_URS_2023_02/734221682"/>
    <hyperlink ref="F136" r:id="rId13" display="https://podminky.urs.cz/item/CS_URS_2023_02/734261402"/>
    <hyperlink ref="F139" r:id="rId14" display="https://podminky.urs.cz/item/CS_URS_2023_02/734261411"/>
    <hyperlink ref="F142" r:id="rId15" display="https://podminky.urs.cz/item/CS_URS_2023_02/734292715"/>
    <hyperlink ref="F145" r:id="rId16" display="https://podminky.urs.cz/item/CS_URS_2023_02/734292717"/>
    <hyperlink ref="F148" r:id="rId17" display="https://podminky.urs.cz/item/CS_URS_2023_02/734292723"/>
    <hyperlink ref="F152" r:id="rId18" display="https://podminky.urs.cz/item/CS_URS_2023_02/735151812"/>
    <hyperlink ref="F155" r:id="rId19" display="https://podminky.urs.cz/item/CS_URS_2023_02/735152180"/>
    <hyperlink ref="F158" r:id="rId20" display="https://podminky.urs.cz/item/CS_URS_2023_02/735152181"/>
    <hyperlink ref="F161" r:id="rId21" display="https://podminky.urs.cz/item/CS_URS_2023_02/735152574"/>
    <hyperlink ref="F164" r:id="rId22" display="https://podminky.urs.cz/item/CS_URS_2023_02/735152581"/>
    <hyperlink ref="F167" r:id="rId23" display="https://podminky.urs.cz/item/CS_URS_2023_02/735164261"/>
    <hyperlink ref="F172" r:id="rId24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2738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ROUND((SUM(BE99:BE374)),2)</f>
        <v>0</v>
      </c>
      <c r="G35" s="39"/>
      <c r="H35" s="39"/>
      <c r="I35" s="158">
        <v>0.21</v>
      </c>
      <c r="J35" s="157">
        <f>ROUND(((SUM(BE99:BE374))*I35),2)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ROUND((SUM(BF99:BF374)),2)</f>
        <v>0</v>
      </c>
      <c r="G36" s="39"/>
      <c r="H36" s="39"/>
      <c r="I36" s="158">
        <v>0.12</v>
      </c>
      <c r="J36" s="157">
        <f>ROUND(((SUM(BF99:BF374))*I36),2)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ROUND((SUM(BG99:BG374)),2)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ROUND((SUM(BH99:BH374)),2)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ROUND((SUM(BI99:BI374)),2)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02d - ZTI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1626</v>
      </c>
      <c r="E66" s="183"/>
      <c r="F66" s="183"/>
      <c r="G66" s="183"/>
      <c r="H66" s="183"/>
      <c r="I66" s="183"/>
      <c r="J66" s="184">
        <f>J142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1627</v>
      </c>
      <c r="E67" s="183"/>
      <c r="F67" s="183"/>
      <c r="G67" s="183"/>
      <c r="H67" s="183"/>
      <c r="I67" s="183"/>
      <c r="J67" s="184">
        <f>J153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171</v>
      </c>
      <c r="E68" s="183"/>
      <c r="F68" s="183"/>
      <c r="G68" s="183"/>
      <c r="H68" s="183"/>
      <c r="I68" s="183"/>
      <c r="J68" s="184">
        <f>J160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1628</v>
      </c>
      <c r="E69" s="183"/>
      <c r="F69" s="183"/>
      <c r="G69" s="183"/>
      <c r="H69" s="183"/>
      <c r="I69" s="183"/>
      <c r="J69" s="184">
        <f>J164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J188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J200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J211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J215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1629</v>
      </c>
      <c r="E74" s="183"/>
      <c r="F74" s="183"/>
      <c r="G74" s="183"/>
      <c r="H74" s="183"/>
      <c r="I74" s="183"/>
      <c r="J74" s="184">
        <f>J216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1630</v>
      </c>
      <c r="E75" s="183"/>
      <c r="F75" s="183"/>
      <c r="G75" s="183"/>
      <c r="H75" s="183"/>
      <c r="I75" s="183"/>
      <c r="J75" s="184">
        <f>J258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180</v>
      </c>
      <c r="E76" s="183"/>
      <c r="F76" s="183"/>
      <c r="G76" s="183"/>
      <c r="H76" s="183"/>
      <c r="I76" s="183"/>
      <c r="J76" s="184">
        <f>J307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182</v>
      </c>
      <c r="E77" s="183"/>
      <c r="F77" s="183"/>
      <c r="G77" s="183"/>
      <c r="H77" s="183"/>
      <c r="I77" s="183"/>
      <c r="J77" s="184">
        <f>J369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195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0" t="str">
        <f>E7</f>
        <v>Multifunkční centrum při ZŠ Gen. Svobody Arnultovice rev.1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160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2104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162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02d - ZTI 2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F14</f>
        <v>Nový Bor</v>
      </c>
      <c r="G93" s="41"/>
      <c r="H93" s="41"/>
      <c r="I93" s="33" t="s">
        <v>23</v>
      </c>
      <c r="J93" s="73" t="str">
        <f>IF(J14="","",J14)</f>
        <v>22. 12. 2023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E17</f>
        <v>Město Nový Bor</v>
      </c>
      <c r="G95" s="41"/>
      <c r="H95" s="41"/>
      <c r="I95" s="33" t="s">
        <v>31</v>
      </c>
      <c r="J95" s="37" t="str">
        <f>E23</f>
        <v>R. Voce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41"/>
      <c r="E96" s="41"/>
      <c r="F96" s="28" t="str">
        <f>IF(E20="","",E20)</f>
        <v>Vyplň údaj</v>
      </c>
      <c r="G96" s="41"/>
      <c r="H96" s="41"/>
      <c r="I96" s="33" t="s">
        <v>34</v>
      </c>
      <c r="J96" s="37" t="str">
        <f>E26</f>
        <v>J. Nešněra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196</v>
      </c>
      <c r="D98" s="189" t="s">
        <v>57</v>
      </c>
      <c r="E98" s="189" t="s">
        <v>53</v>
      </c>
      <c r="F98" s="189" t="s">
        <v>54</v>
      </c>
      <c r="G98" s="189" t="s">
        <v>197</v>
      </c>
      <c r="H98" s="189" t="s">
        <v>198</v>
      </c>
      <c r="I98" s="189" t="s">
        <v>199</v>
      </c>
      <c r="J98" s="189" t="s">
        <v>166</v>
      </c>
      <c r="K98" s="190" t="s">
        <v>200</v>
      </c>
      <c r="L98" s="191"/>
      <c r="M98" s="93" t="s">
        <v>19</v>
      </c>
      <c r="N98" s="94" t="s">
        <v>42</v>
      </c>
      <c r="O98" s="94" t="s">
        <v>201</v>
      </c>
      <c r="P98" s="94" t="s">
        <v>202</v>
      </c>
      <c r="Q98" s="94" t="s">
        <v>203</v>
      </c>
      <c r="R98" s="94" t="s">
        <v>204</v>
      </c>
      <c r="S98" s="94" t="s">
        <v>205</v>
      </c>
      <c r="T98" s="95" t="s">
        <v>206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207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P100+P215</f>
        <v>0</v>
      </c>
      <c r="Q99" s="97"/>
      <c r="R99" s="194">
        <f>R100+R215</f>
        <v>35.9559674</v>
      </c>
      <c r="S99" s="97"/>
      <c r="T99" s="195">
        <f>T100+T215</f>
        <v>4.146140000000001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71</v>
      </c>
      <c r="AU99" s="18" t="s">
        <v>167</v>
      </c>
      <c r="BK99" s="196">
        <f>BK100+BK215</f>
        <v>0</v>
      </c>
    </row>
    <row r="100" spans="1:63" s="12" customFormat="1" ht="25.9" customHeight="1">
      <c r="A100" s="12"/>
      <c r="B100" s="197"/>
      <c r="C100" s="198"/>
      <c r="D100" s="199" t="s">
        <v>71</v>
      </c>
      <c r="E100" s="200" t="s">
        <v>208</v>
      </c>
      <c r="F100" s="200" t="s">
        <v>209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P101+P142+P153+P160+P164+P188+P200+P211</f>
        <v>0</v>
      </c>
      <c r="Q100" s="205"/>
      <c r="R100" s="206">
        <f>R101+R142+R153+R160+R164+R188+R200+R211</f>
        <v>35.4813494</v>
      </c>
      <c r="S100" s="205"/>
      <c r="T100" s="207">
        <f>T101+T142+T153+T160+T164+T188+T200+T211</f>
        <v>4.079000000000001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72</v>
      </c>
      <c r="AY100" s="208" t="s">
        <v>210</v>
      </c>
      <c r="BK100" s="210">
        <f>BK101+BK142+BK153+BK160+BK164+BK188+BK200+BK211</f>
        <v>0</v>
      </c>
    </row>
    <row r="101" spans="1:63" s="12" customFormat="1" ht="22.8" customHeight="1">
      <c r="A101" s="12"/>
      <c r="B101" s="197"/>
      <c r="C101" s="198"/>
      <c r="D101" s="199" t="s">
        <v>71</v>
      </c>
      <c r="E101" s="211" t="s">
        <v>79</v>
      </c>
      <c r="F101" s="211" t="s">
        <v>211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SUM(P102:P141)</f>
        <v>0</v>
      </c>
      <c r="Q101" s="205"/>
      <c r="R101" s="206">
        <f>SUM(R102:R141)</f>
        <v>27.992</v>
      </c>
      <c r="S101" s="205"/>
      <c r="T101" s="207">
        <f>SUM(T102:T141)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79</v>
      </c>
      <c r="AY101" s="208" t="s">
        <v>210</v>
      </c>
      <c r="BK101" s="210">
        <f>SUM(BK102:BK141)</f>
        <v>0</v>
      </c>
    </row>
    <row r="102" spans="1:65" s="2" customFormat="1" ht="33" customHeight="1">
      <c r="A102" s="39"/>
      <c r="B102" s="40"/>
      <c r="C102" s="213" t="s">
        <v>79</v>
      </c>
      <c r="D102" s="213" t="s">
        <v>212</v>
      </c>
      <c r="E102" s="214" t="s">
        <v>1631</v>
      </c>
      <c r="F102" s="215" t="s">
        <v>1632</v>
      </c>
      <c r="G102" s="216" t="s">
        <v>215</v>
      </c>
      <c r="H102" s="217">
        <v>8.324</v>
      </c>
      <c r="I102" s="218"/>
      <c r="J102" s="219">
        <f>ROUND(I102*H102,2)</f>
        <v>0</v>
      </c>
      <c r="K102" s="215" t="s">
        <v>216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81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2739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1634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81</v>
      </c>
    </row>
    <row r="104" spans="1:47" s="2" customFormat="1" ht="12">
      <c r="A104" s="39"/>
      <c r="B104" s="40"/>
      <c r="C104" s="41"/>
      <c r="D104" s="231" t="s">
        <v>221</v>
      </c>
      <c r="E104" s="41"/>
      <c r="F104" s="232" t="s">
        <v>1635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221</v>
      </c>
      <c r="AU104" s="18" t="s">
        <v>81</v>
      </c>
    </row>
    <row r="105" spans="1:51" s="13" customFormat="1" ht="12">
      <c r="A105" s="13"/>
      <c r="B105" s="233"/>
      <c r="C105" s="234"/>
      <c r="D105" s="226" t="s">
        <v>223</v>
      </c>
      <c r="E105" s="235" t="s">
        <v>19</v>
      </c>
      <c r="F105" s="236" t="s">
        <v>2740</v>
      </c>
      <c r="G105" s="234"/>
      <c r="H105" s="237">
        <v>2.5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223</v>
      </c>
      <c r="AU105" s="243" t="s">
        <v>81</v>
      </c>
      <c r="AV105" s="13" t="s">
        <v>81</v>
      </c>
      <c r="AW105" s="13" t="s">
        <v>33</v>
      </c>
      <c r="AX105" s="13" t="s">
        <v>72</v>
      </c>
      <c r="AY105" s="243" t="s">
        <v>210</v>
      </c>
    </row>
    <row r="106" spans="1:51" s="13" customFormat="1" ht="12">
      <c r="A106" s="13"/>
      <c r="B106" s="233"/>
      <c r="C106" s="234"/>
      <c r="D106" s="226" t="s">
        <v>223</v>
      </c>
      <c r="E106" s="235" t="s">
        <v>19</v>
      </c>
      <c r="F106" s="236" t="s">
        <v>2741</v>
      </c>
      <c r="G106" s="234"/>
      <c r="H106" s="237">
        <v>5.824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223</v>
      </c>
      <c r="AU106" s="243" t="s">
        <v>81</v>
      </c>
      <c r="AV106" s="13" t="s">
        <v>81</v>
      </c>
      <c r="AW106" s="13" t="s">
        <v>33</v>
      </c>
      <c r="AX106" s="13" t="s">
        <v>72</v>
      </c>
      <c r="AY106" s="243" t="s">
        <v>210</v>
      </c>
    </row>
    <row r="107" spans="1:51" s="14" customFormat="1" ht="12">
      <c r="A107" s="14"/>
      <c r="B107" s="255"/>
      <c r="C107" s="256"/>
      <c r="D107" s="226" t="s">
        <v>223</v>
      </c>
      <c r="E107" s="257" t="s">
        <v>19</v>
      </c>
      <c r="F107" s="258" t="s">
        <v>326</v>
      </c>
      <c r="G107" s="256"/>
      <c r="H107" s="259">
        <v>8.324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223</v>
      </c>
      <c r="AU107" s="265" t="s">
        <v>81</v>
      </c>
      <c r="AV107" s="14" t="s">
        <v>217</v>
      </c>
      <c r="AW107" s="14" t="s">
        <v>33</v>
      </c>
      <c r="AX107" s="14" t="s">
        <v>79</v>
      </c>
      <c r="AY107" s="265" t="s">
        <v>210</v>
      </c>
    </row>
    <row r="108" spans="1:65" s="2" customFormat="1" ht="33" customHeight="1">
      <c r="A108" s="39"/>
      <c r="B108" s="40"/>
      <c r="C108" s="213" t="s">
        <v>81</v>
      </c>
      <c r="D108" s="213" t="s">
        <v>212</v>
      </c>
      <c r="E108" s="214" t="s">
        <v>2742</v>
      </c>
      <c r="F108" s="215" t="s">
        <v>2743</v>
      </c>
      <c r="G108" s="216" t="s">
        <v>215</v>
      </c>
      <c r="H108" s="217">
        <v>37.34</v>
      </c>
      <c r="I108" s="218"/>
      <c r="J108" s="219">
        <f>ROUND(I108*H108,2)</f>
        <v>0</v>
      </c>
      <c r="K108" s="215" t="s">
        <v>216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81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2744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2745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81</v>
      </c>
    </row>
    <row r="110" spans="1:47" s="2" customFormat="1" ht="12">
      <c r="A110" s="39"/>
      <c r="B110" s="40"/>
      <c r="C110" s="41"/>
      <c r="D110" s="231" t="s">
        <v>221</v>
      </c>
      <c r="E110" s="41"/>
      <c r="F110" s="232" t="s">
        <v>2746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221</v>
      </c>
      <c r="AU110" s="18" t="s">
        <v>81</v>
      </c>
    </row>
    <row r="111" spans="1:51" s="13" customFormat="1" ht="12">
      <c r="A111" s="13"/>
      <c r="B111" s="233"/>
      <c r="C111" s="234"/>
      <c r="D111" s="226" t="s">
        <v>223</v>
      </c>
      <c r="E111" s="235" t="s">
        <v>19</v>
      </c>
      <c r="F111" s="236" t="s">
        <v>2747</v>
      </c>
      <c r="G111" s="234"/>
      <c r="H111" s="237">
        <v>37.34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223</v>
      </c>
      <c r="AU111" s="243" t="s">
        <v>81</v>
      </c>
      <c r="AV111" s="13" t="s">
        <v>81</v>
      </c>
      <c r="AW111" s="13" t="s">
        <v>33</v>
      </c>
      <c r="AX111" s="13" t="s">
        <v>79</v>
      </c>
      <c r="AY111" s="243" t="s">
        <v>210</v>
      </c>
    </row>
    <row r="112" spans="1:65" s="2" customFormat="1" ht="33" customHeight="1">
      <c r="A112" s="39"/>
      <c r="B112" s="40"/>
      <c r="C112" s="213" t="s">
        <v>234</v>
      </c>
      <c r="D112" s="213" t="s">
        <v>212</v>
      </c>
      <c r="E112" s="214" t="s">
        <v>1638</v>
      </c>
      <c r="F112" s="215" t="s">
        <v>1639</v>
      </c>
      <c r="G112" s="216" t="s">
        <v>215</v>
      </c>
      <c r="H112" s="217">
        <v>1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2748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1641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1642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51" s="13" customFormat="1" ht="12">
      <c r="A115" s="13"/>
      <c r="B115" s="233"/>
      <c r="C115" s="234"/>
      <c r="D115" s="226" t="s">
        <v>223</v>
      </c>
      <c r="E115" s="235" t="s">
        <v>19</v>
      </c>
      <c r="F115" s="236" t="s">
        <v>2749</v>
      </c>
      <c r="G115" s="234"/>
      <c r="H115" s="237">
        <v>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223</v>
      </c>
      <c r="AU115" s="243" t="s">
        <v>81</v>
      </c>
      <c r="AV115" s="13" t="s">
        <v>81</v>
      </c>
      <c r="AW115" s="13" t="s">
        <v>33</v>
      </c>
      <c r="AX115" s="13" t="s">
        <v>79</v>
      </c>
      <c r="AY115" s="243" t="s">
        <v>210</v>
      </c>
    </row>
    <row r="116" spans="1:65" s="2" customFormat="1" ht="37.8" customHeight="1">
      <c r="A116" s="39"/>
      <c r="B116" s="40"/>
      <c r="C116" s="213" t="s">
        <v>217</v>
      </c>
      <c r="D116" s="213" t="s">
        <v>212</v>
      </c>
      <c r="E116" s="214" t="s">
        <v>1644</v>
      </c>
      <c r="F116" s="215" t="s">
        <v>1645</v>
      </c>
      <c r="G116" s="216" t="s">
        <v>215</v>
      </c>
      <c r="H116" s="217">
        <v>5.5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2750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1647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1648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65" s="2" customFormat="1" ht="37.8" customHeight="1">
      <c r="A119" s="39"/>
      <c r="B119" s="40"/>
      <c r="C119" s="213" t="s">
        <v>225</v>
      </c>
      <c r="D119" s="213" t="s">
        <v>212</v>
      </c>
      <c r="E119" s="214" t="s">
        <v>1650</v>
      </c>
      <c r="F119" s="215" t="s">
        <v>1651</v>
      </c>
      <c r="G119" s="216" t="s">
        <v>215</v>
      </c>
      <c r="H119" s="217">
        <v>23.29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217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217</v>
      </c>
      <c r="BM119" s="224" t="s">
        <v>2751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1653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1654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51" s="13" customFormat="1" ht="12">
      <c r="A122" s="13"/>
      <c r="B122" s="233"/>
      <c r="C122" s="234"/>
      <c r="D122" s="226" t="s">
        <v>223</v>
      </c>
      <c r="E122" s="235" t="s">
        <v>19</v>
      </c>
      <c r="F122" s="236" t="s">
        <v>2752</v>
      </c>
      <c r="G122" s="234"/>
      <c r="H122" s="237">
        <v>18.81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223</v>
      </c>
      <c r="AU122" s="243" t="s">
        <v>81</v>
      </c>
      <c r="AV122" s="13" t="s">
        <v>81</v>
      </c>
      <c r="AW122" s="13" t="s">
        <v>33</v>
      </c>
      <c r="AX122" s="13" t="s">
        <v>72</v>
      </c>
      <c r="AY122" s="243" t="s">
        <v>210</v>
      </c>
    </row>
    <row r="123" spans="1:51" s="13" customFormat="1" ht="12">
      <c r="A123" s="13"/>
      <c r="B123" s="233"/>
      <c r="C123" s="234"/>
      <c r="D123" s="226" t="s">
        <v>223</v>
      </c>
      <c r="E123" s="235" t="s">
        <v>19</v>
      </c>
      <c r="F123" s="236" t="s">
        <v>2753</v>
      </c>
      <c r="G123" s="234"/>
      <c r="H123" s="237">
        <v>4.48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223</v>
      </c>
      <c r="AU123" s="243" t="s">
        <v>81</v>
      </c>
      <c r="AV123" s="13" t="s">
        <v>81</v>
      </c>
      <c r="AW123" s="13" t="s">
        <v>33</v>
      </c>
      <c r="AX123" s="13" t="s">
        <v>72</v>
      </c>
      <c r="AY123" s="243" t="s">
        <v>210</v>
      </c>
    </row>
    <row r="124" spans="1:51" s="14" customFormat="1" ht="12">
      <c r="A124" s="14"/>
      <c r="B124" s="255"/>
      <c r="C124" s="256"/>
      <c r="D124" s="226" t="s">
        <v>223</v>
      </c>
      <c r="E124" s="257" t="s">
        <v>19</v>
      </c>
      <c r="F124" s="258" t="s">
        <v>326</v>
      </c>
      <c r="G124" s="256"/>
      <c r="H124" s="259">
        <v>23.29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223</v>
      </c>
      <c r="AU124" s="265" t="s">
        <v>81</v>
      </c>
      <c r="AV124" s="14" t="s">
        <v>217</v>
      </c>
      <c r="AW124" s="14" t="s">
        <v>33</v>
      </c>
      <c r="AX124" s="14" t="s">
        <v>79</v>
      </c>
      <c r="AY124" s="265" t="s">
        <v>210</v>
      </c>
    </row>
    <row r="125" spans="1:65" s="2" customFormat="1" ht="33" customHeight="1">
      <c r="A125" s="39"/>
      <c r="B125" s="40"/>
      <c r="C125" s="213" t="s">
        <v>246</v>
      </c>
      <c r="D125" s="213" t="s">
        <v>212</v>
      </c>
      <c r="E125" s="214" t="s">
        <v>1655</v>
      </c>
      <c r="F125" s="215" t="s">
        <v>1656</v>
      </c>
      <c r="G125" s="216" t="s">
        <v>332</v>
      </c>
      <c r="H125" s="217">
        <v>46.58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217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217</v>
      </c>
      <c r="BM125" s="224" t="s">
        <v>2754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1658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1659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51" s="13" customFormat="1" ht="12">
      <c r="A128" s="13"/>
      <c r="B128" s="233"/>
      <c r="C128" s="234"/>
      <c r="D128" s="226" t="s">
        <v>223</v>
      </c>
      <c r="E128" s="234"/>
      <c r="F128" s="236" t="s">
        <v>2755</v>
      </c>
      <c r="G128" s="234"/>
      <c r="H128" s="237">
        <v>46.58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223</v>
      </c>
      <c r="AU128" s="243" t="s">
        <v>81</v>
      </c>
      <c r="AV128" s="13" t="s">
        <v>81</v>
      </c>
      <c r="AW128" s="13" t="s">
        <v>4</v>
      </c>
      <c r="AX128" s="13" t="s">
        <v>79</v>
      </c>
      <c r="AY128" s="243" t="s">
        <v>210</v>
      </c>
    </row>
    <row r="129" spans="1:65" s="2" customFormat="1" ht="24.15" customHeight="1">
      <c r="A129" s="39"/>
      <c r="B129" s="40"/>
      <c r="C129" s="213" t="s">
        <v>259</v>
      </c>
      <c r="D129" s="213" t="s">
        <v>212</v>
      </c>
      <c r="E129" s="214" t="s">
        <v>1661</v>
      </c>
      <c r="F129" s="215" t="s">
        <v>1662</v>
      </c>
      <c r="G129" s="216" t="s">
        <v>215</v>
      </c>
      <c r="H129" s="217">
        <v>22.36</v>
      </c>
      <c r="I129" s="218"/>
      <c r="J129" s="219">
        <f>ROUND(I129*H129,2)</f>
        <v>0</v>
      </c>
      <c r="K129" s="215" t="s">
        <v>216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217</v>
      </c>
      <c r="AT129" s="224" t="s">
        <v>212</v>
      </c>
      <c r="AU129" s="224" t="s">
        <v>81</v>
      </c>
      <c r="AY129" s="18" t="s">
        <v>210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217</v>
      </c>
      <c r="BM129" s="224" t="s">
        <v>2756</v>
      </c>
    </row>
    <row r="130" spans="1:47" s="2" customFormat="1" ht="12">
      <c r="A130" s="39"/>
      <c r="B130" s="40"/>
      <c r="C130" s="41"/>
      <c r="D130" s="226" t="s">
        <v>219</v>
      </c>
      <c r="E130" s="41"/>
      <c r="F130" s="227" t="s">
        <v>1664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219</v>
      </c>
      <c r="AU130" s="18" t="s">
        <v>81</v>
      </c>
    </row>
    <row r="131" spans="1:47" s="2" customFormat="1" ht="12">
      <c r="A131" s="39"/>
      <c r="B131" s="40"/>
      <c r="C131" s="41"/>
      <c r="D131" s="231" t="s">
        <v>221</v>
      </c>
      <c r="E131" s="41"/>
      <c r="F131" s="232" t="s">
        <v>1665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221</v>
      </c>
      <c r="AU131" s="18" t="s">
        <v>81</v>
      </c>
    </row>
    <row r="132" spans="1:51" s="13" customFormat="1" ht="12">
      <c r="A132" s="13"/>
      <c r="B132" s="233"/>
      <c r="C132" s="234"/>
      <c r="D132" s="226" t="s">
        <v>223</v>
      </c>
      <c r="E132" s="235" t="s">
        <v>19</v>
      </c>
      <c r="F132" s="236" t="s">
        <v>2757</v>
      </c>
      <c r="G132" s="234"/>
      <c r="H132" s="237">
        <v>22.36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223</v>
      </c>
      <c r="AU132" s="243" t="s">
        <v>81</v>
      </c>
      <c r="AV132" s="13" t="s">
        <v>81</v>
      </c>
      <c r="AW132" s="13" t="s">
        <v>33</v>
      </c>
      <c r="AX132" s="13" t="s">
        <v>79</v>
      </c>
      <c r="AY132" s="243" t="s">
        <v>210</v>
      </c>
    </row>
    <row r="133" spans="1:65" s="2" customFormat="1" ht="24.15" customHeight="1">
      <c r="A133" s="39"/>
      <c r="B133" s="40"/>
      <c r="C133" s="213" t="s">
        <v>243</v>
      </c>
      <c r="D133" s="213" t="s">
        <v>212</v>
      </c>
      <c r="E133" s="214" t="s">
        <v>1667</v>
      </c>
      <c r="F133" s="215" t="s">
        <v>1668</v>
      </c>
      <c r="G133" s="216" t="s">
        <v>215</v>
      </c>
      <c r="H133" s="217">
        <v>13.996</v>
      </c>
      <c r="I133" s="218"/>
      <c r="J133" s="219">
        <f>ROUND(I133*H133,2)</f>
        <v>0</v>
      </c>
      <c r="K133" s="215" t="s">
        <v>216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217</v>
      </c>
      <c r="AT133" s="224" t="s">
        <v>212</v>
      </c>
      <c r="AU133" s="224" t="s">
        <v>81</v>
      </c>
      <c r="AY133" s="18" t="s">
        <v>210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217</v>
      </c>
      <c r="BM133" s="224" t="s">
        <v>2758</v>
      </c>
    </row>
    <row r="134" spans="1:47" s="2" customFormat="1" ht="12">
      <c r="A134" s="39"/>
      <c r="B134" s="40"/>
      <c r="C134" s="41"/>
      <c r="D134" s="226" t="s">
        <v>219</v>
      </c>
      <c r="E134" s="41"/>
      <c r="F134" s="227" t="s">
        <v>1670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219</v>
      </c>
      <c r="AU134" s="18" t="s">
        <v>81</v>
      </c>
    </row>
    <row r="135" spans="1:47" s="2" customFormat="1" ht="12">
      <c r="A135" s="39"/>
      <c r="B135" s="40"/>
      <c r="C135" s="41"/>
      <c r="D135" s="231" t="s">
        <v>221</v>
      </c>
      <c r="E135" s="41"/>
      <c r="F135" s="232" t="s">
        <v>1671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221</v>
      </c>
      <c r="AU135" s="18" t="s">
        <v>81</v>
      </c>
    </row>
    <row r="136" spans="1:51" s="13" customFormat="1" ht="12">
      <c r="A136" s="13"/>
      <c r="B136" s="233"/>
      <c r="C136" s="234"/>
      <c r="D136" s="226" t="s">
        <v>223</v>
      </c>
      <c r="E136" s="235" t="s">
        <v>19</v>
      </c>
      <c r="F136" s="236" t="s">
        <v>2759</v>
      </c>
      <c r="G136" s="234"/>
      <c r="H136" s="237">
        <v>10.416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223</v>
      </c>
      <c r="AU136" s="243" t="s">
        <v>81</v>
      </c>
      <c r="AV136" s="13" t="s">
        <v>81</v>
      </c>
      <c r="AW136" s="13" t="s">
        <v>33</v>
      </c>
      <c r="AX136" s="13" t="s">
        <v>72</v>
      </c>
      <c r="AY136" s="243" t="s">
        <v>210</v>
      </c>
    </row>
    <row r="137" spans="1:51" s="13" customFormat="1" ht="12">
      <c r="A137" s="13"/>
      <c r="B137" s="233"/>
      <c r="C137" s="234"/>
      <c r="D137" s="226" t="s">
        <v>223</v>
      </c>
      <c r="E137" s="235" t="s">
        <v>19</v>
      </c>
      <c r="F137" s="236" t="s">
        <v>2760</v>
      </c>
      <c r="G137" s="234"/>
      <c r="H137" s="237">
        <v>3.58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223</v>
      </c>
      <c r="AU137" s="243" t="s">
        <v>81</v>
      </c>
      <c r="AV137" s="13" t="s">
        <v>81</v>
      </c>
      <c r="AW137" s="13" t="s">
        <v>33</v>
      </c>
      <c r="AX137" s="13" t="s">
        <v>72</v>
      </c>
      <c r="AY137" s="243" t="s">
        <v>210</v>
      </c>
    </row>
    <row r="138" spans="1:51" s="14" customFormat="1" ht="12">
      <c r="A138" s="14"/>
      <c r="B138" s="255"/>
      <c r="C138" s="256"/>
      <c r="D138" s="226" t="s">
        <v>223</v>
      </c>
      <c r="E138" s="257" t="s">
        <v>19</v>
      </c>
      <c r="F138" s="258" t="s">
        <v>326</v>
      </c>
      <c r="G138" s="256"/>
      <c r="H138" s="259">
        <v>13.996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223</v>
      </c>
      <c r="AU138" s="265" t="s">
        <v>81</v>
      </c>
      <c r="AV138" s="14" t="s">
        <v>217</v>
      </c>
      <c r="AW138" s="14" t="s">
        <v>33</v>
      </c>
      <c r="AX138" s="14" t="s">
        <v>79</v>
      </c>
      <c r="AY138" s="265" t="s">
        <v>210</v>
      </c>
    </row>
    <row r="139" spans="1:65" s="2" customFormat="1" ht="16.5" customHeight="1">
      <c r="A139" s="39"/>
      <c r="B139" s="40"/>
      <c r="C139" s="244" t="s">
        <v>265</v>
      </c>
      <c r="D139" s="244" t="s">
        <v>240</v>
      </c>
      <c r="E139" s="245" t="s">
        <v>1673</v>
      </c>
      <c r="F139" s="246" t="s">
        <v>1674</v>
      </c>
      <c r="G139" s="247" t="s">
        <v>332</v>
      </c>
      <c r="H139" s="248">
        <v>27.992</v>
      </c>
      <c r="I139" s="249"/>
      <c r="J139" s="250">
        <f>ROUND(I139*H139,2)</f>
        <v>0</v>
      </c>
      <c r="K139" s="246" t="s">
        <v>216</v>
      </c>
      <c r="L139" s="251"/>
      <c r="M139" s="252" t="s">
        <v>19</v>
      </c>
      <c r="N139" s="253" t="s">
        <v>43</v>
      </c>
      <c r="O139" s="85"/>
      <c r="P139" s="222">
        <f>O139*H139</f>
        <v>0</v>
      </c>
      <c r="Q139" s="222">
        <v>1</v>
      </c>
      <c r="R139" s="222">
        <f>Q139*H139</f>
        <v>27.992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243</v>
      </c>
      <c r="AT139" s="224" t="s">
        <v>240</v>
      </c>
      <c r="AU139" s="224" t="s">
        <v>81</v>
      </c>
      <c r="AY139" s="18" t="s">
        <v>210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217</v>
      </c>
      <c r="BM139" s="224" t="s">
        <v>2761</v>
      </c>
    </row>
    <row r="140" spans="1:47" s="2" customFormat="1" ht="12">
      <c r="A140" s="39"/>
      <c r="B140" s="40"/>
      <c r="C140" s="41"/>
      <c r="D140" s="226" t="s">
        <v>219</v>
      </c>
      <c r="E140" s="41"/>
      <c r="F140" s="227" t="s">
        <v>1674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219</v>
      </c>
      <c r="AU140" s="18" t="s">
        <v>81</v>
      </c>
    </row>
    <row r="141" spans="1:51" s="13" customFormat="1" ht="12">
      <c r="A141" s="13"/>
      <c r="B141" s="233"/>
      <c r="C141" s="234"/>
      <c r="D141" s="226" t="s">
        <v>223</v>
      </c>
      <c r="E141" s="234"/>
      <c r="F141" s="236" t="s">
        <v>2762</v>
      </c>
      <c r="G141" s="234"/>
      <c r="H141" s="237">
        <v>27.992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223</v>
      </c>
      <c r="AU141" s="243" t="s">
        <v>81</v>
      </c>
      <c r="AV141" s="13" t="s">
        <v>81</v>
      </c>
      <c r="AW141" s="13" t="s">
        <v>4</v>
      </c>
      <c r="AX141" s="13" t="s">
        <v>79</v>
      </c>
      <c r="AY141" s="243" t="s">
        <v>210</v>
      </c>
    </row>
    <row r="142" spans="1:63" s="12" customFormat="1" ht="22.8" customHeight="1">
      <c r="A142" s="12"/>
      <c r="B142" s="197"/>
      <c r="C142" s="198"/>
      <c r="D142" s="199" t="s">
        <v>71</v>
      </c>
      <c r="E142" s="211" t="s">
        <v>81</v>
      </c>
      <c r="F142" s="211" t="s">
        <v>1677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SUM(P143:P152)</f>
        <v>0</v>
      </c>
      <c r="Q142" s="205"/>
      <c r="R142" s="206">
        <f>SUM(R143:R152)</f>
        <v>1.8611573999999997</v>
      </c>
      <c r="S142" s="205"/>
      <c r="T142" s="207">
        <f>SUM(T143:T152)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79</v>
      </c>
      <c r="AT142" s="209" t="s">
        <v>71</v>
      </c>
      <c r="AU142" s="209" t="s">
        <v>79</v>
      </c>
      <c r="AY142" s="208" t="s">
        <v>210</v>
      </c>
      <c r="BK142" s="210">
        <f>SUM(BK143:BK152)</f>
        <v>0</v>
      </c>
    </row>
    <row r="143" spans="1:65" s="2" customFormat="1" ht="33" customHeight="1">
      <c r="A143" s="39"/>
      <c r="B143" s="40"/>
      <c r="C143" s="213" t="s">
        <v>277</v>
      </c>
      <c r="D143" s="213" t="s">
        <v>212</v>
      </c>
      <c r="E143" s="214" t="s">
        <v>1678</v>
      </c>
      <c r="F143" s="215" t="s">
        <v>1679</v>
      </c>
      <c r="G143" s="216" t="s">
        <v>229</v>
      </c>
      <c r="H143" s="217">
        <v>32.4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0.00031</v>
      </c>
      <c r="R143" s="222">
        <f>Q143*H143</f>
        <v>0.010043999999999999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217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217</v>
      </c>
      <c r="BM143" s="224" t="s">
        <v>2763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1681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1682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51" s="13" customFormat="1" ht="12">
      <c r="A146" s="13"/>
      <c r="B146" s="233"/>
      <c r="C146" s="234"/>
      <c r="D146" s="226" t="s">
        <v>223</v>
      </c>
      <c r="E146" s="235" t="s">
        <v>19</v>
      </c>
      <c r="F146" s="236" t="s">
        <v>1683</v>
      </c>
      <c r="G146" s="234"/>
      <c r="H146" s="237">
        <v>32.4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223</v>
      </c>
      <c r="AU146" s="243" t="s">
        <v>81</v>
      </c>
      <c r="AV146" s="13" t="s">
        <v>81</v>
      </c>
      <c r="AW146" s="13" t="s">
        <v>33</v>
      </c>
      <c r="AX146" s="13" t="s">
        <v>79</v>
      </c>
      <c r="AY146" s="243" t="s">
        <v>210</v>
      </c>
    </row>
    <row r="147" spans="1:65" s="2" customFormat="1" ht="24.15" customHeight="1">
      <c r="A147" s="39"/>
      <c r="B147" s="40"/>
      <c r="C147" s="244" t="s">
        <v>283</v>
      </c>
      <c r="D147" s="244" t="s">
        <v>240</v>
      </c>
      <c r="E147" s="245" t="s">
        <v>1684</v>
      </c>
      <c r="F147" s="246" t="s">
        <v>1685</v>
      </c>
      <c r="G147" s="247" t="s">
        <v>229</v>
      </c>
      <c r="H147" s="248">
        <v>38.378</v>
      </c>
      <c r="I147" s="249"/>
      <c r="J147" s="250">
        <f>ROUND(I147*H147,2)</f>
        <v>0</v>
      </c>
      <c r="K147" s="246" t="s">
        <v>216</v>
      </c>
      <c r="L147" s="251"/>
      <c r="M147" s="252" t="s">
        <v>19</v>
      </c>
      <c r="N147" s="253" t="s">
        <v>43</v>
      </c>
      <c r="O147" s="85"/>
      <c r="P147" s="222">
        <f>O147*H147</f>
        <v>0</v>
      </c>
      <c r="Q147" s="222">
        <v>0.0003</v>
      </c>
      <c r="R147" s="222">
        <f>Q147*H147</f>
        <v>0.011513399999999998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243</v>
      </c>
      <c r="AT147" s="224" t="s">
        <v>240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217</v>
      </c>
      <c r="BM147" s="224" t="s">
        <v>2764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1685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51" s="13" customFormat="1" ht="12">
      <c r="A149" s="13"/>
      <c r="B149" s="233"/>
      <c r="C149" s="234"/>
      <c r="D149" s="226" t="s">
        <v>223</v>
      </c>
      <c r="E149" s="234"/>
      <c r="F149" s="236" t="s">
        <v>1687</v>
      </c>
      <c r="G149" s="234"/>
      <c r="H149" s="237">
        <v>38.378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223</v>
      </c>
      <c r="AU149" s="243" t="s">
        <v>81</v>
      </c>
      <c r="AV149" s="13" t="s">
        <v>81</v>
      </c>
      <c r="AW149" s="13" t="s">
        <v>4</v>
      </c>
      <c r="AX149" s="13" t="s">
        <v>79</v>
      </c>
      <c r="AY149" s="243" t="s">
        <v>210</v>
      </c>
    </row>
    <row r="150" spans="1:65" s="2" customFormat="1" ht="44.25" customHeight="1">
      <c r="A150" s="39"/>
      <c r="B150" s="40"/>
      <c r="C150" s="213" t="s">
        <v>8</v>
      </c>
      <c r="D150" s="213" t="s">
        <v>212</v>
      </c>
      <c r="E150" s="214" t="s">
        <v>1688</v>
      </c>
      <c r="F150" s="215" t="s">
        <v>1689</v>
      </c>
      <c r="G150" s="216" t="s">
        <v>269</v>
      </c>
      <c r="H150" s="217">
        <v>9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0.2044</v>
      </c>
      <c r="R150" s="222">
        <f>Q150*H150</f>
        <v>1.8396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2765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1691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1692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63" s="12" customFormat="1" ht="22.8" customHeight="1">
      <c r="A153" s="12"/>
      <c r="B153" s="197"/>
      <c r="C153" s="198"/>
      <c r="D153" s="199" t="s">
        <v>71</v>
      </c>
      <c r="E153" s="211" t="s">
        <v>217</v>
      </c>
      <c r="F153" s="211" t="s">
        <v>1693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SUM(P154:P159)</f>
        <v>0</v>
      </c>
      <c r="Q153" s="205"/>
      <c r="R153" s="206">
        <f>SUM(R154:R159)</f>
        <v>0</v>
      </c>
      <c r="S153" s="205"/>
      <c r="T153" s="207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79</v>
      </c>
      <c r="AT153" s="209" t="s">
        <v>71</v>
      </c>
      <c r="AU153" s="209" t="s">
        <v>79</v>
      </c>
      <c r="AY153" s="208" t="s">
        <v>210</v>
      </c>
      <c r="BK153" s="210">
        <f>SUM(BK154:BK159)</f>
        <v>0</v>
      </c>
    </row>
    <row r="154" spans="1:65" s="2" customFormat="1" ht="24.15" customHeight="1">
      <c r="A154" s="39"/>
      <c r="B154" s="40"/>
      <c r="C154" s="213" t="s">
        <v>294</v>
      </c>
      <c r="D154" s="213" t="s">
        <v>212</v>
      </c>
      <c r="E154" s="214" t="s">
        <v>1694</v>
      </c>
      <c r="F154" s="215" t="s">
        <v>1695</v>
      </c>
      <c r="G154" s="216" t="s">
        <v>215</v>
      </c>
      <c r="H154" s="217">
        <v>3.504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2766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1697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1698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51" s="13" customFormat="1" ht="12">
      <c r="A157" s="13"/>
      <c r="B157" s="233"/>
      <c r="C157" s="234"/>
      <c r="D157" s="226" t="s">
        <v>223</v>
      </c>
      <c r="E157" s="235" t="s">
        <v>19</v>
      </c>
      <c r="F157" s="236" t="s">
        <v>2767</v>
      </c>
      <c r="G157" s="234"/>
      <c r="H157" s="237">
        <v>2.604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223</v>
      </c>
      <c r="AU157" s="243" t="s">
        <v>81</v>
      </c>
      <c r="AV157" s="13" t="s">
        <v>81</v>
      </c>
      <c r="AW157" s="13" t="s">
        <v>33</v>
      </c>
      <c r="AX157" s="13" t="s">
        <v>72</v>
      </c>
      <c r="AY157" s="243" t="s">
        <v>210</v>
      </c>
    </row>
    <row r="158" spans="1:51" s="13" customFormat="1" ht="12">
      <c r="A158" s="13"/>
      <c r="B158" s="233"/>
      <c r="C158" s="234"/>
      <c r="D158" s="226" t="s">
        <v>223</v>
      </c>
      <c r="E158" s="235" t="s">
        <v>19</v>
      </c>
      <c r="F158" s="236" t="s">
        <v>2768</v>
      </c>
      <c r="G158" s="234"/>
      <c r="H158" s="237">
        <v>0.9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223</v>
      </c>
      <c r="AU158" s="243" t="s">
        <v>81</v>
      </c>
      <c r="AV158" s="13" t="s">
        <v>81</v>
      </c>
      <c r="AW158" s="13" t="s">
        <v>33</v>
      </c>
      <c r="AX158" s="13" t="s">
        <v>72</v>
      </c>
      <c r="AY158" s="243" t="s">
        <v>210</v>
      </c>
    </row>
    <row r="159" spans="1:51" s="14" customFormat="1" ht="12">
      <c r="A159" s="14"/>
      <c r="B159" s="255"/>
      <c r="C159" s="256"/>
      <c r="D159" s="226" t="s">
        <v>223</v>
      </c>
      <c r="E159" s="257" t="s">
        <v>19</v>
      </c>
      <c r="F159" s="258" t="s">
        <v>326</v>
      </c>
      <c r="G159" s="256"/>
      <c r="H159" s="259">
        <v>3.504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223</v>
      </c>
      <c r="AU159" s="265" t="s">
        <v>81</v>
      </c>
      <c r="AV159" s="14" t="s">
        <v>217</v>
      </c>
      <c r="AW159" s="14" t="s">
        <v>33</v>
      </c>
      <c r="AX159" s="14" t="s">
        <v>79</v>
      </c>
      <c r="AY159" s="265" t="s">
        <v>210</v>
      </c>
    </row>
    <row r="160" spans="1:63" s="12" customFormat="1" ht="22.8" customHeight="1">
      <c r="A160" s="12"/>
      <c r="B160" s="197"/>
      <c r="C160" s="198"/>
      <c r="D160" s="199" t="s">
        <v>71</v>
      </c>
      <c r="E160" s="211" t="s">
        <v>246</v>
      </c>
      <c r="F160" s="211" t="s">
        <v>247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SUM(P161:P163)</f>
        <v>0</v>
      </c>
      <c r="Q160" s="205"/>
      <c r="R160" s="206">
        <f>SUM(R161:R163)</f>
        <v>4.141836</v>
      </c>
      <c r="S160" s="205"/>
      <c r="T160" s="207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79</v>
      </c>
      <c r="AT160" s="209" t="s">
        <v>71</v>
      </c>
      <c r="AU160" s="209" t="s">
        <v>79</v>
      </c>
      <c r="AY160" s="208" t="s">
        <v>210</v>
      </c>
      <c r="BK160" s="210">
        <f>SUM(BK161:BK163)</f>
        <v>0</v>
      </c>
    </row>
    <row r="161" spans="1:65" s="2" customFormat="1" ht="24.15" customHeight="1">
      <c r="A161" s="39"/>
      <c r="B161" s="40"/>
      <c r="C161" s="213" t="s">
        <v>301</v>
      </c>
      <c r="D161" s="213" t="s">
        <v>212</v>
      </c>
      <c r="E161" s="214" t="s">
        <v>1700</v>
      </c>
      <c r="F161" s="215" t="s">
        <v>1701</v>
      </c>
      <c r="G161" s="216" t="s">
        <v>215</v>
      </c>
      <c r="H161" s="217">
        <v>1.8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2.30102</v>
      </c>
      <c r="R161" s="222">
        <f>Q161*H161</f>
        <v>4.141836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2769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1703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1704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3" s="12" customFormat="1" ht="22.8" customHeight="1">
      <c r="A164" s="12"/>
      <c r="B164" s="197"/>
      <c r="C164" s="198"/>
      <c r="D164" s="199" t="s">
        <v>71</v>
      </c>
      <c r="E164" s="211" t="s">
        <v>243</v>
      </c>
      <c r="F164" s="211" t="s">
        <v>1705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SUM(P165:P187)</f>
        <v>0</v>
      </c>
      <c r="Q164" s="205"/>
      <c r="R164" s="206">
        <f>SUM(R165:R187)</f>
        <v>1.486356</v>
      </c>
      <c r="S164" s="205"/>
      <c r="T164" s="207">
        <f>SUM(T165:T187)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79</v>
      </c>
      <c r="AT164" s="209" t="s">
        <v>71</v>
      </c>
      <c r="AU164" s="209" t="s">
        <v>79</v>
      </c>
      <c r="AY164" s="208" t="s">
        <v>210</v>
      </c>
      <c r="BK164" s="210">
        <f>SUM(BK165:BK187)</f>
        <v>0</v>
      </c>
    </row>
    <row r="165" spans="1:65" s="2" customFormat="1" ht="24.15" customHeight="1">
      <c r="A165" s="39"/>
      <c r="B165" s="40"/>
      <c r="C165" s="213" t="s">
        <v>305</v>
      </c>
      <c r="D165" s="213" t="s">
        <v>212</v>
      </c>
      <c r="E165" s="214" t="s">
        <v>2770</v>
      </c>
      <c r="F165" s="215" t="s">
        <v>2771</v>
      </c>
      <c r="G165" s="216" t="s">
        <v>297</v>
      </c>
      <c r="H165" s="217">
        <v>1</v>
      </c>
      <c r="I165" s="218"/>
      <c r="J165" s="219">
        <f>ROUND(I165*H165,2)</f>
        <v>0</v>
      </c>
      <c r="K165" s="215" t="s">
        <v>216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6E-05</v>
      </c>
      <c r="R165" s="222">
        <f>Q165*H165</f>
        <v>6E-05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217</v>
      </c>
      <c r="AT165" s="224" t="s">
        <v>212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217</v>
      </c>
      <c r="BM165" s="224" t="s">
        <v>2772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2773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47" s="2" customFormat="1" ht="12">
      <c r="A167" s="39"/>
      <c r="B167" s="40"/>
      <c r="C167" s="41"/>
      <c r="D167" s="231" t="s">
        <v>221</v>
      </c>
      <c r="E167" s="41"/>
      <c r="F167" s="232" t="s">
        <v>2774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221</v>
      </c>
      <c r="AU167" s="18" t="s">
        <v>81</v>
      </c>
    </row>
    <row r="168" spans="1:65" s="2" customFormat="1" ht="24.15" customHeight="1">
      <c r="A168" s="39"/>
      <c r="B168" s="40"/>
      <c r="C168" s="244" t="s">
        <v>311</v>
      </c>
      <c r="D168" s="244" t="s">
        <v>240</v>
      </c>
      <c r="E168" s="245" t="s">
        <v>2775</v>
      </c>
      <c r="F168" s="246" t="s">
        <v>2776</v>
      </c>
      <c r="G168" s="247" t="s">
        <v>297</v>
      </c>
      <c r="H168" s="248">
        <v>1</v>
      </c>
      <c r="I168" s="249"/>
      <c r="J168" s="250">
        <f>ROUND(I168*H168,2)</f>
        <v>0</v>
      </c>
      <c r="K168" s="246" t="s">
        <v>216</v>
      </c>
      <c r="L168" s="251"/>
      <c r="M168" s="252" t="s">
        <v>19</v>
      </c>
      <c r="N168" s="253" t="s">
        <v>43</v>
      </c>
      <c r="O168" s="85"/>
      <c r="P168" s="222">
        <f>O168*H168</f>
        <v>0</v>
      </c>
      <c r="Q168" s="222">
        <v>0.00086</v>
      </c>
      <c r="R168" s="222">
        <f>Q168*H168</f>
        <v>0.00086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243</v>
      </c>
      <c r="AT168" s="224" t="s">
        <v>240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2777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2776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65" s="2" customFormat="1" ht="21.75" customHeight="1">
      <c r="A170" s="39"/>
      <c r="B170" s="40"/>
      <c r="C170" s="213" t="s">
        <v>317</v>
      </c>
      <c r="D170" s="213" t="s">
        <v>212</v>
      </c>
      <c r="E170" s="214" t="s">
        <v>2778</v>
      </c>
      <c r="F170" s="215" t="s">
        <v>2779</v>
      </c>
      <c r="G170" s="216" t="s">
        <v>297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1.12181</v>
      </c>
      <c r="R170" s="222">
        <f>Q170*H170</f>
        <v>1.12181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217</v>
      </c>
      <c r="AT170" s="224" t="s">
        <v>212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2780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2781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65" s="2" customFormat="1" ht="16.5" customHeight="1">
      <c r="A172" s="39"/>
      <c r="B172" s="40"/>
      <c r="C172" s="213" t="s">
        <v>329</v>
      </c>
      <c r="D172" s="213" t="s">
        <v>212</v>
      </c>
      <c r="E172" s="214" t="s">
        <v>2782</v>
      </c>
      <c r="F172" s="215" t="s">
        <v>2783</v>
      </c>
      <c r="G172" s="216" t="s">
        <v>297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217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217</v>
      </c>
      <c r="BM172" s="224" t="s">
        <v>2784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2783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65" s="2" customFormat="1" ht="24.15" customHeight="1">
      <c r="A174" s="39"/>
      <c r="B174" s="40"/>
      <c r="C174" s="213" t="s">
        <v>336</v>
      </c>
      <c r="D174" s="213" t="s">
        <v>212</v>
      </c>
      <c r="E174" s="214" t="s">
        <v>1720</v>
      </c>
      <c r="F174" s="215" t="s">
        <v>1721</v>
      </c>
      <c r="G174" s="216" t="s">
        <v>269</v>
      </c>
      <c r="H174" s="217">
        <v>5</v>
      </c>
      <c r="I174" s="218"/>
      <c r="J174" s="219">
        <f>ROUND(I174*H174,2)</f>
        <v>0</v>
      </c>
      <c r="K174" s="215" t="s">
        <v>216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0.0015</v>
      </c>
      <c r="R174" s="222">
        <f>Q174*H174</f>
        <v>0.0075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217</v>
      </c>
      <c r="AT174" s="224" t="s">
        <v>212</v>
      </c>
      <c r="AU174" s="224" t="s">
        <v>81</v>
      </c>
      <c r="AY174" s="18" t="s">
        <v>210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217</v>
      </c>
      <c r="BM174" s="224" t="s">
        <v>2785</v>
      </c>
    </row>
    <row r="175" spans="1:47" s="2" customFormat="1" ht="12">
      <c r="A175" s="39"/>
      <c r="B175" s="40"/>
      <c r="C175" s="41"/>
      <c r="D175" s="226" t="s">
        <v>219</v>
      </c>
      <c r="E175" s="41"/>
      <c r="F175" s="227" t="s">
        <v>1723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219</v>
      </c>
      <c r="AU175" s="18" t="s">
        <v>81</v>
      </c>
    </row>
    <row r="176" spans="1:47" s="2" customFormat="1" ht="12">
      <c r="A176" s="39"/>
      <c r="B176" s="40"/>
      <c r="C176" s="41"/>
      <c r="D176" s="231" t="s">
        <v>221</v>
      </c>
      <c r="E176" s="41"/>
      <c r="F176" s="232" t="s">
        <v>1724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221</v>
      </c>
      <c r="AU176" s="18" t="s">
        <v>81</v>
      </c>
    </row>
    <row r="177" spans="1:65" s="2" customFormat="1" ht="24.15" customHeight="1">
      <c r="A177" s="39"/>
      <c r="B177" s="40"/>
      <c r="C177" s="213" t="s">
        <v>343</v>
      </c>
      <c r="D177" s="213" t="s">
        <v>212</v>
      </c>
      <c r="E177" s="214" t="s">
        <v>1725</v>
      </c>
      <c r="F177" s="215" t="s">
        <v>1726</v>
      </c>
      <c r="G177" s="216" t="s">
        <v>269</v>
      </c>
      <c r="H177" s="217">
        <v>25.85</v>
      </c>
      <c r="I177" s="218"/>
      <c r="J177" s="219">
        <f>ROUND(I177*H177,2)</f>
        <v>0</v>
      </c>
      <c r="K177" s="215" t="s">
        <v>216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0.00276</v>
      </c>
      <c r="R177" s="222">
        <f>Q177*H177</f>
        <v>0.071346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217</v>
      </c>
      <c r="AT177" s="224" t="s">
        <v>212</v>
      </c>
      <c r="AU177" s="224" t="s">
        <v>81</v>
      </c>
      <c r="AY177" s="18" t="s">
        <v>210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217</v>
      </c>
      <c r="BM177" s="224" t="s">
        <v>2786</v>
      </c>
    </row>
    <row r="178" spans="1:47" s="2" customFormat="1" ht="12">
      <c r="A178" s="39"/>
      <c r="B178" s="40"/>
      <c r="C178" s="41"/>
      <c r="D178" s="226" t="s">
        <v>219</v>
      </c>
      <c r="E178" s="41"/>
      <c r="F178" s="227" t="s">
        <v>1728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219</v>
      </c>
      <c r="AU178" s="18" t="s">
        <v>81</v>
      </c>
    </row>
    <row r="179" spans="1:47" s="2" customFormat="1" ht="12">
      <c r="A179" s="39"/>
      <c r="B179" s="40"/>
      <c r="C179" s="41"/>
      <c r="D179" s="231" t="s">
        <v>221</v>
      </c>
      <c r="E179" s="41"/>
      <c r="F179" s="232" t="s">
        <v>1729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221</v>
      </c>
      <c r="AU179" s="18" t="s">
        <v>81</v>
      </c>
    </row>
    <row r="180" spans="1:65" s="2" customFormat="1" ht="24.15" customHeight="1">
      <c r="A180" s="39"/>
      <c r="B180" s="40"/>
      <c r="C180" s="213" t="s">
        <v>7</v>
      </c>
      <c r="D180" s="213" t="s">
        <v>212</v>
      </c>
      <c r="E180" s="214" t="s">
        <v>2787</v>
      </c>
      <c r="F180" s="215" t="s">
        <v>2788</v>
      </c>
      <c r="G180" s="216" t="s">
        <v>297</v>
      </c>
      <c r="H180" s="217">
        <v>2</v>
      </c>
      <c r="I180" s="218"/>
      <c r="J180" s="219">
        <f>ROUND(I180*H180,2)</f>
        <v>0</v>
      </c>
      <c r="K180" s="215" t="s">
        <v>216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0.02639</v>
      </c>
      <c r="R180" s="222">
        <f>Q180*H180</f>
        <v>0.05278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217</v>
      </c>
      <c r="AT180" s="224" t="s">
        <v>212</v>
      </c>
      <c r="AU180" s="224" t="s">
        <v>81</v>
      </c>
      <c r="AY180" s="18" t="s">
        <v>210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217</v>
      </c>
      <c r="BM180" s="224" t="s">
        <v>2789</v>
      </c>
    </row>
    <row r="181" spans="1:47" s="2" customFormat="1" ht="12">
      <c r="A181" s="39"/>
      <c r="B181" s="40"/>
      <c r="C181" s="41"/>
      <c r="D181" s="226" t="s">
        <v>219</v>
      </c>
      <c r="E181" s="41"/>
      <c r="F181" s="227" t="s">
        <v>2790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219</v>
      </c>
      <c r="AU181" s="18" t="s">
        <v>81</v>
      </c>
    </row>
    <row r="182" spans="1:47" s="2" customFormat="1" ht="12">
      <c r="A182" s="39"/>
      <c r="B182" s="40"/>
      <c r="C182" s="41"/>
      <c r="D182" s="231" t="s">
        <v>221</v>
      </c>
      <c r="E182" s="41"/>
      <c r="F182" s="232" t="s">
        <v>2791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221</v>
      </c>
      <c r="AU182" s="18" t="s">
        <v>81</v>
      </c>
    </row>
    <row r="183" spans="1:65" s="2" customFormat="1" ht="37.8" customHeight="1">
      <c r="A183" s="39"/>
      <c r="B183" s="40"/>
      <c r="C183" s="213" t="s">
        <v>354</v>
      </c>
      <c r="D183" s="213" t="s">
        <v>212</v>
      </c>
      <c r="E183" s="214" t="s">
        <v>2792</v>
      </c>
      <c r="F183" s="215" t="s">
        <v>2793</v>
      </c>
      <c r="G183" s="216" t="s">
        <v>297</v>
      </c>
      <c r="H183" s="217">
        <v>2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0.09</v>
      </c>
      <c r="R183" s="222">
        <f>Q183*H183</f>
        <v>0.18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217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217</v>
      </c>
      <c r="BM183" s="224" t="s">
        <v>2794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2793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2795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24.15" customHeight="1">
      <c r="A186" s="39"/>
      <c r="B186" s="40"/>
      <c r="C186" s="244" t="s">
        <v>360</v>
      </c>
      <c r="D186" s="244" t="s">
        <v>240</v>
      </c>
      <c r="E186" s="245" t="s">
        <v>2796</v>
      </c>
      <c r="F186" s="246" t="s">
        <v>2797</v>
      </c>
      <c r="G186" s="247" t="s">
        <v>297</v>
      </c>
      <c r="H186" s="248">
        <v>2</v>
      </c>
      <c r="I186" s="249"/>
      <c r="J186" s="250">
        <f>ROUND(I186*H186,2)</f>
        <v>0</v>
      </c>
      <c r="K186" s="246" t="s">
        <v>216</v>
      </c>
      <c r="L186" s="251"/>
      <c r="M186" s="252" t="s">
        <v>19</v>
      </c>
      <c r="N186" s="253" t="s">
        <v>43</v>
      </c>
      <c r="O186" s="85"/>
      <c r="P186" s="222">
        <f>O186*H186</f>
        <v>0</v>
      </c>
      <c r="Q186" s="222">
        <v>0.026</v>
      </c>
      <c r="R186" s="222">
        <f>Q186*H186</f>
        <v>0.052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243</v>
      </c>
      <c r="AT186" s="224" t="s">
        <v>240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217</v>
      </c>
      <c r="BM186" s="224" t="s">
        <v>2798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2797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63" s="12" customFormat="1" ht="22.8" customHeight="1">
      <c r="A188" s="12"/>
      <c r="B188" s="197"/>
      <c r="C188" s="198"/>
      <c r="D188" s="199" t="s">
        <v>71</v>
      </c>
      <c r="E188" s="211" t="s">
        <v>265</v>
      </c>
      <c r="F188" s="211" t="s">
        <v>266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SUM(P189:P199)</f>
        <v>0</v>
      </c>
      <c r="Q188" s="205"/>
      <c r="R188" s="206">
        <f>SUM(R189:R199)</f>
        <v>0</v>
      </c>
      <c r="S188" s="205"/>
      <c r="T188" s="207">
        <f>SUM(T189:T199)</f>
        <v>4.079000000000001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79</v>
      </c>
      <c r="AT188" s="209" t="s">
        <v>71</v>
      </c>
      <c r="AU188" s="209" t="s">
        <v>79</v>
      </c>
      <c r="AY188" s="208" t="s">
        <v>210</v>
      </c>
      <c r="BK188" s="210">
        <f>SUM(BK189:BK199)</f>
        <v>0</v>
      </c>
    </row>
    <row r="189" spans="1:65" s="2" customFormat="1" ht="37.8" customHeight="1">
      <c r="A189" s="39"/>
      <c r="B189" s="40"/>
      <c r="C189" s="213" t="s">
        <v>366</v>
      </c>
      <c r="D189" s="213" t="s">
        <v>212</v>
      </c>
      <c r="E189" s="214" t="s">
        <v>1730</v>
      </c>
      <c r="F189" s="215" t="s">
        <v>1731</v>
      </c>
      <c r="G189" s="216" t="s">
        <v>215</v>
      </c>
      <c r="H189" s="217">
        <v>1.8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2.2</v>
      </c>
      <c r="T189" s="223">
        <f>S189*H189</f>
        <v>3.9600000000000004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217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217</v>
      </c>
      <c r="BM189" s="224" t="s">
        <v>2799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1733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1734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51" s="13" customFormat="1" ht="12">
      <c r="A192" s="13"/>
      <c r="B192" s="233"/>
      <c r="C192" s="234"/>
      <c r="D192" s="226" t="s">
        <v>223</v>
      </c>
      <c r="E192" s="235" t="s">
        <v>19</v>
      </c>
      <c r="F192" s="236" t="s">
        <v>2800</v>
      </c>
      <c r="G192" s="234"/>
      <c r="H192" s="237">
        <v>1.8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223</v>
      </c>
      <c r="AU192" s="243" t="s">
        <v>81</v>
      </c>
      <c r="AV192" s="13" t="s">
        <v>81</v>
      </c>
      <c r="AW192" s="13" t="s">
        <v>33</v>
      </c>
      <c r="AX192" s="13" t="s">
        <v>79</v>
      </c>
      <c r="AY192" s="243" t="s">
        <v>210</v>
      </c>
    </row>
    <row r="193" spans="1:65" s="2" customFormat="1" ht="24.15" customHeight="1">
      <c r="A193" s="39"/>
      <c r="B193" s="40"/>
      <c r="C193" s="213" t="s">
        <v>372</v>
      </c>
      <c r="D193" s="213" t="s">
        <v>212</v>
      </c>
      <c r="E193" s="214" t="s">
        <v>1736</v>
      </c>
      <c r="F193" s="215" t="s">
        <v>1737</v>
      </c>
      <c r="G193" s="216" t="s">
        <v>297</v>
      </c>
      <c r="H193" s="217">
        <v>1</v>
      </c>
      <c r="I193" s="218"/>
      <c r="J193" s="219">
        <f>ROUND(I193*H193,2)</f>
        <v>0</v>
      </c>
      <c r="K193" s="215" t="s">
        <v>216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0.119</v>
      </c>
      <c r="T193" s="223">
        <f>S193*H193</f>
        <v>0.119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217</v>
      </c>
      <c r="AT193" s="224" t="s">
        <v>212</v>
      </c>
      <c r="AU193" s="224" t="s">
        <v>81</v>
      </c>
      <c r="AY193" s="18" t="s">
        <v>210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217</v>
      </c>
      <c r="BM193" s="224" t="s">
        <v>2801</v>
      </c>
    </row>
    <row r="194" spans="1:47" s="2" customFormat="1" ht="12">
      <c r="A194" s="39"/>
      <c r="B194" s="40"/>
      <c r="C194" s="41"/>
      <c r="D194" s="226" t="s">
        <v>219</v>
      </c>
      <c r="E194" s="41"/>
      <c r="F194" s="227" t="s">
        <v>1739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219</v>
      </c>
      <c r="AU194" s="18" t="s">
        <v>81</v>
      </c>
    </row>
    <row r="195" spans="1:47" s="2" customFormat="1" ht="12">
      <c r="A195" s="39"/>
      <c r="B195" s="40"/>
      <c r="C195" s="41"/>
      <c r="D195" s="231" t="s">
        <v>221</v>
      </c>
      <c r="E195" s="41"/>
      <c r="F195" s="232" t="s">
        <v>1740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221</v>
      </c>
      <c r="AU195" s="18" t="s">
        <v>81</v>
      </c>
    </row>
    <row r="196" spans="1:65" s="2" customFormat="1" ht="24.15" customHeight="1">
      <c r="A196" s="39"/>
      <c r="B196" s="40"/>
      <c r="C196" s="213" t="s">
        <v>378</v>
      </c>
      <c r="D196" s="213" t="s">
        <v>212</v>
      </c>
      <c r="E196" s="214" t="s">
        <v>1741</v>
      </c>
      <c r="F196" s="215" t="s">
        <v>1742</v>
      </c>
      <c r="G196" s="216" t="s">
        <v>269</v>
      </c>
      <c r="H196" s="217">
        <v>39.2</v>
      </c>
      <c r="I196" s="218"/>
      <c r="J196" s="219">
        <f>ROUND(I196*H196,2)</f>
        <v>0</v>
      </c>
      <c r="K196" s="215" t="s">
        <v>216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217</v>
      </c>
      <c r="AT196" s="224" t="s">
        <v>212</v>
      </c>
      <c r="AU196" s="224" t="s">
        <v>81</v>
      </c>
      <c r="AY196" s="18" t="s">
        <v>210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217</v>
      </c>
      <c r="BM196" s="224" t="s">
        <v>2802</v>
      </c>
    </row>
    <row r="197" spans="1:47" s="2" customFormat="1" ht="12">
      <c r="A197" s="39"/>
      <c r="B197" s="40"/>
      <c r="C197" s="41"/>
      <c r="D197" s="226" t="s">
        <v>219</v>
      </c>
      <c r="E197" s="41"/>
      <c r="F197" s="227" t="s">
        <v>1744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219</v>
      </c>
      <c r="AU197" s="18" t="s">
        <v>81</v>
      </c>
    </row>
    <row r="198" spans="1:47" s="2" customFormat="1" ht="12">
      <c r="A198" s="39"/>
      <c r="B198" s="40"/>
      <c r="C198" s="41"/>
      <c r="D198" s="231" t="s">
        <v>221</v>
      </c>
      <c r="E198" s="41"/>
      <c r="F198" s="232" t="s">
        <v>1745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221</v>
      </c>
      <c r="AU198" s="18" t="s">
        <v>81</v>
      </c>
    </row>
    <row r="199" spans="1:51" s="13" customFormat="1" ht="12">
      <c r="A199" s="13"/>
      <c r="B199" s="233"/>
      <c r="C199" s="234"/>
      <c r="D199" s="226" t="s">
        <v>223</v>
      </c>
      <c r="E199" s="235" t="s">
        <v>19</v>
      </c>
      <c r="F199" s="236" t="s">
        <v>2803</v>
      </c>
      <c r="G199" s="234"/>
      <c r="H199" s="237">
        <v>39.2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223</v>
      </c>
      <c r="AU199" s="243" t="s">
        <v>81</v>
      </c>
      <c r="AV199" s="13" t="s">
        <v>81</v>
      </c>
      <c r="AW199" s="13" t="s">
        <v>33</v>
      </c>
      <c r="AX199" s="13" t="s">
        <v>79</v>
      </c>
      <c r="AY199" s="243" t="s">
        <v>210</v>
      </c>
    </row>
    <row r="200" spans="1:63" s="12" customFormat="1" ht="22.8" customHeight="1">
      <c r="A200" s="12"/>
      <c r="B200" s="197"/>
      <c r="C200" s="198"/>
      <c r="D200" s="199" t="s">
        <v>71</v>
      </c>
      <c r="E200" s="211" t="s">
        <v>327</v>
      </c>
      <c r="F200" s="211" t="s">
        <v>328</v>
      </c>
      <c r="G200" s="198"/>
      <c r="H200" s="198"/>
      <c r="I200" s="201"/>
      <c r="J200" s="212">
        <f>BK200</f>
        <v>0</v>
      </c>
      <c r="K200" s="198"/>
      <c r="L200" s="203"/>
      <c r="M200" s="204"/>
      <c r="N200" s="205"/>
      <c r="O200" s="205"/>
      <c r="P200" s="206">
        <f>SUM(P201:P210)</f>
        <v>0</v>
      </c>
      <c r="Q200" s="205"/>
      <c r="R200" s="206">
        <f>SUM(R201:R210)</f>
        <v>0</v>
      </c>
      <c r="S200" s="205"/>
      <c r="T200" s="207">
        <f>SUM(T201:T210)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79</v>
      </c>
      <c r="AT200" s="209" t="s">
        <v>71</v>
      </c>
      <c r="AU200" s="209" t="s">
        <v>79</v>
      </c>
      <c r="AY200" s="208" t="s">
        <v>210</v>
      </c>
      <c r="BK200" s="210">
        <f>SUM(BK201:BK210)</f>
        <v>0</v>
      </c>
    </row>
    <row r="201" spans="1:65" s="2" customFormat="1" ht="24.15" customHeight="1">
      <c r="A201" s="39"/>
      <c r="B201" s="40"/>
      <c r="C201" s="213" t="s">
        <v>385</v>
      </c>
      <c r="D201" s="213" t="s">
        <v>212</v>
      </c>
      <c r="E201" s="214" t="s">
        <v>330</v>
      </c>
      <c r="F201" s="215" t="s">
        <v>331</v>
      </c>
      <c r="G201" s="216" t="s">
        <v>332</v>
      </c>
      <c r="H201" s="217">
        <v>4.146</v>
      </c>
      <c r="I201" s="218"/>
      <c r="J201" s="219">
        <f>ROUND(I201*H201,2)</f>
        <v>0</v>
      </c>
      <c r="K201" s="215" t="s">
        <v>216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217</v>
      </c>
      <c r="AT201" s="224" t="s">
        <v>212</v>
      </c>
      <c r="AU201" s="224" t="s">
        <v>81</v>
      </c>
      <c r="AY201" s="18" t="s">
        <v>210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217</v>
      </c>
      <c r="BM201" s="224" t="s">
        <v>2804</v>
      </c>
    </row>
    <row r="202" spans="1:47" s="2" customFormat="1" ht="12">
      <c r="A202" s="39"/>
      <c r="B202" s="40"/>
      <c r="C202" s="41"/>
      <c r="D202" s="226" t="s">
        <v>219</v>
      </c>
      <c r="E202" s="41"/>
      <c r="F202" s="227" t="s">
        <v>334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219</v>
      </c>
      <c r="AU202" s="18" t="s">
        <v>81</v>
      </c>
    </row>
    <row r="203" spans="1:47" s="2" customFormat="1" ht="12">
      <c r="A203" s="39"/>
      <c r="B203" s="40"/>
      <c r="C203" s="41"/>
      <c r="D203" s="231" t="s">
        <v>221</v>
      </c>
      <c r="E203" s="41"/>
      <c r="F203" s="232" t="s">
        <v>335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221</v>
      </c>
      <c r="AU203" s="18" t="s">
        <v>81</v>
      </c>
    </row>
    <row r="204" spans="1:65" s="2" customFormat="1" ht="24.15" customHeight="1">
      <c r="A204" s="39"/>
      <c r="B204" s="40"/>
      <c r="C204" s="213" t="s">
        <v>395</v>
      </c>
      <c r="D204" s="213" t="s">
        <v>212</v>
      </c>
      <c r="E204" s="214" t="s">
        <v>337</v>
      </c>
      <c r="F204" s="215" t="s">
        <v>338</v>
      </c>
      <c r="G204" s="216" t="s">
        <v>332</v>
      </c>
      <c r="H204" s="217">
        <v>37.314</v>
      </c>
      <c r="I204" s="218"/>
      <c r="J204" s="219">
        <f>ROUND(I204*H204,2)</f>
        <v>0</v>
      </c>
      <c r="K204" s="215" t="s">
        <v>216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217</v>
      </c>
      <c r="AT204" s="224" t="s">
        <v>212</v>
      </c>
      <c r="AU204" s="224" t="s">
        <v>81</v>
      </c>
      <c r="AY204" s="18" t="s">
        <v>210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217</v>
      </c>
      <c r="BM204" s="224" t="s">
        <v>2805</v>
      </c>
    </row>
    <row r="205" spans="1:47" s="2" customFormat="1" ht="12">
      <c r="A205" s="39"/>
      <c r="B205" s="40"/>
      <c r="C205" s="41"/>
      <c r="D205" s="226" t="s">
        <v>219</v>
      </c>
      <c r="E205" s="41"/>
      <c r="F205" s="227" t="s">
        <v>340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219</v>
      </c>
      <c r="AU205" s="18" t="s">
        <v>81</v>
      </c>
    </row>
    <row r="206" spans="1:47" s="2" customFormat="1" ht="12">
      <c r="A206" s="39"/>
      <c r="B206" s="40"/>
      <c r="C206" s="41"/>
      <c r="D206" s="231" t="s">
        <v>221</v>
      </c>
      <c r="E206" s="41"/>
      <c r="F206" s="232" t="s">
        <v>341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221</v>
      </c>
      <c r="AU206" s="18" t="s">
        <v>81</v>
      </c>
    </row>
    <row r="207" spans="1:51" s="13" customFormat="1" ht="12">
      <c r="A207" s="13"/>
      <c r="B207" s="233"/>
      <c r="C207" s="234"/>
      <c r="D207" s="226" t="s">
        <v>223</v>
      </c>
      <c r="E207" s="234"/>
      <c r="F207" s="236" t="s">
        <v>2806</v>
      </c>
      <c r="G207" s="234"/>
      <c r="H207" s="237">
        <v>37.314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223</v>
      </c>
      <c r="AU207" s="243" t="s">
        <v>81</v>
      </c>
      <c r="AV207" s="13" t="s">
        <v>81</v>
      </c>
      <c r="AW207" s="13" t="s">
        <v>4</v>
      </c>
      <c r="AX207" s="13" t="s">
        <v>79</v>
      </c>
      <c r="AY207" s="243" t="s">
        <v>210</v>
      </c>
    </row>
    <row r="208" spans="1:65" s="2" customFormat="1" ht="33" customHeight="1">
      <c r="A208" s="39"/>
      <c r="B208" s="40"/>
      <c r="C208" s="213" t="s">
        <v>402</v>
      </c>
      <c r="D208" s="213" t="s">
        <v>212</v>
      </c>
      <c r="E208" s="214" t="s">
        <v>344</v>
      </c>
      <c r="F208" s="215" t="s">
        <v>345</v>
      </c>
      <c r="G208" s="216" t="s">
        <v>332</v>
      </c>
      <c r="H208" s="217">
        <v>4.146</v>
      </c>
      <c r="I208" s="218"/>
      <c r="J208" s="219">
        <f>ROUND(I208*H208,2)</f>
        <v>0</v>
      </c>
      <c r="K208" s="215" t="s">
        <v>216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217</v>
      </c>
      <c r="AT208" s="224" t="s">
        <v>212</v>
      </c>
      <c r="AU208" s="224" t="s">
        <v>81</v>
      </c>
      <c r="AY208" s="18" t="s">
        <v>210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217</v>
      </c>
      <c r="BM208" s="224" t="s">
        <v>2807</v>
      </c>
    </row>
    <row r="209" spans="1:47" s="2" customFormat="1" ht="12">
      <c r="A209" s="39"/>
      <c r="B209" s="40"/>
      <c r="C209" s="41"/>
      <c r="D209" s="226" t="s">
        <v>219</v>
      </c>
      <c r="E209" s="41"/>
      <c r="F209" s="227" t="s">
        <v>347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219</v>
      </c>
      <c r="AU209" s="18" t="s">
        <v>81</v>
      </c>
    </row>
    <row r="210" spans="1:47" s="2" customFormat="1" ht="12">
      <c r="A210" s="39"/>
      <c r="B210" s="40"/>
      <c r="C210" s="41"/>
      <c r="D210" s="231" t="s">
        <v>221</v>
      </c>
      <c r="E210" s="41"/>
      <c r="F210" s="232" t="s">
        <v>348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221</v>
      </c>
      <c r="AU210" s="18" t="s">
        <v>81</v>
      </c>
    </row>
    <row r="211" spans="1:63" s="12" customFormat="1" ht="22.8" customHeight="1">
      <c r="A211" s="12"/>
      <c r="B211" s="197"/>
      <c r="C211" s="198"/>
      <c r="D211" s="199" t="s">
        <v>71</v>
      </c>
      <c r="E211" s="211" t="s">
        <v>383</v>
      </c>
      <c r="F211" s="211" t="s">
        <v>384</v>
      </c>
      <c r="G211" s="198"/>
      <c r="H211" s="198"/>
      <c r="I211" s="201"/>
      <c r="J211" s="212">
        <f>BK211</f>
        <v>0</v>
      </c>
      <c r="K211" s="198"/>
      <c r="L211" s="203"/>
      <c r="M211" s="204"/>
      <c r="N211" s="205"/>
      <c r="O211" s="205"/>
      <c r="P211" s="206">
        <f>SUM(P212:P214)</f>
        <v>0</v>
      </c>
      <c r="Q211" s="205"/>
      <c r="R211" s="206">
        <f>SUM(R212:R214)</f>
        <v>0</v>
      </c>
      <c r="S211" s="205"/>
      <c r="T211" s="207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8" t="s">
        <v>79</v>
      </c>
      <c r="AT211" s="209" t="s">
        <v>71</v>
      </c>
      <c r="AU211" s="209" t="s">
        <v>79</v>
      </c>
      <c r="AY211" s="208" t="s">
        <v>210</v>
      </c>
      <c r="BK211" s="210">
        <f>SUM(BK212:BK214)</f>
        <v>0</v>
      </c>
    </row>
    <row r="212" spans="1:65" s="2" customFormat="1" ht="16.5" customHeight="1">
      <c r="A212" s="39"/>
      <c r="B212" s="40"/>
      <c r="C212" s="213" t="s">
        <v>408</v>
      </c>
      <c r="D212" s="213" t="s">
        <v>212</v>
      </c>
      <c r="E212" s="214" t="s">
        <v>386</v>
      </c>
      <c r="F212" s="215" t="s">
        <v>387</v>
      </c>
      <c r="G212" s="216" t="s">
        <v>332</v>
      </c>
      <c r="H212" s="217">
        <v>35.481</v>
      </c>
      <c r="I212" s="218"/>
      <c r="J212" s="219">
        <f>ROUND(I212*H212,2)</f>
        <v>0</v>
      </c>
      <c r="K212" s="215" t="s">
        <v>216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217</v>
      </c>
      <c r="AT212" s="224" t="s">
        <v>212</v>
      </c>
      <c r="AU212" s="224" t="s">
        <v>81</v>
      </c>
      <c r="AY212" s="18" t="s">
        <v>210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217</v>
      </c>
      <c r="BM212" s="224" t="s">
        <v>2808</v>
      </c>
    </row>
    <row r="213" spans="1:47" s="2" customFormat="1" ht="12">
      <c r="A213" s="39"/>
      <c r="B213" s="40"/>
      <c r="C213" s="41"/>
      <c r="D213" s="226" t="s">
        <v>219</v>
      </c>
      <c r="E213" s="41"/>
      <c r="F213" s="227" t="s">
        <v>389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219</v>
      </c>
      <c r="AU213" s="18" t="s">
        <v>81</v>
      </c>
    </row>
    <row r="214" spans="1:47" s="2" customFormat="1" ht="12">
      <c r="A214" s="39"/>
      <c r="B214" s="40"/>
      <c r="C214" s="41"/>
      <c r="D214" s="231" t="s">
        <v>221</v>
      </c>
      <c r="E214" s="41"/>
      <c r="F214" s="232" t="s">
        <v>390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221</v>
      </c>
      <c r="AU214" s="18" t="s">
        <v>81</v>
      </c>
    </row>
    <row r="215" spans="1:63" s="12" customFormat="1" ht="25.9" customHeight="1">
      <c r="A215" s="12"/>
      <c r="B215" s="197"/>
      <c r="C215" s="198"/>
      <c r="D215" s="199" t="s">
        <v>71</v>
      </c>
      <c r="E215" s="200" t="s">
        <v>391</v>
      </c>
      <c r="F215" s="200" t="s">
        <v>392</v>
      </c>
      <c r="G215" s="198"/>
      <c r="H215" s="198"/>
      <c r="I215" s="201"/>
      <c r="J215" s="202">
        <f>BK215</f>
        <v>0</v>
      </c>
      <c r="K215" s="198"/>
      <c r="L215" s="203"/>
      <c r="M215" s="204"/>
      <c r="N215" s="205"/>
      <c r="O215" s="205"/>
      <c r="P215" s="206">
        <f>P216+P258+P307+P369</f>
        <v>0</v>
      </c>
      <c r="Q215" s="205"/>
      <c r="R215" s="206">
        <f>R216+R258+R307+R369</f>
        <v>0.47461800000000004</v>
      </c>
      <c r="S215" s="205"/>
      <c r="T215" s="207">
        <f>T216+T258+T307+T369</f>
        <v>0.06713999999999999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8" t="s">
        <v>81</v>
      </c>
      <c r="AT215" s="209" t="s">
        <v>71</v>
      </c>
      <c r="AU215" s="209" t="s">
        <v>72</v>
      </c>
      <c r="AY215" s="208" t="s">
        <v>210</v>
      </c>
      <c r="BK215" s="210">
        <f>BK216+BK258+BK307+BK369</f>
        <v>0</v>
      </c>
    </row>
    <row r="216" spans="1:63" s="12" customFormat="1" ht="22.8" customHeight="1">
      <c r="A216" s="12"/>
      <c r="B216" s="197"/>
      <c r="C216" s="198"/>
      <c r="D216" s="199" t="s">
        <v>71</v>
      </c>
      <c r="E216" s="211" t="s">
        <v>1752</v>
      </c>
      <c r="F216" s="211" t="s">
        <v>1753</v>
      </c>
      <c r="G216" s="198"/>
      <c r="H216" s="198"/>
      <c r="I216" s="201"/>
      <c r="J216" s="212">
        <f>BK216</f>
        <v>0</v>
      </c>
      <c r="K216" s="198"/>
      <c r="L216" s="203"/>
      <c r="M216" s="204"/>
      <c r="N216" s="205"/>
      <c r="O216" s="205"/>
      <c r="P216" s="206">
        <f>SUM(P217:P257)</f>
        <v>0</v>
      </c>
      <c r="Q216" s="205"/>
      <c r="R216" s="206">
        <f>SUM(R217:R257)</f>
        <v>0.058208</v>
      </c>
      <c r="S216" s="205"/>
      <c r="T216" s="207">
        <f>SUM(T217:T257)</f>
        <v>0.06713999999999999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81</v>
      </c>
      <c r="AT216" s="209" t="s">
        <v>71</v>
      </c>
      <c r="AU216" s="209" t="s">
        <v>79</v>
      </c>
      <c r="AY216" s="208" t="s">
        <v>210</v>
      </c>
      <c r="BK216" s="210">
        <f>SUM(BK217:BK257)</f>
        <v>0</v>
      </c>
    </row>
    <row r="217" spans="1:65" s="2" customFormat="1" ht="16.5" customHeight="1">
      <c r="A217" s="39"/>
      <c r="B217" s="40"/>
      <c r="C217" s="213" t="s">
        <v>414</v>
      </c>
      <c r="D217" s="213" t="s">
        <v>212</v>
      </c>
      <c r="E217" s="214" t="s">
        <v>2809</v>
      </c>
      <c r="F217" s="215" t="s">
        <v>2810</v>
      </c>
      <c r="G217" s="216" t="s">
        <v>297</v>
      </c>
      <c r="H217" s="217">
        <v>1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311</v>
      </c>
      <c r="AT217" s="224" t="s">
        <v>212</v>
      </c>
      <c r="AU217" s="224" t="s">
        <v>81</v>
      </c>
      <c r="AY217" s="18" t="s">
        <v>210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311</v>
      </c>
      <c r="BM217" s="224" t="s">
        <v>2811</v>
      </c>
    </row>
    <row r="218" spans="1:47" s="2" customFormat="1" ht="12">
      <c r="A218" s="39"/>
      <c r="B218" s="40"/>
      <c r="C218" s="41"/>
      <c r="D218" s="226" t="s">
        <v>219</v>
      </c>
      <c r="E218" s="41"/>
      <c r="F218" s="227" t="s">
        <v>2810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219</v>
      </c>
      <c r="AU218" s="18" t="s">
        <v>81</v>
      </c>
    </row>
    <row r="219" spans="1:65" s="2" customFormat="1" ht="16.5" customHeight="1">
      <c r="A219" s="39"/>
      <c r="B219" s="40"/>
      <c r="C219" s="213" t="s">
        <v>405</v>
      </c>
      <c r="D219" s="213" t="s">
        <v>212</v>
      </c>
      <c r="E219" s="214" t="s">
        <v>2812</v>
      </c>
      <c r="F219" s="215" t="s">
        <v>2813</v>
      </c>
      <c r="G219" s="216" t="s">
        <v>269</v>
      </c>
      <c r="H219" s="217">
        <v>4.5</v>
      </c>
      <c r="I219" s="218"/>
      <c r="J219" s="219">
        <f>ROUND(I219*H219,2)</f>
        <v>0</v>
      </c>
      <c r="K219" s="215" t="s">
        <v>216</v>
      </c>
      <c r="L219" s="45"/>
      <c r="M219" s="220" t="s">
        <v>19</v>
      </c>
      <c r="N219" s="221" t="s">
        <v>43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0.01492</v>
      </c>
      <c r="T219" s="223">
        <f>S219*H219</f>
        <v>0.06713999999999999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311</v>
      </c>
      <c r="AT219" s="224" t="s">
        <v>212</v>
      </c>
      <c r="AU219" s="224" t="s">
        <v>81</v>
      </c>
      <c r="AY219" s="18" t="s">
        <v>210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311</v>
      </c>
      <c r="BM219" s="224" t="s">
        <v>2814</v>
      </c>
    </row>
    <row r="220" spans="1:47" s="2" customFormat="1" ht="12">
      <c r="A220" s="39"/>
      <c r="B220" s="40"/>
      <c r="C220" s="41"/>
      <c r="D220" s="226" t="s">
        <v>219</v>
      </c>
      <c r="E220" s="41"/>
      <c r="F220" s="227" t="s">
        <v>2815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219</v>
      </c>
      <c r="AU220" s="18" t="s">
        <v>81</v>
      </c>
    </row>
    <row r="221" spans="1:47" s="2" customFormat="1" ht="12">
      <c r="A221" s="39"/>
      <c r="B221" s="40"/>
      <c r="C221" s="41"/>
      <c r="D221" s="231" t="s">
        <v>221</v>
      </c>
      <c r="E221" s="41"/>
      <c r="F221" s="232" t="s">
        <v>2816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221</v>
      </c>
      <c r="AU221" s="18" t="s">
        <v>81</v>
      </c>
    </row>
    <row r="222" spans="1:65" s="2" customFormat="1" ht="21.75" customHeight="1">
      <c r="A222" s="39"/>
      <c r="B222" s="40"/>
      <c r="C222" s="213" t="s">
        <v>424</v>
      </c>
      <c r="D222" s="213" t="s">
        <v>212</v>
      </c>
      <c r="E222" s="214" t="s">
        <v>1759</v>
      </c>
      <c r="F222" s="215" t="s">
        <v>1760</v>
      </c>
      <c r="G222" s="216" t="s">
        <v>269</v>
      </c>
      <c r="H222" s="217">
        <v>12.8</v>
      </c>
      <c r="I222" s="218"/>
      <c r="J222" s="219">
        <f>ROUND(I222*H222,2)</f>
        <v>0</v>
      </c>
      <c r="K222" s="215" t="s">
        <v>216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0.00142</v>
      </c>
      <c r="R222" s="222">
        <f>Q222*H222</f>
        <v>0.018176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311</v>
      </c>
      <c r="AT222" s="224" t="s">
        <v>212</v>
      </c>
      <c r="AU222" s="224" t="s">
        <v>81</v>
      </c>
      <c r="AY222" s="18" t="s">
        <v>210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311</v>
      </c>
      <c r="BM222" s="224" t="s">
        <v>2817</v>
      </c>
    </row>
    <row r="223" spans="1:47" s="2" customFormat="1" ht="12">
      <c r="A223" s="39"/>
      <c r="B223" s="40"/>
      <c r="C223" s="41"/>
      <c r="D223" s="226" t="s">
        <v>219</v>
      </c>
      <c r="E223" s="41"/>
      <c r="F223" s="227" t="s">
        <v>1762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219</v>
      </c>
      <c r="AU223" s="18" t="s">
        <v>81</v>
      </c>
    </row>
    <row r="224" spans="1:47" s="2" customFormat="1" ht="12">
      <c r="A224" s="39"/>
      <c r="B224" s="40"/>
      <c r="C224" s="41"/>
      <c r="D224" s="231" t="s">
        <v>221</v>
      </c>
      <c r="E224" s="41"/>
      <c r="F224" s="232" t="s">
        <v>1763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221</v>
      </c>
      <c r="AU224" s="18" t="s">
        <v>81</v>
      </c>
    </row>
    <row r="225" spans="1:65" s="2" customFormat="1" ht="21.75" customHeight="1">
      <c r="A225" s="39"/>
      <c r="B225" s="40"/>
      <c r="C225" s="213" t="s">
        <v>432</v>
      </c>
      <c r="D225" s="213" t="s">
        <v>212</v>
      </c>
      <c r="E225" s="214" t="s">
        <v>1764</v>
      </c>
      <c r="F225" s="215" t="s">
        <v>1765</v>
      </c>
      <c r="G225" s="216" t="s">
        <v>269</v>
      </c>
      <c r="H225" s="217">
        <v>6.8</v>
      </c>
      <c r="I225" s="218"/>
      <c r="J225" s="219">
        <f>ROUND(I225*H225,2)</f>
        <v>0</v>
      </c>
      <c r="K225" s="215" t="s">
        <v>216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0.00304</v>
      </c>
      <c r="R225" s="222">
        <f>Q225*H225</f>
        <v>0.020672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311</v>
      </c>
      <c r="AT225" s="224" t="s">
        <v>212</v>
      </c>
      <c r="AU225" s="224" t="s">
        <v>81</v>
      </c>
      <c r="AY225" s="18" t="s">
        <v>210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311</v>
      </c>
      <c r="BM225" s="224" t="s">
        <v>2818</v>
      </c>
    </row>
    <row r="226" spans="1:47" s="2" customFormat="1" ht="12">
      <c r="A226" s="39"/>
      <c r="B226" s="40"/>
      <c r="C226" s="41"/>
      <c r="D226" s="226" t="s">
        <v>219</v>
      </c>
      <c r="E226" s="41"/>
      <c r="F226" s="227" t="s">
        <v>1767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219</v>
      </c>
      <c r="AU226" s="18" t="s">
        <v>81</v>
      </c>
    </row>
    <row r="227" spans="1:47" s="2" customFormat="1" ht="12">
      <c r="A227" s="39"/>
      <c r="B227" s="40"/>
      <c r="C227" s="41"/>
      <c r="D227" s="231" t="s">
        <v>221</v>
      </c>
      <c r="E227" s="41"/>
      <c r="F227" s="232" t="s">
        <v>1768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221</v>
      </c>
      <c r="AU227" s="18" t="s">
        <v>81</v>
      </c>
    </row>
    <row r="228" spans="1:65" s="2" customFormat="1" ht="16.5" customHeight="1">
      <c r="A228" s="39"/>
      <c r="B228" s="40"/>
      <c r="C228" s="213" t="s">
        <v>439</v>
      </c>
      <c r="D228" s="213" t="s">
        <v>212</v>
      </c>
      <c r="E228" s="214" t="s">
        <v>1769</v>
      </c>
      <c r="F228" s="215" t="s">
        <v>1770</v>
      </c>
      <c r="G228" s="216" t="s">
        <v>269</v>
      </c>
      <c r="H228" s="217">
        <v>8</v>
      </c>
      <c r="I228" s="218"/>
      <c r="J228" s="219">
        <f>ROUND(I228*H228,2)</f>
        <v>0</v>
      </c>
      <c r="K228" s="215" t="s">
        <v>216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0.00059</v>
      </c>
      <c r="R228" s="222">
        <f>Q228*H228</f>
        <v>0.00472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311</v>
      </c>
      <c r="AT228" s="224" t="s">
        <v>212</v>
      </c>
      <c r="AU228" s="224" t="s">
        <v>81</v>
      </c>
      <c r="AY228" s="18" t="s">
        <v>210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311</v>
      </c>
      <c r="BM228" s="224" t="s">
        <v>2819</v>
      </c>
    </row>
    <row r="229" spans="1:47" s="2" customFormat="1" ht="12">
      <c r="A229" s="39"/>
      <c r="B229" s="40"/>
      <c r="C229" s="41"/>
      <c r="D229" s="226" t="s">
        <v>219</v>
      </c>
      <c r="E229" s="41"/>
      <c r="F229" s="227" t="s">
        <v>1772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219</v>
      </c>
      <c r="AU229" s="18" t="s">
        <v>81</v>
      </c>
    </row>
    <row r="230" spans="1:47" s="2" customFormat="1" ht="12">
      <c r="A230" s="39"/>
      <c r="B230" s="40"/>
      <c r="C230" s="41"/>
      <c r="D230" s="231" t="s">
        <v>221</v>
      </c>
      <c r="E230" s="41"/>
      <c r="F230" s="232" t="s">
        <v>1773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221</v>
      </c>
      <c r="AU230" s="18" t="s">
        <v>81</v>
      </c>
    </row>
    <row r="231" spans="1:65" s="2" customFormat="1" ht="16.5" customHeight="1">
      <c r="A231" s="39"/>
      <c r="B231" s="40"/>
      <c r="C231" s="213" t="s">
        <v>446</v>
      </c>
      <c r="D231" s="213" t="s">
        <v>212</v>
      </c>
      <c r="E231" s="214" t="s">
        <v>1774</v>
      </c>
      <c r="F231" s="215" t="s">
        <v>1775</v>
      </c>
      <c r="G231" s="216" t="s">
        <v>269</v>
      </c>
      <c r="H231" s="217">
        <v>2</v>
      </c>
      <c r="I231" s="218"/>
      <c r="J231" s="219">
        <f>ROUND(I231*H231,2)</f>
        <v>0</v>
      </c>
      <c r="K231" s="215" t="s">
        <v>216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0.00041</v>
      </c>
      <c r="R231" s="222">
        <f>Q231*H231</f>
        <v>0.00082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311</v>
      </c>
      <c r="AT231" s="224" t="s">
        <v>212</v>
      </c>
      <c r="AU231" s="224" t="s">
        <v>81</v>
      </c>
      <c r="AY231" s="18" t="s">
        <v>210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311</v>
      </c>
      <c r="BM231" s="224" t="s">
        <v>2820</v>
      </c>
    </row>
    <row r="232" spans="1:47" s="2" customFormat="1" ht="12">
      <c r="A232" s="39"/>
      <c r="B232" s="40"/>
      <c r="C232" s="41"/>
      <c r="D232" s="226" t="s">
        <v>219</v>
      </c>
      <c r="E232" s="41"/>
      <c r="F232" s="227" t="s">
        <v>1777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219</v>
      </c>
      <c r="AU232" s="18" t="s">
        <v>81</v>
      </c>
    </row>
    <row r="233" spans="1:47" s="2" customFormat="1" ht="12">
      <c r="A233" s="39"/>
      <c r="B233" s="40"/>
      <c r="C233" s="41"/>
      <c r="D233" s="231" t="s">
        <v>221</v>
      </c>
      <c r="E233" s="41"/>
      <c r="F233" s="232" t="s">
        <v>1778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221</v>
      </c>
      <c r="AU233" s="18" t="s">
        <v>81</v>
      </c>
    </row>
    <row r="234" spans="1:65" s="2" customFormat="1" ht="16.5" customHeight="1">
      <c r="A234" s="39"/>
      <c r="B234" s="40"/>
      <c r="C234" s="213" t="s">
        <v>452</v>
      </c>
      <c r="D234" s="213" t="s">
        <v>212</v>
      </c>
      <c r="E234" s="214" t="s">
        <v>1779</v>
      </c>
      <c r="F234" s="215" t="s">
        <v>1780</v>
      </c>
      <c r="G234" s="216" t="s">
        <v>269</v>
      </c>
      <c r="H234" s="217">
        <v>9</v>
      </c>
      <c r="I234" s="218"/>
      <c r="J234" s="219">
        <f>ROUND(I234*H234,2)</f>
        <v>0</v>
      </c>
      <c r="K234" s="215" t="s">
        <v>216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0.00048</v>
      </c>
      <c r="R234" s="222">
        <f>Q234*H234</f>
        <v>0.00432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311</v>
      </c>
      <c r="AT234" s="224" t="s">
        <v>212</v>
      </c>
      <c r="AU234" s="224" t="s">
        <v>81</v>
      </c>
      <c r="AY234" s="18" t="s">
        <v>210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311</v>
      </c>
      <c r="BM234" s="224" t="s">
        <v>2821</v>
      </c>
    </row>
    <row r="235" spans="1:47" s="2" customFormat="1" ht="12">
      <c r="A235" s="39"/>
      <c r="B235" s="40"/>
      <c r="C235" s="41"/>
      <c r="D235" s="226" t="s">
        <v>219</v>
      </c>
      <c r="E235" s="41"/>
      <c r="F235" s="227" t="s">
        <v>1782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219</v>
      </c>
      <c r="AU235" s="18" t="s">
        <v>81</v>
      </c>
    </row>
    <row r="236" spans="1:47" s="2" customFormat="1" ht="12">
      <c r="A236" s="39"/>
      <c r="B236" s="40"/>
      <c r="C236" s="41"/>
      <c r="D236" s="231" t="s">
        <v>221</v>
      </c>
      <c r="E236" s="41"/>
      <c r="F236" s="232" t="s">
        <v>1783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221</v>
      </c>
      <c r="AU236" s="18" t="s">
        <v>81</v>
      </c>
    </row>
    <row r="237" spans="1:65" s="2" customFormat="1" ht="16.5" customHeight="1">
      <c r="A237" s="39"/>
      <c r="B237" s="40"/>
      <c r="C237" s="213" t="s">
        <v>457</v>
      </c>
      <c r="D237" s="213" t="s">
        <v>212</v>
      </c>
      <c r="E237" s="214" t="s">
        <v>1784</v>
      </c>
      <c r="F237" s="215" t="s">
        <v>1785</v>
      </c>
      <c r="G237" s="216" t="s">
        <v>269</v>
      </c>
      <c r="H237" s="217">
        <v>3.5</v>
      </c>
      <c r="I237" s="218"/>
      <c r="J237" s="219">
        <f>ROUND(I237*H237,2)</f>
        <v>0</v>
      </c>
      <c r="K237" s="215" t="s">
        <v>216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0.00224</v>
      </c>
      <c r="R237" s="222">
        <f>Q237*H237</f>
        <v>0.00784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311</v>
      </c>
      <c r="AT237" s="224" t="s">
        <v>212</v>
      </c>
      <c r="AU237" s="224" t="s">
        <v>81</v>
      </c>
      <c r="AY237" s="18" t="s">
        <v>210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311</v>
      </c>
      <c r="BM237" s="224" t="s">
        <v>2822</v>
      </c>
    </row>
    <row r="238" spans="1:47" s="2" customFormat="1" ht="12">
      <c r="A238" s="39"/>
      <c r="B238" s="40"/>
      <c r="C238" s="41"/>
      <c r="D238" s="226" t="s">
        <v>219</v>
      </c>
      <c r="E238" s="41"/>
      <c r="F238" s="227" t="s">
        <v>1787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219</v>
      </c>
      <c r="AU238" s="18" t="s">
        <v>81</v>
      </c>
    </row>
    <row r="239" spans="1:47" s="2" customFormat="1" ht="12">
      <c r="A239" s="39"/>
      <c r="B239" s="40"/>
      <c r="C239" s="41"/>
      <c r="D239" s="231" t="s">
        <v>221</v>
      </c>
      <c r="E239" s="41"/>
      <c r="F239" s="232" t="s">
        <v>1788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221</v>
      </c>
      <c r="AU239" s="18" t="s">
        <v>81</v>
      </c>
    </row>
    <row r="240" spans="1:65" s="2" customFormat="1" ht="16.5" customHeight="1">
      <c r="A240" s="39"/>
      <c r="B240" s="40"/>
      <c r="C240" s="213" t="s">
        <v>466</v>
      </c>
      <c r="D240" s="213" t="s">
        <v>212</v>
      </c>
      <c r="E240" s="214" t="s">
        <v>1789</v>
      </c>
      <c r="F240" s="215" t="s">
        <v>1790</v>
      </c>
      <c r="G240" s="216" t="s">
        <v>297</v>
      </c>
      <c r="H240" s="217">
        <v>8</v>
      </c>
      <c r="I240" s="218"/>
      <c r="J240" s="219">
        <f>ROUND(I240*H240,2)</f>
        <v>0</v>
      </c>
      <c r="K240" s="215" t="s">
        <v>216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311</v>
      </c>
      <c r="AT240" s="224" t="s">
        <v>212</v>
      </c>
      <c r="AU240" s="224" t="s">
        <v>81</v>
      </c>
      <c r="AY240" s="18" t="s">
        <v>210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311</v>
      </c>
      <c r="BM240" s="224" t="s">
        <v>2823</v>
      </c>
    </row>
    <row r="241" spans="1:47" s="2" customFormat="1" ht="12">
      <c r="A241" s="39"/>
      <c r="B241" s="40"/>
      <c r="C241" s="41"/>
      <c r="D241" s="226" t="s">
        <v>219</v>
      </c>
      <c r="E241" s="41"/>
      <c r="F241" s="227" t="s">
        <v>1792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219</v>
      </c>
      <c r="AU241" s="18" t="s">
        <v>81</v>
      </c>
    </row>
    <row r="242" spans="1:47" s="2" customFormat="1" ht="12">
      <c r="A242" s="39"/>
      <c r="B242" s="40"/>
      <c r="C242" s="41"/>
      <c r="D242" s="231" t="s">
        <v>221</v>
      </c>
      <c r="E242" s="41"/>
      <c r="F242" s="232" t="s">
        <v>1793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221</v>
      </c>
      <c r="AU242" s="18" t="s">
        <v>81</v>
      </c>
    </row>
    <row r="243" spans="1:65" s="2" customFormat="1" ht="16.5" customHeight="1">
      <c r="A243" s="39"/>
      <c r="B243" s="40"/>
      <c r="C243" s="213" t="s">
        <v>469</v>
      </c>
      <c r="D243" s="213" t="s">
        <v>212</v>
      </c>
      <c r="E243" s="214" t="s">
        <v>1794</v>
      </c>
      <c r="F243" s="215" t="s">
        <v>1795</v>
      </c>
      <c r="G243" s="216" t="s">
        <v>297</v>
      </c>
      <c r="H243" s="217">
        <v>4</v>
      </c>
      <c r="I243" s="218"/>
      <c r="J243" s="219">
        <f>ROUND(I243*H243,2)</f>
        <v>0</v>
      </c>
      <c r="K243" s="215" t="s">
        <v>216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311</v>
      </c>
      <c r="AT243" s="224" t="s">
        <v>212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2824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1797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47" s="2" customFormat="1" ht="12">
      <c r="A245" s="39"/>
      <c r="B245" s="40"/>
      <c r="C245" s="41"/>
      <c r="D245" s="231" t="s">
        <v>221</v>
      </c>
      <c r="E245" s="41"/>
      <c r="F245" s="232" t="s">
        <v>1798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221</v>
      </c>
      <c r="AU245" s="18" t="s">
        <v>81</v>
      </c>
    </row>
    <row r="246" spans="1:65" s="2" customFormat="1" ht="21.75" customHeight="1">
      <c r="A246" s="39"/>
      <c r="B246" s="40"/>
      <c r="C246" s="213" t="s">
        <v>477</v>
      </c>
      <c r="D246" s="213" t="s">
        <v>212</v>
      </c>
      <c r="E246" s="214" t="s">
        <v>1799</v>
      </c>
      <c r="F246" s="215" t="s">
        <v>1800</v>
      </c>
      <c r="G246" s="216" t="s">
        <v>297</v>
      </c>
      <c r="H246" s="217">
        <v>4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311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311</v>
      </c>
      <c r="BM246" s="224" t="s">
        <v>2825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1802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1803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65" s="2" customFormat="1" ht="24.15" customHeight="1">
      <c r="A249" s="39"/>
      <c r="B249" s="40"/>
      <c r="C249" s="213" t="s">
        <v>484</v>
      </c>
      <c r="D249" s="213" t="s">
        <v>212</v>
      </c>
      <c r="E249" s="214" t="s">
        <v>1804</v>
      </c>
      <c r="F249" s="215" t="s">
        <v>1805</v>
      </c>
      <c r="G249" s="216" t="s">
        <v>297</v>
      </c>
      <c r="H249" s="217">
        <v>1</v>
      </c>
      <c r="I249" s="218"/>
      <c r="J249" s="219">
        <f>ROUND(I249*H249,2)</f>
        <v>0</v>
      </c>
      <c r="K249" s="215" t="s">
        <v>216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0.0015</v>
      </c>
      <c r="R249" s="222">
        <f>Q249*H249</f>
        <v>0.0015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311</v>
      </c>
      <c r="AT249" s="224" t="s">
        <v>212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311</v>
      </c>
      <c r="BM249" s="224" t="s">
        <v>2826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1807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47" s="2" customFormat="1" ht="12">
      <c r="A251" s="39"/>
      <c r="B251" s="40"/>
      <c r="C251" s="41"/>
      <c r="D251" s="231" t="s">
        <v>221</v>
      </c>
      <c r="E251" s="41"/>
      <c r="F251" s="232" t="s">
        <v>1808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221</v>
      </c>
      <c r="AU251" s="18" t="s">
        <v>81</v>
      </c>
    </row>
    <row r="252" spans="1:65" s="2" customFormat="1" ht="16.5" customHeight="1">
      <c r="A252" s="39"/>
      <c r="B252" s="40"/>
      <c r="C252" s="213" t="s">
        <v>491</v>
      </c>
      <c r="D252" s="213" t="s">
        <v>212</v>
      </c>
      <c r="E252" s="214" t="s">
        <v>1809</v>
      </c>
      <c r="F252" s="215" t="s">
        <v>1810</v>
      </c>
      <c r="G252" s="216" t="s">
        <v>297</v>
      </c>
      <c r="H252" s="217">
        <v>2</v>
      </c>
      <c r="I252" s="218"/>
      <c r="J252" s="219">
        <f>ROUND(I252*H252,2)</f>
        <v>0</v>
      </c>
      <c r="K252" s="215" t="s">
        <v>216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8E-05</v>
      </c>
      <c r="R252" s="222">
        <f>Q252*H252</f>
        <v>0.00016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311</v>
      </c>
      <c r="AT252" s="224" t="s">
        <v>212</v>
      </c>
      <c r="AU252" s="224" t="s">
        <v>81</v>
      </c>
      <c r="AY252" s="18" t="s">
        <v>210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311</v>
      </c>
      <c r="BM252" s="224" t="s">
        <v>2827</v>
      </c>
    </row>
    <row r="253" spans="1:47" s="2" customFormat="1" ht="12">
      <c r="A253" s="39"/>
      <c r="B253" s="40"/>
      <c r="C253" s="41"/>
      <c r="D253" s="226" t="s">
        <v>219</v>
      </c>
      <c r="E253" s="41"/>
      <c r="F253" s="227" t="s">
        <v>1812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219</v>
      </c>
      <c r="AU253" s="18" t="s">
        <v>81</v>
      </c>
    </row>
    <row r="254" spans="1:47" s="2" customFormat="1" ht="12">
      <c r="A254" s="39"/>
      <c r="B254" s="40"/>
      <c r="C254" s="41"/>
      <c r="D254" s="231" t="s">
        <v>221</v>
      </c>
      <c r="E254" s="41"/>
      <c r="F254" s="232" t="s">
        <v>1813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221</v>
      </c>
      <c r="AU254" s="18" t="s">
        <v>81</v>
      </c>
    </row>
    <row r="255" spans="1:65" s="2" customFormat="1" ht="21.75" customHeight="1">
      <c r="A255" s="39"/>
      <c r="B255" s="40"/>
      <c r="C255" s="213" t="s">
        <v>496</v>
      </c>
      <c r="D255" s="213" t="s">
        <v>212</v>
      </c>
      <c r="E255" s="214" t="s">
        <v>1814</v>
      </c>
      <c r="F255" s="215" t="s">
        <v>1815</v>
      </c>
      <c r="G255" s="216" t="s">
        <v>269</v>
      </c>
      <c r="H255" s="217">
        <v>18.5</v>
      </c>
      <c r="I255" s="218"/>
      <c r="J255" s="219">
        <f>ROUND(I255*H255,2)</f>
        <v>0</v>
      </c>
      <c r="K255" s="215" t="s">
        <v>216</v>
      </c>
      <c r="L255" s="45"/>
      <c r="M255" s="220" t="s">
        <v>19</v>
      </c>
      <c r="N255" s="221" t="s">
        <v>43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311</v>
      </c>
      <c r="AT255" s="224" t="s">
        <v>212</v>
      </c>
      <c r="AU255" s="224" t="s">
        <v>81</v>
      </c>
      <c r="AY255" s="18" t="s">
        <v>210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311</v>
      </c>
      <c r="BM255" s="224" t="s">
        <v>2828</v>
      </c>
    </row>
    <row r="256" spans="1:47" s="2" customFormat="1" ht="12">
      <c r="A256" s="39"/>
      <c r="B256" s="40"/>
      <c r="C256" s="41"/>
      <c r="D256" s="226" t="s">
        <v>219</v>
      </c>
      <c r="E256" s="41"/>
      <c r="F256" s="227" t="s">
        <v>1817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219</v>
      </c>
      <c r="AU256" s="18" t="s">
        <v>81</v>
      </c>
    </row>
    <row r="257" spans="1:47" s="2" customFormat="1" ht="12">
      <c r="A257" s="39"/>
      <c r="B257" s="40"/>
      <c r="C257" s="41"/>
      <c r="D257" s="231" t="s">
        <v>221</v>
      </c>
      <c r="E257" s="41"/>
      <c r="F257" s="232" t="s">
        <v>1818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221</v>
      </c>
      <c r="AU257" s="18" t="s">
        <v>81</v>
      </c>
    </row>
    <row r="258" spans="1:63" s="12" customFormat="1" ht="22.8" customHeight="1">
      <c r="A258" s="12"/>
      <c r="B258" s="197"/>
      <c r="C258" s="198"/>
      <c r="D258" s="199" t="s">
        <v>71</v>
      </c>
      <c r="E258" s="211" t="s">
        <v>1819</v>
      </c>
      <c r="F258" s="211" t="s">
        <v>1820</v>
      </c>
      <c r="G258" s="198"/>
      <c r="H258" s="198"/>
      <c r="I258" s="201"/>
      <c r="J258" s="212">
        <f>BK258</f>
        <v>0</v>
      </c>
      <c r="K258" s="198"/>
      <c r="L258" s="203"/>
      <c r="M258" s="204"/>
      <c r="N258" s="205"/>
      <c r="O258" s="205"/>
      <c r="P258" s="206">
        <f>SUM(P259:P306)</f>
        <v>0</v>
      </c>
      <c r="Q258" s="205"/>
      <c r="R258" s="206">
        <f>SUM(R259:R306)</f>
        <v>0.060169999999999994</v>
      </c>
      <c r="S258" s="205"/>
      <c r="T258" s="207">
        <f>SUM(T259:T306)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8" t="s">
        <v>81</v>
      </c>
      <c r="AT258" s="209" t="s">
        <v>71</v>
      </c>
      <c r="AU258" s="209" t="s">
        <v>79</v>
      </c>
      <c r="AY258" s="208" t="s">
        <v>210</v>
      </c>
      <c r="BK258" s="210">
        <f>SUM(BK259:BK306)</f>
        <v>0</v>
      </c>
    </row>
    <row r="259" spans="1:65" s="2" customFormat="1" ht="24.15" customHeight="1">
      <c r="A259" s="39"/>
      <c r="B259" s="40"/>
      <c r="C259" s="213" t="s">
        <v>500</v>
      </c>
      <c r="D259" s="213" t="s">
        <v>212</v>
      </c>
      <c r="E259" s="214" t="s">
        <v>1826</v>
      </c>
      <c r="F259" s="215" t="s">
        <v>1827</v>
      </c>
      <c r="G259" s="216" t="s">
        <v>269</v>
      </c>
      <c r="H259" s="217">
        <v>7</v>
      </c>
      <c r="I259" s="218"/>
      <c r="J259" s="219">
        <f>ROUND(I259*H259,2)</f>
        <v>0</v>
      </c>
      <c r="K259" s="215" t="s">
        <v>216</v>
      </c>
      <c r="L259" s="45"/>
      <c r="M259" s="220" t="s">
        <v>19</v>
      </c>
      <c r="N259" s="221" t="s">
        <v>43</v>
      </c>
      <c r="O259" s="85"/>
      <c r="P259" s="222">
        <f>O259*H259</f>
        <v>0</v>
      </c>
      <c r="Q259" s="222">
        <v>0.00084</v>
      </c>
      <c r="R259" s="222">
        <f>Q259*H259</f>
        <v>0.00588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311</v>
      </c>
      <c r="AT259" s="224" t="s">
        <v>212</v>
      </c>
      <c r="AU259" s="224" t="s">
        <v>81</v>
      </c>
      <c r="AY259" s="18" t="s">
        <v>210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79</v>
      </c>
      <c r="BK259" s="225">
        <f>ROUND(I259*H259,2)</f>
        <v>0</v>
      </c>
      <c r="BL259" s="18" t="s">
        <v>311</v>
      </c>
      <c r="BM259" s="224" t="s">
        <v>2829</v>
      </c>
    </row>
    <row r="260" spans="1:47" s="2" customFormat="1" ht="12">
      <c r="A260" s="39"/>
      <c r="B260" s="40"/>
      <c r="C260" s="41"/>
      <c r="D260" s="226" t="s">
        <v>219</v>
      </c>
      <c r="E260" s="41"/>
      <c r="F260" s="227" t="s">
        <v>1829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219</v>
      </c>
      <c r="AU260" s="18" t="s">
        <v>81</v>
      </c>
    </row>
    <row r="261" spans="1:47" s="2" customFormat="1" ht="12">
      <c r="A261" s="39"/>
      <c r="B261" s="40"/>
      <c r="C261" s="41"/>
      <c r="D261" s="231" t="s">
        <v>221</v>
      </c>
      <c r="E261" s="41"/>
      <c r="F261" s="232" t="s">
        <v>1830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221</v>
      </c>
      <c r="AU261" s="18" t="s">
        <v>81</v>
      </c>
    </row>
    <row r="262" spans="1:65" s="2" customFormat="1" ht="24.15" customHeight="1">
      <c r="A262" s="39"/>
      <c r="B262" s="40"/>
      <c r="C262" s="213" t="s">
        <v>504</v>
      </c>
      <c r="D262" s="213" t="s">
        <v>212</v>
      </c>
      <c r="E262" s="214" t="s">
        <v>1831</v>
      </c>
      <c r="F262" s="215" t="s">
        <v>1832</v>
      </c>
      <c r="G262" s="216" t="s">
        <v>269</v>
      </c>
      <c r="H262" s="217">
        <v>21</v>
      </c>
      <c r="I262" s="218"/>
      <c r="J262" s="219">
        <f>ROUND(I262*H262,2)</f>
        <v>0</v>
      </c>
      <c r="K262" s="215" t="s">
        <v>216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0.00116</v>
      </c>
      <c r="R262" s="222">
        <f>Q262*H262</f>
        <v>0.02436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311</v>
      </c>
      <c r="AT262" s="224" t="s">
        <v>212</v>
      </c>
      <c r="AU262" s="224" t="s">
        <v>81</v>
      </c>
      <c r="AY262" s="18" t="s">
        <v>210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311</v>
      </c>
      <c r="BM262" s="224" t="s">
        <v>2830</v>
      </c>
    </row>
    <row r="263" spans="1:47" s="2" customFormat="1" ht="12">
      <c r="A263" s="39"/>
      <c r="B263" s="40"/>
      <c r="C263" s="41"/>
      <c r="D263" s="226" t="s">
        <v>219</v>
      </c>
      <c r="E263" s="41"/>
      <c r="F263" s="227" t="s">
        <v>1834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219</v>
      </c>
      <c r="AU263" s="18" t="s">
        <v>81</v>
      </c>
    </row>
    <row r="264" spans="1:47" s="2" customFormat="1" ht="12">
      <c r="A264" s="39"/>
      <c r="B264" s="40"/>
      <c r="C264" s="41"/>
      <c r="D264" s="231" t="s">
        <v>221</v>
      </c>
      <c r="E264" s="41"/>
      <c r="F264" s="232" t="s">
        <v>1835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221</v>
      </c>
      <c r="AU264" s="18" t="s">
        <v>81</v>
      </c>
    </row>
    <row r="265" spans="1:65" s="2" customFormat="1" ht="24.15" customHeight="1">
      <c r="A265" s="39"/>
      <c r="B265" s="40"/>
      <c r="C265" s="213" t="s">
        <v>510</v>
      </c>
      <c r="D265" s="213" t="s">
        <v>212</v>
      </c>
      <c r="E265" s="214" t="s">
        <v>1836</v>
      </c>
      <c r="F265" s="215" t="s">
        <v>1837</v>
      </c>
      <c r="G265" s="216" t="s">
        <v>269</v>
      </c>
      <c r="H265" s="217">
        <v>12</v>
      </c>
      <c r="I265" s="218"/>
      <c r="J265" s="219">
        <f>ROUND(I265*H265,2)</f>
        <v>0</v>
      </c>
      <c r="K265" s="215" t="s">
        <v>216</v>
      </c>
      <c r="L265" s="45"/>
      <c r="M265" s="220" t="s">
        <v>19</v>
      </c>
      <c r="N265" s="221" t="s">
        <v>43</v>
      </c>
      <c r="O265" s="85"/>
      <c r="P265" s="222">
        <f>O265*H265</f>
        <v>0</v>
      </c>
      <c r="Q265" s="222">
        <v>0.00098</v>
      </c>
      <c r="R265" s="222">
        <f>Q265*H265</f>
        <v>0.01176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311</v>
      </c>
      <c r="AT265" s="224" t="s">
        <v>212</v>
      </c>
      <c r="AU265" s="224" t="s">
        <v>81</v>
      </c>
      <c r="AY265" s="18" t="s">
        <v>210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311</v>
      </c>
      <c r="BM265" s="224" t="s">
        <v>2831</v>
      </c>
    </row>
    <row r="266" spans="1:47" s="2" customFormat="1" ht="12">
      <c r="A266" s="39"/>
      <c r="B266" s="40"/>
      <c r="C266" s="41"/>
      <c r="D266" s="226" t="s">
        <v>219</v>
      </c>
      <c r="E266" s="41"/>
      <c r="F266" s="227" t="s">
        <v>1839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219</v>
      </c>
      <c r="AU266" s="18" t="s">
        <v>81</v>
      </c>
    </row>
    <row r="267" spans="1:47" s="2" customFormat="1" ht="12">
      <c r="A267" s="39"/>
      <c r="B267" s="40"/>
      <c r="C267" s="41"/>
      <c r="D267" s="231" t="s">
        <v>221</v>
      </c>
      <c r="E267" s="41"/>
      <c r="F267" s="232" t="s">
        <v>1840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221</v>
      </c>
      <c r="AU267" s="18" t="s">
        <v>81</v>
      </c>
    </row>
    <row r="268" spans="1:65" s="2" customFormat="1" ht="37.8" customHeight="1">
      <c r="A268" s="39"/>
      <c r="B268" s="40"/>
      <c r="C268" s="213" t="s">
        <v>516</v>
      </c>
      <c r="D268" s="213" t="s">
        <v>212</v>
      </c>
      <c r="E268" s="214" t="s">
        <v>1841</v>
      </c>
      <c r="F268" s="215" t="s">
        <v>1842</v>
      </c>
      <c r="G268" s="216" t="s">
        <v>269</v>
      </c>
      <c r="H268" s="217">
        <v>7</v>
      </c>
      <c r="I268" s="218"/>
      <c r="J268" s="219">
        <f>ROUND(I268*H268,2)</f>
        <v>0</v>
      </c>
      <c r="K268" s="215" t="s">
        <v>216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7E-05</v>
      </c>
      <c r="R268" s="222">
        <f>Q268*H268</f>
        <v>0.00049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311</v>
      </c>
      <c r="AT268" s="224" t="s">
        <v>212</v>
      </c>
      <c r="AU268" s="224" t="s">
        <v>81</v>
      </c>
      <c r="AY268" s="18" t="s">
        <v>210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311</v>
      </c>
      <c r="BM268" s="224" t="s">
        <v>2832</v>
      </c>
    </row>
    <row r="269" spans="1:47" s="2" customFormat="1" ht="12">
      <c r="A269" s="39"/>
      <c r="B269" s="40"/>
      <c r="C269" s="41"/>
      <c r="D269" s="226" t="s">
        <v>219</v>
      </c>
      <c r="E269" s="41"/>
      <c r="F269" s="227" t="s">
        <v>1844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219</v>
      </c>
      <c r="AU269" s="18" t="s">
        <v>81</v>
      </c>
    </row>
    <row r="270" spans="1:47" s="2" customFormat="1" ht="12">
      <c r="A270" s="39"/>
      <c r="B270" s="40"/>
      <c r="C270" s="41"/>
      <c r="D270" s="231" t="s">
        <v>221</v>
      </c>
      <c r="E270" s="41"/>
      <c r="F270" s="232" t="s">
        <v>1845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221</v>
      </c>
      <c r="AU270" s="18" t="s">
        <v>81</v>
      </c>
    </row>
    <row r="271" spans="1:65" s="2" customFormat="1" ht="37.8" customHeight="1">
      <c r="A271" s="39"/>
      <c r="B271" s="40"/>
      <c r="C271" s="213" t="s">
        <v>521</v>
      </c>
      <c r="D271" s="213" t="s">
        <v>212</v>
      </c>
      <c r="E271" s="214" t="s">
        <v>1846</v>
      </c>
      <c r="F271" s="215" t="s">
        <v>1847</v>
      </c>
      <c r="G271" s="216" t="s">
        <v>269</v>
      </c>
      <c r="H271" s="217">
        <v>21</v>
      </c>
      <c r="I271" s="218"/>
      <c r="J271" s="219">
        <f>ROUND(I271*H271,2)</f>
        <v>0</v>
      </c>
      <c r="K271" s="215" t="s">
        <v>216</v>
      </c>
      <c r="L271" s="45"/>
      <c r="M271" s="220" t="s">
        <v>19</v>
      </c>
      <c r="N271" s="221" t="s">
        <v>43</v>
      </c>
      <c r="O271" s="85"/>
      <c r="P271" s="222">
        <f>O271*H271</f>
        <v>0</v>
      </c>
      <c r="Q271" s="222">
        <v>9E-05</v>
      </c>
      <c r="R271" s="222">
        <f>Q271*H271</f>
        <v>0.0018900000000000002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311</v>
      </c>
      <c r="AT271" s="224" t="s">
        <v>212</v>
      </c>
      <c r="AU271" s="224" t="s">
        <v>81</v>
      </c>
      <c r="AY271" s="18" t="s">
        <v>210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79</v>
      </c>
      <c r="BK271" s="225">
        <f>ROUND(I271*H271,2)</f>
        <v>0</v>
      </c>
      <c r="BL271" s="18" t="s">
        <v>311</v>
      </c>
      <c r="BM271" s="224" t="s">
        <v>2833</v>
      </c>
    </row>
    <row r="272" spans="1:47" s="2" customFormat="1" ht="12">
      <c r="A272" s="39"/>
      <c r="B272" s="40"/>
      <c r="C272" s="41"/>
      <c r="D272" s="226" t="s">
        <v>219</v>
      </c>
      <c r="E272" s="41"/>
      <c r="F272" s="227" t="s">
        <v>1849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219</v>
      </c>
      <c r="AU272" s="18" t="s">
        <v>81</v>
      </c>
    </row>
    <row r="273" spans="1:47" s="2" customFormat="1" ht="12">
      <c r="A273" s="39"/>
      <c r="B273" s="40"/>
      <c r="C273" s="41"/>
      <c r="D273" s="231" t="s">
        <v>221</v>
      </c>
      <c r="E273" s="41"/>
      <c r="F273" s="232" t="s">
        <v>1850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221</v>
      </c>
      <c r="AU273" s="18" t="s">
        <v>81</v>
      </c>
    </row>
    <row r="274" spans="1:65" s="2" customFormat="1" ht="37.8" customHeight="1">
      <c r="A274" s="39"/>
      <c r="B274" s="40"/>
      <c r="C274" s="213" t="s">
        <v>529</v>
      </c>
      <c r="D274" s="213" t="s">
        <v>212</v>
      </c>
      <c r="E274" s="214" t="s">
        <v>1851</v>
      </c>
      <c r="F274" s="215" t="s">
        <v>1852</v>
      </c>
      <c r="G274" s="216" t="s">
        <v>269</v>
      </c>
      <c r="H274" s="217">
        <v>12</v>
      </c>
      <c r="I274" s="218"/>
      <c r="J274" s="219">
        <f>ROUND(I274*H274,2)</f>
        <v>0</v>
      </c>
      <c r="K274" s="215" t="s">
        <v>216</v>
      </c>
      <c r="L274" s="45"/>
      <c r="M274" s="220" t="s">
        <v>19</v>
      </c>
      <c r="N274" s="221" t="s">
        <v>43</v>
      </c>
      <c r="O274" s="85"/>
      <c r="P274" s="222">
        <f>O274*H274</f>
        <v>0</v>
      </c>
      <c r="Q274" s="222">
        <v>0.0002</v>
      </c>
      <c r="R274" s="222">
        <f>Q274*H274</f>
        <v>0.0024000000000000002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311</v>
      </c>
      <c r="AT274" s="224" t="s">
        <v>212</v>
      </c>
      <c r="AU274" s="224" t="s">
        <v>81</v>
      </c>
      <c r="AY274" s="18" t="s">
        <v>210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311</v>
      </c>
      <c r="BM274" s="224" t="s">
        <v>2834</v>
      </c>
    </row>
    <row r="275" spans="1:47" s="2" customFormat="1" ht="12">
      <c r="A275" s="39"/>
      <c r="B275" s="40"/>
      <c r="C275" s="41"/>
      <c r="D275" s="226" t="s">
        <v>219</v>
      </c>
      <c r="E275" s="41"/>
      <c r="F275" s="227" t="s">
        <v>1854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219</v>
      </c>
      <c r="AU275" s="18" t="s">
        <v>81</v>
      </c>
    </row>
    <row r="276" spans="1:47" s="2" customFormat="1" ht="12">
      <c r="A276" s="39"/>
      <c r="B276" s="40"/>
      <c r="C276" s="41"/>
      <c r="D276" s="231" t="s">
        <v>221</v>
      </c>
      <c r="E276" s="41"/>
      <c r="F276" s="232" t="s">
        <v>1855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221</v>
      </c>
      <c r="AU276" s="18" t="s">
        <v>81</v>
      </c>
    </row>
    <row r="277" spans="1:65" s="2" customFormat="1" ht="24.15" customHeight="1">
      <c r="A277" s="39"/>
      <c r="B277" s="40"/>
      <c r="C277" s="213" t="s">
        <v>536</v>
      </c>
      <c r="D277" s="213" t="s">
        <v>212</v>
      </c>
      <c r="E277" s="214" t="s">
        <v>1856</v>
      </c>
      <c r="F277" s="215" t="s">
        <v>1857</v>
      </c>
      <c r="G277" s="216" t="s">
        <v>297</v>
      </c>
      <c r="H277" s="217">
        <v>2</v>
      </c>
      <c r="I277" s="218"/>
      <c r="J277" s="219">
        <f>ROUND(I277*H277,2)</f>
        <v>0</v>
      </c>
      <c r="K277" s="215" t="s">
        <v>216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311</v>
      </c>
      <c r="AT277" s="224" t="s">
        <v>212</v>
      </c>
      <c r="AU277" s="224" t="s">
        <v>81</v>
      </c>
      <c r="AY277" s="18" t="s">
        <v>210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311</v>
      </c>
      <c r="BM277" s="224" t="s">
        <v>2835</v>
      </c>
    </row>
    <row r="278" spans="1:47" s="2" customFormat="1" ht="12">
      <c r="A278" s="39"/>
      <c r="B278" s="40"/>
      <c r="C278" s="41"/>
      <c r="D278" s="226" t="s">
        <v>219</v>
      </c>
      <c r="E278" s="41"/>
      <c r="F278" s="227" t="s">
        <v>1859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219</v>
      </c>
      <c r="AU278" s="18" t="s">
        <v>81</v>
      </c>
    </row>
    <row r="279" spans="1:47" s="2" customFormat="1" ht="12">
      <c r="A279" s="39"/>
      <c r="B279" s="40"/>
      <c r="C279" s="41"/>
      <c r="D279" s="231" t="s">
        <v>221</v>
      </c>
      <c r="E279" s="41"/>
      <c r="F279" s="232" t="s">
        <v>1860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221</v>
      </c>
      <c r="AU279" s="18" t="s">
        <v>81</v>
      </c>
    </row>
    <row r="280" spans="1:65" s="2" customFormat="1" ht="21.75" customHeight="1">
      <c r="A280" s="39"/>
      <c r="B280" s="40"/>
      <c r="C280" s="213" t="s">
        <v>541</v>
      </c>
      <c r="D280" s="213" t="s">
        <v>212</v>
      </c>
      <c r="E280" s="214" t="s">
        <v>1861</v>
      </c>
      <c r="F280" s="215" t="s">
        <v>1862</v>
      </c>
      <c r="G280" s="216" t="s">
        <v>297</v>
      </c>
      <c r="H280" s="217">
        <v>24</v>
      </c>
      <c r="I280" s="218"/>
      <c r="J280" s="219">
        <f>ROUND(I280*H280,2)</f>
        <v>0</v>
      </c>
      <c r="K280" s="215" t="s">
        <v>216</v>
      </c>
      <c r="L280" s="45"/>
      <c r="M280" s="220" t="s">
        <v>19</v>
      </c>
      <c r="N280" s="221" t="s">
        <v>43</v>
      </c>
      <c r="O280" s="85"/>
      <c r="P280" s="222">
        <f>O280*H280</f>
        <v>0</v>
      </c>
      <c r="Q280" s="222">
        <v>0.00017</v>
      </c>
      <c r="R280" s="222">
        <f>Q280*H280</f>
        <v>0.00408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311</v>
      </c>
      <c r="AT280" s="224" t="s">
        <v>212</v>
      </c>
      <c r="AU280" s="224" t="s">
        <v>81</v>
      </c>
      <c r="AY280" s="18" t="s">
        <v>210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311</v>
      </c>
      <c r="BM280" s="224" t="s">
        <v>2836</v>
      </c>
    </row>
    <row r="281" spans="1:47" s="2" customFormat="1" ht="12">
      <c r="A281" s="39"/>
      <c r="B281" s="40"/>
      <c r="C281" s="41"/>
      <c r="D281" s="226" t="s">
        <v>219</v>
      </c>
      <c r="E281" s="41"/>
      <c r="F281" s="227" t="s">
        <v>1864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219</v>
      </c>
      <c r="AU281" s="18" t="s">
        <v>81</v>
      </c>
    </row>
    <row r="282" spans="1:47" s="2" customFormat="1" ht="12">
      <c r="A282" s="39"/>
      <c r="B282" s="40"/>
      <c r="C282" s="41"/>
      <c r="D282" s="231" t="s">
        <v>221</v>
      </c>
      <c r="E282" s="41"/>
      <c r="F282" s="232" t="s">
        <v>1865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221</v>
      </c>
      <c r="AU282" s="18" t="s">
        <v>81</v>
      </c>
    </row>
    <row r="283" spans="1:65" s="2" customFormat="1" ht="16.5" customHeight="1">
      <c r="A283" s="39"/>
      <c r="B283" s="40"/>
      <c r="C283" s="213" t="s">
        <v>548</v>
      </c>
      <c r="D283" s="213" t="s">
        <v>212</v>
      </c>
      <c r="E283" s="214" t="s">
        <v>1866</v>
      </c>
      <c r="F283" s="215" t="s">
        <v>1867</v>
      </c>
      <c r="G283" s="216" t="s">
        <v>297</v>
      </c>
      <c r="H283" s="217">
        <v>2</v>
      </c>
      <c r="I283" s="218"/>
      <c r="J283" s="219">
        <f>ROUND(I283*H283,2)</f>
        <v>0</v>
      </c>
      <c r="K283" s="215" t="s">
        <v>216</v>
      </c>
      <c r="L283" s="45"/>
      <c r="M283" s="220" t="s">
        <v>19</v>
      </c>
      <c r="N283" s="221" t="s">
        <v>43</v>
      </c>
      <c r="O283" s="85"/>
      <c r="P283" s="222">
        <f>O283*H283</f>
        <v>0</v>
      </c>
      <c r="Q283" s="222">
        <v>0.00057</v>
      </c>
      <c r="R283" s="222">
        <f>Q283*H283</f>
        <v>0.00114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311</v>
      </c>
      <c r="AT283" s="224" t="s">
        <v>212</v>
      </c>
      <c r="AU283" s="224" t="s">
        <v>81</v>
      </c>
      <c r="AY283" s="18" t="s">
        <v>210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311</v>
      </c>
      <c r="BM283" s="224" t="s">
        <v>2837</v>
      </c>
    </row>
    <row r="284" spans="1:47" s="2" customFormat="1" ht="12">
      <c r="A284" s="39"/>
      <c r="B284" s="40"/>
      <c r="C284" s="41"/>
      <c r="D284" s="226" t="s">
        <v>219</v>
      </c>
      <c r="E284" s="41"/>
      <c r="F284" s="227" t="s">
        <v>1869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219</v>
      </c>
      <c r="AU284" s="18" t="s">
        <v>81</v>
      </c>
    </row>
    <row r="285" spans="1:47" s="2" customFormat="1" ht="12">
      <c r="A285" s="39"/>
      <c r="B285" s="40"/>
      <c r="C285" s="41"/>
      <c r="D285" s="231" t="s">
        <v>221</v>
      </c>
      <c r="E285" s="41"/>
      <c r="F285" s="232" t="s">
        <v>1870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221</v>
      </c>
      <c r="AU285" s="18" t="s">
        <v>81</v>
      </c>
    </row>
    <row r="286" spans="1:65" s="2" customFormat="1" ht="16.5" customHeight="1">
      <c r="A286" s="39"/>
      <c r="B286" s="40"/>
      <c r="C286" s="213" t="s">
        <v>553</v>
      </c>
      <c r="D286" s="213" t="s">
        <v>212</v>
      </c>
      <c r="E286" s="214" t="s">
        <v>1871</v>
      </c>
      <c r="F286" s="215" t="s">
        <v>1872</v>
      </c>
      <c r="G286" s="216" t="s">
        <v>297</v>
      </c>
      <c r="H286" s="217">
        <v>3</v>
      </c>
      <c r="I286" s="218"/>
      <c r="J286" s="219">
        <f>ROUND(I286*H286,2)</f>
        <v>0</v>
      </c>
      <c r="K286" s="215" t="s">
        <v>216</v>
      </c>
      <c r="L286" s="45"/>
      <c r="M286" s="220" t="s">
        <v>19</v>
      </c>
      <c r="N286" s="221" t="s">
        <v>43</v>
      </c>
      <c r="O286" s="85"/>
      <c r="P286" s="222">
        <f>O286*H286</f>
        <v>0</v>
      </c>
      <c r="Q286" s="222">
        <v>0.00072</v>
      </c>
      <c r="R286" s="222">
        <f>Q286*H286</f>
        <v>0.00216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311</v>
      </c>
      <c r="AT286" s="224" t="s">
        <v>212</v>
      </c>
      <c r="AU286" s="224" t="s">
        <v>81</v>
      </c>
      <c r="AY286" s="18" t="s">
        <v>210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311</v>
      </c>
      <c r="BM286" s="224" t="s">
        <v>2838</v>
      </c>
    </row>
    <row r="287" spans="1:47" s="2" customFormat="1" ht="12">
      <c r="A287" s="39"/>
      <c r="B287" s="40"/>
      <c r="C287" s="41"/>
      <c r="D287" s="226" t="s">
        <v>219</v>
      </c>
      <c r="E287" s="41"/>
      <c r="F287" s="227" t="s">
        <v>1874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219</v>
      </c>
      <c r="AU287" s="18" t="s">
        <v>81</v>
      </c>
    </row>
    <row r="288" spans="1:47" s="2" customFormat="1" ht="12">
      <c r="A288" s="39"/>
      <c r="B288" s="40"/>
      <c r="C288" s="41"/>
      <c r="D288" s="231" t="s">
        <v>221</v>
      </c>
      <c r="E288" s="41"/>
      <c r="F288" s="232" t="s">
        <v>1875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221</v>
      </c>
      <c r="AU288" s="18" t="s">
        <v>81</v>
      </c>
    </row>
    <row r="289" spans="1:65" s="2" customFormat="1" ht="16.5" customHeight="1">
      <c r="A289" s="39"/>
      <c r="B289" s="40"/>
      <c r="C289" s="213" t="s">
        <v>561</v>
      </c>
      <c r="D289" s="213" t="s">
        <v>212</v>
      </c>
      <c r="E289" s="214" t="s">
        <v>1876</v>
      </c>
      <c r="F289" s="215" t="s">
        <v>1877</v>
      </c>
      <c r="G289" s="216" t="s">
        <v>297</v>
      </c>
      <c r="H289" s="217">
        <v>3</v>
      </c>
      <c r="I289" s="218"/>
      <c r="J289" s="219">
        <f>ROUND(I289*H289,2)</f>
        <v>0</v>
      </c>
      <c r="K289" s="215" t="s">
        <v>216</v>
      </c>
      <c r="L289" s="45"/>
      <c r="M289" s="220" t="s">
        <v>19</v>
      </c>
      <c r="N289" s="221" t="s">
        <v>43</v>
      </c>
      <c r="O289" s="85"/>
      <c r="P289" s="222">
        <f>O289*H289</f>
        <v>0</v>
      </c>
      <c r="Q289" s="222">
        <v>0.00072</v>
      </c>
      <c r="R289" s="222">
        <f>Q289*H289</f>
        <v>0.00216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311</v>
      </c>
      <c r="AT289" s="224" t="s">
        <v>212</v>
      </c>
      <c r="AU289" s="224" t="s">
        <v>81</v>
      </c>
      <c r="AY289" s="18" t="s">
        <v>210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311</v>
      </c>
      <c r="BM289" s="224" t="s">
        <v>2839</v>
      </c>
    </row>
    <row r="290" spans="1:47" s="2" customFormat="1" ht="12">
      <c r="A290" s="39"/>
      <c r="B290" s="40"/>
      <c r="C290" s="41"/>
      <c r="D290" s="226" t="s">
        <v>219</v>
      </c>
      <c r="E290" s="41"/>
      <c r="F290" s="227" t="s">
        <v>1879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219</v>
      </c>
      <c r="AU290" s="18" t="s">
        <v>81</v>
      </c>
    </row>
    <row r="291" spans="1:47" s="2" customFormat="1" ht="12">
      <c r="A291" s="39"/>
      <c r="B291" s="40"/>
      <c r="C291" s="41"/>
      <c r="D291" s="231" t="s">
        <v>221</v>
      </c>
      <c r="E291" s="41"/>
      <c r="F291" s="232" t="s">
        <v>1880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221</v>
      </c>
      <c r="AU291" s="18" t="s">
        <v>81</v>
      </c>
    </row>
    <row r="292" spans="1:65" s="2" customFormat="1" ht="16.5" customHeight="1">
      <c r="A292" s="39"/>
      <c r="B292" s="40"/>
      <c r="C292" s="213" t="s">
        <v>569</v>
      </c>
      <c r="D292" s="213" t="s">
        <v>212</v>
      </c>
      <c r="E292" s="214" t="s">
        <v>1881</v>
      </c>
      <c r="F292" s="215" t="s">
        <v>1882</v>
      </c>
      <c r="G292" s="216" t="s">
        <v>297</v>
      </c>
      <c r="H292" s="217">
        <v>1</v>
      </c>
      <c r="I292" s="218"/>
      <c r="J292" s="219">
        <f>ROUND(I292*H292,2)</f>
        <v>0</v>
      </c>
      <c r="K292" s="215" t="s">
        <v>216</v>
      </c>
      <c r="L292" s="45"/>
      <c r="M292" s="220" t="s">
        <v>19</v>
      </c>
      <c r="N292" s="221" t="s">
        <v>43</v>
      </c>
      <c r="O292" s="85"/>
      <c r="P292" s="222">
        <f>O292*H292</f>
        <v>0</v>
      </c>
      <c r="Q292" s="222">
        <v>0.00041</v>
      </c>
      <c r="R292" s="222">
        <f>Q292*H292</f>
        <v>0.00041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311</v>
      </c>
      <c r="AT292" s="224" t="s">
        <v>212</v>
      </c>
      <c r="AU292" s="224" t="s">
        <v>81</v>
      </c>
      <c r="AY292" s="18" t="s">
        <v>210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79</v>
      </c>
      <c r="BK292" s="225">
        <f>ROUND(I292*H292,2)</f>
        <v>0</v>
      </c>
      <c r="BL292" s="18" t="s">
        <v>311</v>
      </c>
      <c r="BM292" s="224" t="s">
        <v>2840</v>
      </c>
    </row>
    <row r="293" spans="1:47" s="2" customFormat="1" ht="12">
      <c r="A293" s="39"/>
      <c r="B293" s="40"/>
      <c r="C293" s="41"/>
      <c r="D293" s="226" t="s">
        <v>219</v>
      </c>
      <c r="E293" s="41"/>
      <c r="F293" s="227" t="s">
        <v>1884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219</v>
      </c>
      <c r="AU293" s="18" t="s">
        <v>81</v>
      </c>
    </row>
    <row r="294" spans="1:47" s="2" customFormat="1" ht="12">
      <c r="A294" s="39"/>
      <c r="B294" s="40"/>
      <c r="C294" s="41"/>
      <c r="D294" s="231" t="s">
        <v>221</v>
      </c>
      <c r="E294" s="41"/>
      <c r="F294" s="232" t="s">
        <v>1885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221</v>
      </c>
      <c r="AU294" s="18" t="s">
        <v>81</v>
      </c>
    </row>
    <row r="295" spans="1:65" s="2" customFormat="1" ht="16.5" customHeight="1">
      <c r="A295" s="39"/>
      <c r="B295" s="40"/>
      <c r="C295" s="213" t="s">
        <v>575</v>
      </c>
      <c r="D295" s="213" t="s">
        <v>212</v>
      </c>
      <c r="E295" s="214" t="s">
        <v>1886</v>
      </c>
      <c r="F295" s="215" t="s">
        <v>1887</v>
      </c>
      <c r="G295" s="216" t="s">
        <v>297</v>
      </c>
      <c r="H295" s="217">
        <v>1</v>
      </c>
      <c r="I295" s="218"/>
      <c r="J295" s="219">
        <f>ROUND(I295*H295,2)</f>
        <v>0</v>
      </c>
      <c r="K295" s="215" t="s">
        <v>216</v>
      </c>
      <c r="L295" s="45"/>
      <c r="M295" s="220" t="s">
        <v>19</v>
      </c>
      <c r="N295" s="221" t="s">
        <v>43</v>
      </c>
      <c r="O295" s="85"/>
      <c r="P295" s="222">
        <f>O295*H295</f>
        <v>0</v>
      </c>
      <c r="Q295" s="222">
        <v>0.00077</v>
      </c>
      <c r="R295" s="222">
        <f>Q295*H295</f>
        <v>0.00077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311</v>
      </c>
      <c r="AT295" s="224" t="s">
        <v>212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2841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1889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47" s="2" customFormat="1" ht="12">
      <c r="A297" s="39"/>
      <c r="B297" s="40"/>
      <c r="C297" s="41"/>
      <c r="D297" s="231" t="s">
        <v>221</v>
      </c>
      <c r="E297" s="41"/>
      <c r="F297" s="232" t="s">
        <v>1890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221</v>
      </c>
      <c r="AU297" s="18" t="s">
        <v>81</v>
      </c>
    </row>
    <row r="298" spans="1:65" s="2" customFormat="1" ht="33" customHeight="1">
      <c r="A298" s="39"/>
      <c r="B298" s="40"/>
      <c r="C298" s="213" t="s">
        <v>581</v>
      </c>
      <c r="D298" s="213" t="s">
        <v>212</v>
      </c>
      <c r="E298" s="214" t="s">
        <v>1891</v>
      </c>
      <c r="F298" s="215" t="s">
        <v>1892</v>
      </c>
      <c r="G298" s="216" t="s">
        <v>297</v>
      </c>
      <c r="H298" s="217">
        <v>1</v>
      </c>
      <c r="I298" s="218"/>
      <c r="J298" s="219">
        <f>ROUND(I298*H298,2)</f>
        <v>0</v>
      </c>
      <c r="K298" s="215" t="s">
        <v>216</v>
      </c>
      <c r="L298" s="45"/>
      <c r="M298" s="220" t="s">
        <v>19</v>
      </c>
      <c r="N298" s="221" t="s">
        <v>43</v>
      </c>
      <c r="O298" s="85"/>
      <c r="P298" s="222">
        <f>O298*H298</f>
        <v>0</v>
      </c>
      <c r="Q298" s="222">
        <v>0.00147</v>
      </c>
      <c r="R298" s="222">
        <f>Q298*H298</f>
        <v>0.00147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311</v>
      </c>
      <c r="AT298" s="224" t="s">
        <v>212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2842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1894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47" s="2" customFormat="1" ht="12">
      <c r="A300" s="39"/>
      <c r="B300" s="40"/>
      <c r="C300" s="41"/>
      <c r="D300" s="231" t="s">
        <v>221</v>
      </c>
      <c r="E300" s="41"/>
      <c r="F300" s="232" t="s">
        <v>1895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221</v>
      </c>
      <c r="AU300" s="18" t="s">
        <v>81</v>
      </c>
    </row>
    <row r="301" spans="1:65" s="2" customFormat="1" ht="21.75" customHeight="1">
      <c r="A301" s="39"/>
      <c r="B301" s="40"/>
      <c r="C301" s="213" t="s">
        <v>585</v>
      </c>
      <c r="D301" s="213" t="s">
        <v>212</v>
      </c>
      <c r="E301" s="214" t="s">
        <v>1896</v>
      </c>
      <c r="F301" s="215" t="s">
        <v>1897</v>
      </c>
      <c r="G301" s="216" t="s">
        <v>269</v>
      </c>
      <c r="H301" s="217">
        <v>40</v>
      </c>
      <c r="I301" s="218"/>
      <c r="J301" s="219">
        <f>ROUND(I301*H301,2)</f>
        <v>0</v>
      </c>
      <c r="K301" s="215" t="s">
        <v>216</v>
      </c>
      <c r="L301" s="45"/>
      <c r="M301" s="220" t="s">
        <v>19</v>
      </c>
      <c r="N301" s="221" t="s">
        <v>43</v>
      </c>
      <c r="O301" s="85"/>
      <c r="P301" s="222">
        <f>O301*H301</f>
        <v>0</v>
      </c>
      <c r="Q301" s="222">
        <v>1E-05</v>
      </c>
      <c r="R301" s="222">
        <f>Q301*H301</f>
        <v>0.0004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311</v>
      </c>
      <c r="AT301" s="224" t="s">
        <v>212</v>
      </c>
      <c r="AU301" s="224" t="s">
        <v>81</v>
      </c>
      <c r="AY301" s="18" t="s">
        <v>210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79</v>
      </c>
      <c r="BK301" s="225">
        <f>ROUND(I301*H301,2)</f>
        <v>0</v>
      </c>
      <c r="BL301" s="18" t="s">
        <v>311</v>
      </c>
      <c r="BM301" s="224" t="s">
        <v>2843</v>
      </c>
    </row>
    <row r="302" spans="1:47" s="2" customFormat="1" ht="12">
      <c r="A302" s="39"/>
      <c r="B302" s="40"/>
      <c r="C302" s="41"/>
      <c r="D302" s="226" t="s">
        <v>219</v>
      </c>
      <c r="E302" s="41"/>
      <c r="F302" s="227" t="s">
        <v>1899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219</v>
      </c>
      <c r="AU302" s="18" t="s">
        <v>81</v>
      </c>
    </row>
    <row r="303" spans="1:47" s="2" customFormat="1" ht="12">
      <c r="A303" s="39"/>
      <c r="B303" s="40"/>
      <c r="C303" s="41"/>
      <c r="D303" s="231" t="s">
        <v>221</v>
      </c>
      <c r="E303" s="41"/>
      <c r="F303" s="232" t="s">
        <v>1900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221</v>
      </c>
      <c r="AU303" s="18" t="s">
        <v>81</v>
      </c>
    </row>
    <row r="304" spans="1:65" s="2" customFormat="1" ht="24.15" customHeight="1">
      <c r="A304" s="39"/>
      <c r="B304" s="40"/>
      <c r="C304" s="213" t="s">
        <v>589</v>
      </c>
      <c r="D304" s="213" t="s">
        <v>212</v>
      </c>
      <c r="E304" s="214" t="s">
        <v>1901</v>
      </c>
      <c r="F304" s="215" t="s">
        <v>1902</v>
      </c>
      <c r="G304" s="216" t="s">
        <v>269</v>
      </c>
      <c r="H304" s="217">
        <v>40</v>
      </c>
      <c r="I304" s="218"/>
      <c r="J304" s="219">
        <f>ROUND(I304*H304,2)</f>
        <v>0</v>
      </c>
      <c r="K304" s="215" t="s">
        <v>216</v>
      </c>
      <c r="L304" s="45"/>
      <c r="M304" s="220" t="s">
        <v>19</v>
      </c>
      <c r="N304" s="221" t="s">
        <v>43</v>
      </c>
      <c r="O304" s="85"/>
      <c r="P304" s="222">
        <f>O304*H304</f>
        <v>0</v>
      </c>
      <c r="Q304" s="222">
        <v>2E-05</v>
      </c>
      <c r="R304" s="222">
        <f>Q304*H304</f>
        <v>0.0008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311</v>
      </c>
      <c r="AT304" s="224" t="s">
        <v>212</v>
      </c>
      <c r="AU304" s="224" t="s">
        <v>81</v>
      </c>
      <c r="AY304" s="18" t="s">
        <v>210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311</v>
      </c>
      <c r="BM304" s="224" t="s">
        <v>2844</v>
      </c>
    </row>
    <row r="305" spans="1:47" s="2" customFormat="1" ht="12">
      <c r="A305" s="39"/>
      <c r="B305" s="40"/>
      <c r="C305" s="41"/>
      <c r="D305" s="226" t="s">
        <v>219</v>
      </c>
      <c r="E305" s="41"/>
      <c r="F305" s="227" t="s">
        <v>1904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219</v>
      </c>
      <c r="AU305" s="18" t="s">
        <v>81</v>
      </c>
    </row>
    <row r="306" spans="1:47" s="2" customFormat="1" ht="12">
      <c r="A306" s="39"/>
      <c r="B306" s="40"/>
      <c r="C306" s="41"/>
      <c r="D306" s="231" t="s">
        <v>221</v>
      </c>
      <c r="E306" s="41"/>
      <c r="F306" s="232" t="s">
        <v>1905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221</v>
      </c>
      <c r="AU306" s="18" t="s">
        <v>81</v>
      </c>
    </row>
    <row r="307" spans="1:63" s="12" customFormat="1" ht="22.8" customHeight="1">
      <c r="A307" s="12"/>
      <c r="B307" s="197"/>
      <c r="C307" s="198"/>
      <c r="D307" s="199" t="s">
        <v>71</v>
      </c>
      <c r="E307" s="211" t="s">
        <v>573</v>
      </c>
      <c r="F307" s="211" t="s">
        <v>574</v>
      </c>
      <c r="G307" s="198"/>
      <c r="H307" s="198"/>
      <c r="I307" s="201"/>
      <c r="J307" s="212">
        <f>BK307</f>
        <v>0</v>
      </c>
      <c r="K307" s="198"/>
      <c r="L307" s="203"/>
      <c r="M307" s="204"/>
      <c r="N307" s="205"/>
      <c r="O307" s="205"/>
      <c r="P307" s="206">
        <f>SUM(P308:P368)</f>
        <v>0</v>
      </c>
      <c r="Q307" s="205"/>
      <c r="R307" s="206">
        <f>SUM(R308:R368)</f>
        <v>0.35531000000000007</v>
      </c>
      <c r="S307" s="205"/>
      <c r="T307" s="207">
        <f>SUM(T308:T368)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8" t="s">
        <v>81</v>
      </c>
      <c r="AT307" s="209" t="s">
        <v>71</v>
      </c>
      <c r="AU307" s="209" t="s">
        <v>79</v>
      </c>
      <c r="AY307" s="208" t="s">
        <v>210</v>
      </c>
      <c r="BK307" s="210">
        <f>SUM(BK308:BK368)</f>
        <v>0</v>
      </c>
    </row>
    <row r="308" spans="1:65" s="2" customFormat="1" ht="24.15" customHeight="1">
      <c r="A308" s="39"/>
      <c r="B308" s="40"/>
      <c r="C308" s="213" t="s">
        <v>593</v>
      </c>
      <c r="D308" s="213" t="s">
        <v>212</v>
      </c>
      <c r="E308" s="214" t="s">
        <v>2845</v>
      </c>
      <c r="F308" s="215" t="s">
        <v>2846</v>
      </c>
      <c r="G308" s="216" t="s">
        <v>578</v>
      </c>
      <c r="H308" s="217">
        <v>2</v>
      </c>
      <c r="I308" s="218"/>
      <c r="J308" s="219">
        <f>ROUND(I308*H308,2)</f>
        <v>0</v>
      </c>
      <c r="K308" s="215" t="s">
        <v>216</v>
      </c>
      <c r="L308" s="45"/>
      <c r="M308" s="220" t="s">
        <v>19</v>
      </c>
      <c r="N308" s="221" t="s">
        <v>43</v>
      </c>
      <c r="O308" s="85"/>
      <c r="P308" s="222">
        <f>O308*H308</f>
        <v>0</v>
      </c>
      <c r="Q308" s="222">
        <v>0.01374</v>
      </c>
      <c r="R308" s="222">
        <f>Q308*H308</f>
        <v>0.02748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311</v>
      </c>
      <c r="AT308" s="224" t="s">
        <v>212</v>
      </c>
      <c r="AU308" s="224" t="s">
        <v>81</v>
      </c>
      <c r="AY308" s="18" t="s">
        <v>210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79</v>
      </c>
      <c r="BK308" s="225">
        <f>ROUND(I308*H308,2)</f>
        <v>0</v>
      </c>
      <c r="BL308" s="18" t="s">
        <v>311</v>
      </c>
      <c r="BM308" s="224" t="s">
        <v>2847</v>
      </c>
    </row>
    <row r="309" spans="1:47" s="2" customFormat="1" ht="12">
      <c r="A309" s="39"/>
      <c r="B309" s="40"/>
      <c r="C309" s="41"/>
      <c r="D309" s="226" t="s">
        <v>219</v>
      </c>
      <c r="E309" s="41"/>
      <c r="F309" s="227" t="s">
        <v>2848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219</v>
      </c>
      <c r="AU309" s="18" t="s">
        <v>81</v>
      </c>
    </row>
    <row r="310" spans="1:47" s="2" customFormat="1" ht="12">
      <c r="A310" s="39"/>
      <c r="B310" s="40"/>
      <c r="C310" s="41"/>
      <c r="D310" s="231" t="s">
        <v>221</v>
      </c>
      <c r="E310" s="41"/>
      <c r="F310" s="232" t="s">
        <v>2849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221</v>
      </c>
      <c r="AU310" s="18" t="s">
        <v>81</v>
      </c>
    </row>
    <row r="311" spans="1:65" s="2" customFormat="1" ht="24.15" customHeight="1">
      <c r="A311" s="39"/>
      <c r="B311" s="40"/>
      <c r="C311" s="213" t="s">
        <v>597</v>
      </c>
      <c r="D311" s="213" t="s">
        <v>212</v>
      </c>
      <c r="E311" s="214" t="s">
        <v>2850</v>
      </c>
      <c r="F311" s="215" t="s">
        <v>1912</v>
      </c>
      <c r="G311" s="216" t="s">
        <v>578</v>
      </c>
      <c r="H311" s="217">
        <v>1</v>
      </c>
      <c r="I311" s="218"/>
      <c r="J311" s="219">
        <f>ROUND(I311*H311,2)</f>
        <v>0</v>
      </c>
      <c r="K311" s="215" t="s">
        <v>216</v>
      </c>
      <c r="L311" s="45"/>
      <c r="M311" s="220" t="s">
        <v>19</v>
      </c>
      <c r="N311" s="221" t="s">
        <v>43</v>
      </c>
      <c r="O311" s="85"/>
      <c r="P311" s="222">
        <f>O311*H311</f>
        <v>0</v>
      </c>
      <c r="Q311" s="222">
        <v>0.02894</v>
      </c>
      <c r="R311" s="222">
        <f>Q311*H311</f>
        <v>0.02894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311</v>
      </c>
      <c r="AT311" s="224" t="s">
        <v>212</v>
      </c>
      <c r="AU311" s="224" t="s">
        <v>81</v>
      </c>
      <c r="AY311" s="18" t="s">
        <v>210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311</v>
      </c>
      <c r="BM311" s="224" t="s">
        <v>2851</v>
      </c>
    </row>
    <row r="312" spans="1:47" s="2" customFormat="1" ht="12">
      <c r="A312" s="39"/>
      <c r="B312" s="40"/>
      <c r="C312" s="41"/>
      <c r="D312" s="226" t="s">
        <v>219</v>
      </c>
      <c r="E312" s="41"/>
      <c r="F312" s="227" t="s">
        <v>1914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219</v>
      </c>
      <c r="AU312" s="18" t="s">
        <v>81</v>
      </c>
    </row>
    <row r="313" spans="1:47" s="2" customFormat="1" ht="12">
      <c r="A313" s="39"/>
      <c r="B313" s="40"/>
      <c r="C313" s="41"/>
      <c r="D313" s="231" t="s">
        <v>221</v>
      </c>
      <c r="E313" s="41"/>
      <c r="F313" s="232" t="s">
        <v>2852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221</v>
      </c>
      <c r="AU313" s="18" t="s">
        <v>81</v>
      </c>
    </row>
    <row r="314" spans="1:65" s="2" customFormat="1" ht="24.15" customHeight="1">
      <c r="A314" s="39"/>
      <c r="B314" s="40"/>
      <c r="C314" s="213" t="s">
        <v>601</v>
      </c>
      <c r="D314" s="213" t="s">
        <v>212</v>
      </c>
      <c r="E314" s="214" t="s">
        <v>1911</v>
      </c>
      <c r="F314" s="215" t="s">
        <v>1912</v>
      </c>
      <c r="G314" s="216" t="s">
        <v>578</v>
      </c>
      <c r="H314" s="217">
        <v>1</v>
      </c>
      <c r="I314" s="218"/>
      <c r="J314" s="219">
        <f>ROUND(I314*H314,2)</f>
        <v>0</v>
      </c>
      <c r="K314" s="215" t="s">
        <v>19</v>
      </c>
      <c r="L314" s="45"/>
      <c r="M314" s="220" t="s">
        <v>19</v>
      </c>
      <c r="N314" s="221" t="s">
        <v>43</v>
      </c>
      <c r="O314" s="85"/>
      <c r="P314" s="222">
        <f>O314*H314</f>
        <v>0</v>
      </c>
      <c r="Q314" s="222">
        <v>0.02894</v>
      </c>
      <c r="R314" s="222">
        <f>Q314*H314</f>
        <v>0.02894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311</v>
      </c>
      <c r="AT314" s="224" t="s">
        <v>212</v>
      </c>
      <c r="AU314" s="224" t="s">
        <v>81</v>
      </c>
      <c r="AY314" s="18" t="s">
        <v>210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311</v>
      </c>
      <c r="BM314" s="224" t="s">
        <v>2853</v>
      </c>
    </row>
    <row r="315" spans="1:47" s="2" customFormat="1" ht="12">
      <c r="A315" s="39"/>
      <c r="B315" s="40"/>
      <c r="C315" s="41"/>
      <c r="D315" s="226" t="s">
        <v>219</v>
      </c>
      <c r="E315" s="41"/>
      <c r="F315" s="227" t="s">
        <v>1914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219</v>
      </c>
      <c r="AU315" s="18" t="s">
        <v>81</v>
      </c>
    </row>
    <row r="316" spans="1:47" s="2" customFormat="1" ht="12">
      <c r="A316" s="39"/>
      <c r="B316" s="40"/>
      <c r="C316" s="41"/>
      <c r="D316" s="226" t="s">
        <v>315</v>
      </c>
      <c r="E316" s="41"/>
      <c r="F316" s="254" t="s">
        <v>1915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315</v>
      </c>
      <c r="AU316" s="18" t="s">
        <v>81</v>
      </c>
    </row>
    <row r="317" spans="1:65" s="2" customFormat="1" ht="24.15" customHeight="1">
      <c r="A317" s="39"/>
      <c r="B317" s="40"/>
      <c r="C317" s="213" t="s">
        <v>605</v>
      </c>
      <c r="D317" s="213" t="s">
        <v>212</v>
      </c>
      <c r="E317" s="214" t="s">
        <v>2854</v>
      </c>
      <c r="F317" s="215" t="s">
        <v>2855</v>
      </c>
      <c r="G317" s="216" t="s">
        <v>578</v>
      </c>
      <c r="H317" s="217">
        <v>4</v>
      </c>
      <c r="I317" s="218"/>
      <c r="J317" s="219">
        <f>ROUND(I317*H317,2)</f>
        <v>0</v>
      </c>
      <c r="K317" s="215" t="s">
        <v>216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0.01497</v>
      </c>
      <c r="R317" s="222">
        <f>Q317*H317</f>
        <v>0.05988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2856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2857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47" s="2" customFormat="1" ht="12">
      <c r="A319" s="39"/>
      <c r="B319" s="40"/>
      <c r="C319" s="41"/>
      <c r="D319" s="231" t="s">
        <v>221</v>
      </c>
      <c r="E319" s="41"/>
      <c r="F319" s="232" t="s">
        <v>2858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221</v>
      </c>
      <c r="AU319" s="18" t="s">
        <v>81</v>
      </c>
    </row>
    <row r="320" spans="1:65" s="2" customFormat="1" ht="24.15" customHeight="1">
      <c r="A320" s="39"/>
      <c r="B320" s="40"/>
      <c r="C320" s="213" t="s">
        <v>609</v>
      </c>
      <c r="D320" s="213" t="s">
        <v>212</v>
      </c>
      <c r="E320" s="214" t="s">
        <v>1921</v>
      </c>
      <c r="F320" s="215" t="s">
        <v>1922</v>
      </c>
      <c r="G320" s="216" t="s">
        <v>578</v>
      </c>
      <c r="H320" s="217">
        <v>1</v>
      </c>
      <c r="I320" s="218"/>
      <c r="J320" s="219">
        <f>ROUND(I320*H320,2)</f>
        <v>0</v>
      </c>
      <c r="K320" s="215" t="s">
        <v>216</v>
      </c>
      <c r="L320" s="45"/>
      <c r="M320" s="220" t="s">
        <v>19</v>
      </c>
      <c r="N320" s="221" t="s">
        <v>43</v>
      </c>
      <c r="O320" s="85"/>
      <c r="P320" s="222">
        <f>O320*H320</f>
        <v>0</v>
      </c>
      <c r="Q320" s="222">
        <v>0.01921</v>
      </c>
      <c r="R320" s="222">
        <f>Q320*H320</f>
        <v>0.01921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311</v>
      </c>
      <c r="AT320" s="224" t="s">
        <v>212</v>
      </c>
      <c r="AU320" s="224" t="s">
        <v>81</v>
      </c>
      <c r="AY320" s="18" t="s">
        <v>210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79</v>
      </c>
      <c r="BK320" s="225">
        <f>ROUND(I320*H320,2)</f>
        <v>0</v>
      </c>
      <c r="BL320" s="18" t="s">
        <v>311</v>
      </c>
      <c r="BM320" s="224" t="s">
        <v>2859</v>
      </c>
    </row>
    <row r="321" spans="1:47" s="2" customFormat="1" ht="12">
      <c r="A321" s="39"/>
      <c r="B321" s="40"/>
      <c r="C321" s="41"/>
      <c r="D321" s="226" t="s">
        <v>219</v>
      </c>
      <c r="E321" s="41"/>
      <c r="F321" s="227" t="s">
        <v>1924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219</v>
      </c>
      <c r="AU321" s="18" t="s">
        <v>81</v>
      </c>
    </row>
    <row r="322" spans="1:47" s="2" customFormat="1" ht="12">
      <c r="A322" s="39"/>
      <c r="B322" s="40"/>
      <c r="C322" s="41"/>
      <c r="D322" s="231" t="s">
        <v>221</v>
      </c>
      <c r="E322" s="41"/>
      <c r="F322" s="232" t="s">
        <v>1925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221</v>
      </c>
      <c r="AU322" s="18" t="s">
        <v>81</v>
      </c>
    </row>
    <row r="323" spans="1:65" s="2" customFormat="1" ht="21.75" customHeight="1">
      <c r="A323" s="39"/>
      <c r="B323" s="40"/>
      <c r="C323" s="213" t="s">
        <v>613</v>
      </c>
      <c r="D323" s="213" t="s">
        <v>212</v>
      </c>
      <c r="E323" s="214" t="s">
        <v>2860</v>
      </c>
      <c r="F323" s="215" t="s">
        <v>2861</v>
      </c>
      <c r="G323" s="216" t="s">
        <v>578</v>
      </c>
      <c r="H323" s="217">
        <v>1</v>
      </c>
      <c r="I323" s="218"/>
      <c r="J323" s="219">
        <f>ROUND(I323*H323,2)</f>
        <v>0</v>
      </c>
      <c r="K323" s="215" t="s">
        <v>216</v>
      </c>
      <c r="L323" s="45"/>
      <c r="M323" s="220" t="s">
        <v>19</v>
      </c>
      <c r="N323" s="221" t="s">
        <v>43</v>
      </c>
      <c r="O323" s="85"/>
      <c r="P323" s="222">
        <f>O323*H323</f>
        <v>0</v>
      </c>
      <c r="Q323" s="222">
        <v>0.01452</v>
      </c>
      <c r="R323" s="222">
        <f>Q323*H323</f>
        <v>0.01452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311</v>
      </c>
      <c r="AT323" s="224" t="s">
        <v>212</v>
      </c>
      <c r="AU323" s="224" t="s">
        <v>81</v>
      </c>
      <c r="AY323" s="18" t="s">
        <v>210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79</v>
      </c>
      <c r="BK323" s="225">
        <f>ROUND(I323*H323,2)</f>
        <v>0</v>
      </c>
      <c r="BL323" s="18" t="s">
        <v>311</v>
      </c>
      <c r="BM323" s="224" t="s">
        <v>2862</v>
      </c>
    </row>
    <row r="324" spans="1:47" s="2" customFormat="1" ht="12">
      <c r="A324" s="39"/>
      <c r="B324" s="40"/>
      <c r="C324" s="41"/>
      <c r="D324" s="226" t="s">
        <v>219</v>
      </c>
      <c r="E324" s="41"/>
      <c r="F324" s="227" t="s">
        <v>2863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219</v>
      </c>
      <c r="AU324" s="18" t="s">
        <v>81</v>
      </c>
    </row>
    <row r="325" spans="1:47" s="2" customFormat="1" ht="12">
      <c r="A325" s="39"/>
      <c r="B325" s="40"/>
      <c r="C325" s="41"/>
      <c r="D325" s="231" t="s">
        <v>221</v>
      </c>
      <c r="E325" s="41"/>
      <c r="F325" s="232" t="s">
        <v>2864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221</v>
      </c>
      <c r="AU325" s="18" t="s">
        <v>81</v>
      </c>
    </row>
    <row r="326" spans="1:65" s="2" customFormat="1" ht="37.8" customHeight="1">
      <c r="A326" s="39"/>
      <c r="B326" s="40"/>
      <c r="C326" s="213" t="s">
        <v>619</v>
      </c>
      <c r="D326" s="213" t="s">
        <v>212</v>
      </c>
      <c r="E326" s="214" t="s">
        <v>2865</v>
      </c>
      <c r="F326" s="215" t="s">
        <v>2866</v>
      </c>
      <c r="G326" s="216" t="s">
        <v>578</v>
      </c>
      <c r="H326" s="217">
        <v>1</v>
      </c>
      <c r="I326" s="218"/>
      <c r="J326" s="219">
        <f>ROUND(I326*H326,2)</f>
        <v>0</v>
      </c>
      <c r="K326" s="215" t="s">
        <v>216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0.03649</v>
      </c>
      <c r="R326" s="222">
        <f>Q326*H326</f>
        <v>0.03649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2867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2868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47" s="2" customFormat="1" ht="12">
      <c r="A328" s="39"/>
      <c r="B328" s="40"/>
      <c r="C328" s="41"/>
      <c r="D328" s="231" t="s">
        <v>221</v>
      </c>
      <c r="E328" s="41"/>
      <c r="F328" s="232" t="s">
        <v>2869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221</v>
      </c>
      <c r="AU328" s="18" t="s">
        <v>81</v>
      </c>
    </row>
    <row r="329" spans="1:65" s="2" customFormat="1" ht="24.15" customHeight="1">
      <c r="A329" s="39"/>
      <c r="B329" s="40"/>
      <c r="C329" s="213" t="s">
        <v>626</v>
      </c>
      <c r="D329" s="213" t="s">
        <v>212</v>
      </c>
      <c r="E329" s="214" t="s">
        <v>1931</v>
      </c>
      <c r="F329" s="215" t="s">
        <v>1932</v>
      </c>
      <c r="G329" s="216" t="s">
        <v>578</v>
      </c>
      <c r="H329" s="217">
        <v>4</v>
      </c>
      <c r="I329" s="218"/>
      <c r="J329" s="219">
        <f>ROUND(I329*H329,2)</f>
        <v>0</v>
      </c>
      <c r="K329" s="215" t="s">
        <v>216</v>
      </c>
      <c r="L329" s="45"/>
      <c r="M329" s="220" t="s">
        <v>19</v>
      </c>
      <c r="N329" s="221" t="s">
        <v>43</v>
      </c>
      <c r="O329" s="85"/>
      <c r="P329" s="222">
        <f>O329*H329</f>
        <v>0</v>
      </c>
      <c r="Q329" s="222">
        <v>0.00052</v>
      </c>
      <c r="R329" s="222">
        <f>Q329*H329</f>
        <v>0.00208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311</v>
      </c>
      <c r="AT329" s="224" t="s">
        <v>212</v>
      </c>
      <c r="AU329" s="224" t="s">
        <v>81</v>
      </c>
      <c r="AY329" s="18" t="s">
        <v>210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311</v>
      </c>
      <c r="BM329" s="224" t="s">
        <v>2870</v>
      </c>
    </row>
    <row r="330" spans="1:47" s="2" customFormat="1" ht="12">
      <c r="A330" s="39"/>
      <c r="B330" s="40"/>
      <c r="C330" s="41"/>
      <c r="D330" s="226" t="s">
        <v>219</v>
      </c>
      <c r="E330" s="41"/>
      <c r="F330" s="227" t="s">
        <v>1934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219</v>
      </c>
      <c r="AU330" s="18" t="s">
        <v>81</v>
      </c>
    </row>
    <row r="331" spans="1:47" s="2" customFormat="1" ht="12">
      <c r="A331" s="39"/>
      <c r="B331" s="40"/>
      <c r="C331" s="41"/>
      <c r="D331" s="231" t="s">
        <v>221</v>
      </c>
      <c r="E331" s="41"/>
      <c r="F331" s="232" t="s">
        <v>1935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221</v>
      </c>
      <c r="AU331" s="18" t="s">
        <v>81</v>
      </c>
    </row>
    <row r="332" spans="1:65" s="2" customFormat="1" ht="33" customHeight="1">
      <c r="A332" s="39"/>
      <c r="B332" s="40"/>
      <c r="C332" s="213" t="s">
        <v>631</v>
      </c>
      <c r="D332" s="213" t="s">
        <v>212</v>
      </c>
      <c r="E332" s="214" t="s">
        <v>1936</v>
      </c>
      <c r="F332" s="215" t="s">
        <v>1937</v>
      </c>
      <c r="G332" s="216" t="s">
        <v>578</v>
      </c>
      <c r="H332" s="217">
        <v>1</v>
      </c>
      <c r="I332" s="218"/>
      <c r="J332" s="219">
        <f>ROUND(I332*H332,2)</f>
        <v>0</v>
      </c>
      <c r="K332" s="215" t="s">
        <v>216</v>
      </c>
      <c r="L332" s="45"/>
      <c r="M332" s="220" t="s">
        <v>19</v>
      </c>
      <c r="N332" s="221" t="s">
        <v>43</v>
      </c>
      <c r="O332" s="85"/>
      <c r="P332" s="222">
        <f>O332*H332</f>
        <v>0</v>
      </c>
      <c r="Q332" s="222">
        <v>0.00493</v>
      </c>
      <c r="R332" s="222">
        <f>Q332*H332</f>
        <v>0.00493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311</v>
      </c>
      <c r="AT332" s="224" t="s">
        <v>212</v>
      </c>
      <c r="AU332" s="224" t="s">
        <v>81</v>
      </c>
      <c r="AY332" s="18" t="s">
        <v>210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311</v>
      </c>
      <c r="BM332" s="224" t="s">
        <v>2871</v>
      </c>
    </row>
    <row r="333" spans="1:47" s="2" customFormat="1" ht="12">
      <c r="A333" s="39"/>
      <c r="B333" s="40"/>
      <c r="C333" s="41"/>
      <c r="D333" s="226" t="s">
        <v>219</v>
      </c>
      <c r="E333" s="41"/>
      <c r="F333" s="227" t="s">
        <v>1939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219</v>
      </c>
      <c r="AU333" s="18" t="s">
        <v>81</v>
      </c>
    </row>
    <row r="334" spans="1:47" s="2" customFormat="1" ht="12">
      <c r="A334" s="39"/>
      <c r="B334" s="40"/>
      <c r="C334" s="41"/>
      <c r="D334" s="231" t="s">
        <v>221</v>
      </c>
      <c r="E334" s="41"/>
      <c r="F334" s="232" t="s">
        <v>1940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221</v>
      </c>
      <c r="AU334" s="18" t="s">
        <v>81</v>
      </c>
    </row>
    <row r="335" spans="1:65" s="2" customFormat="1" ht="24.15" customHeight="1">
      <c r="A335" s="39"/>
      <c r="B335" s="40"/>
      <c r="C335" s="213" t="s">
        <v>637</v>
      </c>
      <c r="D335" s="213" t="s">
        <v>212</v>
      </c>
      <c r="E335" s="214" t="s">
        <v>2872</v>
      </c>
      <c r="F335" s="215" t="s">
        <v>2873</v>
      </c>
      <c r="G335" s="216" t="s">
        <v>578</v>
      </c>
      <c r="H335" s="217">
        <v>2</v>
      </c>
      <c r="I335" s="218"/>
      <c r="J335" s="219">
        <f>ROUND(I335*H335,2)</f>
        <v>0</v>
      </c>
      <c r="K335" s="215" t="s">
        <v>216</v>
      </c>
      <c r="L335" s="45"/>
      <c r="M335" s="220" t="s">
        <v>19</v>
      </c>
      <c r="N335" s="221" t="s">
        <v>43</v>
      </c>
      <c r="O335" s="85"/>
      <c r="P335" s="222">
        <f>O335*H335</f>
        <v>0</v>
      </c>
      <c r="Q335" s="222">
        <v>0.01475</v>
      </c>
      <c r="R335" s="222">
        <f>Q335*H335</f>
        <v>0.0295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311</v>
      </c>
      <c r="AT335" s="224" t="s">
        <v>212</v>
      </c>
      <c r="AU335" s="224" t="s">
        <v>81</v>
      </c>
      <c r="AY335" s="18" t="s">
        <v>210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79</v>
      </c>
      <c r="BK335" s="225">
        <f>ROUND(I335*H335,2)</f>
        <v>0</v>
      </c>
      <c r="BL335" s="18" t="s">
        <v>311</v>
      </c>
      <c r="BM335" s="224" t="s">
        <v>2874</v>
      </c>
    </row>
    <row r="336" spans="1:47" s="2" customFormat="1" ht="12">
      <c r="A336" s="39"/>
      <c r="B336" s="40"/>
      <c r="C336" s="41"/>
      <c r="D336" s="226" t="s">
        <v>219</v>
      </c>
      <c r="E336" s="41"/>
      <c r="F336" s="227" t="s">
        <v>2875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219</v>
      </c>
      <c r="AU336" s="18" t="s">
        <v>81</v>
      </c>
    </row>
    <row r="337" spans="1:47" s="2" customFormat="1" ht="12">
      <c r="A337" s="39"/>
      <c r="B337" s="40"/>
      <c r="C337" s="41"/>
      <c r="D337" s="231" t="s">
        <v>221</v>
      </c>
      <c r="E337" s="41"/>
      <c r="F337" s="232" t="s">
        <v>2876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221</v>
      </c>
      <c r="AU337" s="18" t="s">
        <v>81</v>
      </c>
    </row>
    <row r="338" spans="1:65" s="2" customFormat="1" ht="24.15" customHeight="1">
      <c r="A338" s="39"/>
      <c r="B338" s="40"/>
      <c r="C338" s="213" t="s">
        <v>642</v>
      </c>
      <c r="D338" s="213" t="s">
        <v>212</v>
      </c>
      <c r="E338" s="214" t="s">
        <v>1946</v>
      </c>
      <c r="F338" s="215" t="s">
        <v>1947</v>
      </c>
      <c r="G338" s="216" t="s">
        <v>578</v>
      </c>
      <c r="H338" s="217">
        <v>1</v>
      </c>
      <c r="I338" s="218"/>
      <c r="J338" s="219">
        <f>ROUND(I338*H338,2)</f>
        <v>0</v>
      </c>
      <c r="K338" s="215" t="s">
        <v>216</v>
      </c>
      <c r="L338" s="45"/>
      <c r="M338" s="220" t="s">
        <v>19</v>
      </c>
      <c r="N338" s="221" t="s">
        <v>43</v>
      </c>
      <c r="O338" s="85"/>
      <c r="P338" s="222">
        <f>O338*H338</f>
        <v>0</v>
      </c>
      <c r="Q338" s="222">
        <v>0.01066</v>
      </c>
      <c r="R338" s="222">
        <f>Q338*H338</f>
        <v>0.01066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311</v>
      </c>
      <c r="AT338" s="224" t="s">
        <v>212</v>
      </c>
      <c r="AU338" s="224" t="s">
        <v>81</v>
      </c>
      <c r="AY338" s="18" t="s">
        <v>210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79</v>
      </c>
      <c r="BK338" s="225">
        <f>ROUND(I338*H338,2)</f>
        <v>0</v>
      </c>
      <c r="BL338" s="18" t="s">
        <v>311</v>
      </c>
      <c r="BM338" s="224" t="s">
        <v>2877</v>
      </c>
    </row>
    <row r="339" spans="1:47" s="2" customFormat="1" ht="12">
      <c r="A339" s="39"/>
      <c r="B339" s="40"/>
      <c r="C339" s="41"/>
      <c r="D339" s="226" t="s">
        <v>219</v>
      </c>
      <c r="E339" s="41"/>
      <c r="F339" s="227" t="s">
        <v>1949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219</v>
      </c>
      <c r="AU339" s="18" t="s">
        <v>81</v>
      </c>
    </row>
    <row r="340" spans="1:47" s="2" customFormat="1" ht="12">
      <c r="A340" s="39"/>
      <c r="B340" s="40"/>
      <c r="C340" s="41"/>
      <c r="D340" s="231" t="s">
        <v>221</v>
      </c>
      <c r="E340" s="41"/>
      <c r="F340" s="232" t="s">
        <v>1950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221</v>
      </c>
      <c r="AU340" s="18" t="s">
        <v>81</v>
      </c>
    </row>
    <row r="341" spans="1:65" s="2" customFormat="1" ht="24.15" customHeight="1">
      <c r="A341" s="39"/>
      <c r="B341" s="40"/>
      <c r="C341" s="213" t="s">
        <v>649</v>
      </c>
      <c r="D341" s="213" t="s">
        <v>212</v>
      </c>
      <c r="E341" s="214" t="s">
        <v>2878</v>
      </c>
      <c r="F341" s="215" t="s">
        <v>2879</v>
      </c>
      <c r="G341" s="216" t="s">
        <v>578</v>
      </c>
      <c r="H341" s="217">
        <v>1</v>
      </c>
      <c r="I341" s="218"/>
      <c r="J341" s="219">
        <f>ROUND(I341*H341,2)</f>
        <v>0</v>
      </c>
      <c r="K341" s="215" t="s">
        <v>216</v>
      </c>
      <c r="L341" s="45"/>
      <c r="M341" s="220" t="s">
        <v>19</v>
      </c>
      <c r="N341" s="221" t="s">
        <v>43</v>
      </c>
      <c r="O341" s="85"/>
      <c r="P341" s="222">
        <f>O341*H341</f>
        <v>0</v>
      </c>
      <c r="Q341" s="222">
        <v>0.07234</v>
      </c>
      <c r="R341" s="222">
        <f>Q341*H341</f>
        <v>0.07234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311</v>
      </c>
      <c r="AT341" s="224" t="s">
        <v>212</v>
      </c>
      <c r="AU341" s="224" t="s">
        <v>81</v>
      </c>
      <c r="AY341" s="18" t="s">
        <v>210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311</v>
      </c>
      <c r="BM341" s="224" t="s">
        <v>2880</v>
      </c>
    </row>
    <row r="342" spans="1:47" s="2" customFormat="1" ht="12">
      <c r="A342" s="39"/>
      <c r="B342" s="40"/>
      <c r="C342" s="41"/>
      <c r="D342" s="226" t="s">
        <v>219</v>
      </c>
      <c r="E342" s="41"/>
      <c r="F342" s="227" t="s">
        <v>2881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219</v>
      </c>
      <c r="AU342" s="18" t="s">
        <v>81</v>
      </c>
    </row>
    <row r="343" spans="1:47" s="2" customFormat="1" ht="12">
      <c r="A343" s="39"/>
      <c r="B343" s="40"/>
      <c r="C343" s="41"/>
      <c r="D343" s="231" t="s">
        <v>221</v>
      </c>
      <c r="E343" s="41"/>
      <c r="F343" s="232" t="s">
        <v>2882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221</v>
      </c>
      <c r="AU343" s="18" t="s">
        <v>81</v>
      </c>
    </row>
    <row r="344" spans="1:65" s="2" customFormat="1" ht="24.15" customHeight="1">
      <c r="A344" s="39"/>
      <c r="B344" s="40"/>
      <c r="C344" s="213" t="s">
        <v>654</v>
      </c>
      <c r="D344" s="213" t="s">
        <v>212</v>
      </c>
      <c r="E344" s="214" t="s">
        <v>1951</v>
      </c>
      <c r="F344" s="215" t="s">
        <v>1952</v>
      </c>
      <c r="G344" s="216" t="s">
        <v>578</v>
      </c>
      <c r="H344" s="217">
        <v>16</v>
      </c>
      <c r="I344" s="218"/>
      <c r="J344" s="219">
        <f>ROUND(I344*H344,2)</f>
        <v>0</v>
      </c>
      <c r="K344" s="215" t="s">
        <v>216</v>
      </c>
      <c r="L344" s="45"/>
      <c r="M344" s="220" t="s">
        <v>19</v>
      </c>
      <c r="N344" s="221" t="s">
        <v>43</v>
      </c>
      <c r="O344" s="85"/>
      <c r="P344" s="222">
        <f>O344*H344</f>
        <v>0</v>
      </c>
      <c r="Q344" s="222">
        <v>0.00024</v>
      </c>
      <c r="R344" s="222">
        <f>Q344*H344</f>
        <v>0.00384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311</v>
      </c>
      <c r="AT344" s="224" t="s">
        <v>212</v>
      </c>
      <c r="AU344" s="224" t="s">
        <v>81</v>
      </c>
      <c r="AY344" s="18" t="s">
        <v>210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79</v>
      </c>
      <c r="BK344" s="225">
        <f>ROUND(I344*H344,2)</f>
        <v>0</v>
      </c>
      <c r="BL344" s="18" t="s">
        <v>311</v>
      </c>
      <c r="BM344" s="224" t="s">
        <v>2883</v>
      </c>
    </row>
    <row r="345" spans="1:47" s="2" customFormat="1" ht="12">
      <c r="A345" s="39"/>
      <c r="B345" s="40"/>
      <c r="C345" s="41"/>
      <c r="D345" s="226" t="s">
        <v>219</v>
      </c>
      <c r="E345" s="41"/>
      <c r="F345" s="227" t="s">
        <v>1954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219</v>
      </c>
      <c r="AU345" s="18" t="s">
        <v>81</v>
      </c>
    </row>
    <row r="346" spans="1:47" s="2" customFormat="1" ht="12">
      <c r="A346" s="39"/>
      <c r="B346" s="40"/>
      <c r="C346" s="41"/>
      <c r="D346" s="231" t="s">
        <v>221</v>
      </c>
      <c r="E346" s="41"/>
      <c r="F346" s="232" t="s">
        <v>1955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221</v>
      </c>
      <c r="AU346" s="18" t="s">
        <v>81</v>
      </c>
    </row>
    <row r="347" spans="1:65" s="2" customFormat="1" ht="16.5" customHeight="1">
      <c r="A347" s="39"/>
      <c r="B347" s="40"/>
      <c r="C347" s="213" t="s">
        <v>661</v>
      </c>
      <c r="D347" s="213" t="s">
        <v>212</v>
      </c>
      <c r="E347" s="214" t="s">
        <v>1956</v>
      </c>
      <c r="F347" s="215" t="s">
        <v>1957</v>
      </c>
      <c r="G347" s="216" t="s">
        <v>297</v>
      </c>
      <c r="H347" s="217">
        <v>2</v>
      </c>
      <c r="I347" s="218"/>
      <c r="J347" s="219">
        <f>ROUND(I347*H347,2)</f>
        <v>0</v>
      </c>
      <c r="K347" s="215" t="s">
        <v>216</v>
      </c>
      <c r="L347" s="45"/>
      <c r="M347" s="220" t="s">
        <v>19</v>
      </c>
      <c r="N347" s="221" t="s">
        <v>43</v>
      </c>
      <c r="O347" s="85"/>
      <c r="P347" s="222">
        <f>O347*H347</f>
        <v>0</v>
      </c>
      <c r="Q347" s="222">
        <v>0.00109</v>
      </c>
      <c r="R347" s="222">
        <f>Q347*H347</f>
        <v>0.00218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311</v>
      </c>
      <c r="AT347" s="224" t="s">
        <v>212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2884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1959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47" s="2" customFormat="1" ht="12">
      <c r="A349" s="39"/>
      <c r="B349" s="40"/>
      <c r="C349" s="41"/>
      <c r="D349" s="231" t="s">
        <v>221</v>
      </c>
      <c r="E349" s="41"/>
      <c r="F349" s="232" t="s">
        <v>1960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221</v>
      </c>
      <c r="AU349" s="18" t="s">
        <v>81</v>
      </c>
    </row>
    <row r="350" spans="1:65" s="2" customFormat="1" ht="24.15" customHeight="1">
      <c r="A350" s="39"/>
      <c r="B350" s="40"/>
      <c r="C350" s="213" t="s">
        <v>668</v>
      </c>
      <c r="D350" s="213" t="s">
        <v>212</v>
      </c>
      <c r="E350" s="214" t="s">
        <v>2885</v>
      </c>
      <c r="F350" s="215" t="s">
        <v>2886</v>
      </c>
      <c r="G350" s="216" t="s">
        <v>578</v>
      </c>
      <c r="H350" s="217">
        <v>2</v>
      </c>
      <c r="I350" s="218"/>
      <c r="J350" s="219">
        <f>ROUND(I350*H350,2)</f>
        <v>0</v>
      </c>
      <c r="K350" s="215" t="s">
        <v>216</v>
      </c>
      <c r="L350" s="45"/>
      <c r="M350" s="220" t="s">
        <v>19</v>
      </c>
      <c r="N350" s="221" t="s">
        <v>43</v>
      </c>
      <c r="O350" s="85"/>
      <c r="P350" s="222">
        <f>O350*H350</f>
        <v>0</v>
      </c>
      <c r="Q350" s="222">
        <v>0.00172</v>
      </c>
      <c r="R350" s="222">
        <f>Q350*H350</f>
        <v>0.00344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311</v>
      </c>
      <c r="AT350" s="224" t="s">
        <v>212</v>
      </c>
      <c r="AU350" s="224" t="s">
        <v>81</v>
      </c>
      <c r="AY350" s="18" t="s">
        <v>210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311</v>
      </c>
      <c r="BM350" s="224" t="s">
        <v>2887</v>
      </c>
    </row>
    <row r="351" spans="1:47" s="2" customFormat="1" ht="12">
      <c r="A351" s="39"/>
      <c r="B351" s="40"/>
      <c r="C351" s="41"/>
      <c r="D351" s="226" t="s">
        <v>219</v>
      </c>
      <c r="E351" s="41"/>
      <c r="F351" s="227" t="s">
        <v>2888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219</v>
      </c>
      <c r="AU351" s="18" t="s">
        <v>81</v>
      </c>
    </row>
    <row r="352" spans="1:47" s="2" customFormat="1" ht="12">
      <c r="A352" s="39"/>
      <c r="B352" s="40"/>
      <c r="C352" s="41"/>
      <c r="D352" s="231" t="s">
        <v>221</v>
      </c>
      <c r="E352" s="41"/>
      <c r="F352" s="232" t="s">
        <v>2889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221</v>
      </c>
      <c r="AU352" s="18" t="s">
        <v>81</v>
      </c>
    </row>
    <row r="353" spans="1:65" s="2" customFormat="1" ht="24.15" customHeight="1">
      <c r="A353" s="39"/>
      <c r="B353" s="40"/>
      <c r="C353" s="213" t="s">
        <v>677</v>
      </c>
      <c r="D353" s="213" t="s">
        <v>212</v>
      </c>
      <c r="E353" s="214" t="s">
        <v>1971</v>
      </c>
      <c r="F353" s="215" t="s">
        <v>1972</v>
      </c>
      <c r="G353" s="216" t="s">
        <v>578</v>
      </c>
      <c r="H353" s="217">
        <v>1</v>
      </c>
      <c r="I353" s="218"/>
      <c r="J353" s="219">
        <f>ROUND(I353*H353,2)</f>
        <v>0</v>
      </c>
      <c r="K353" s="215" t="s">
        <v>216</v>
      </c>
      <c r="L353" s="45"/>
      <c r="M353" s="220" t="s">
        <v>19</v>
      </c>
      <c r="N353" s="221" t="s">
        <v>43</v>
      </c>
      <c r="O353" s="85"/>
      <c r="P353" s="222">
        <f>O353*H353</f>
        <v>0</v>
      </c>
      <c r="Q353" s="222">
        <v>0.0018</v>
      </c>
      <c r="R353" s="222">
        <f>Q353*H353</f>
        <v>0.0018</v>
      </c>
      <c r="S353" s="222">
        <v>0</v>
      </c>
      <c r="T353" s="223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4" t="s">
        <v>311</v>
      </c>
      <c r="AT353" s="224" t="s">
        <v>212</v>
      </c>
      <c r="AU353" s="224" t="s">
        <v>81</v>
      </c>
      <c r="AY353" s="18" t="s">
        <v>210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8" t="s">
        <v>79</v>
      </c>
      <c r="BK353" s="225">
        <f>ROUND(I353*H353,2)</f>
        <v>0</v>
      </c>
      <c r="BL353" s="18" t="s">
        <v>311</v>
      </c>
      <c r="BM353" s="224" t="s">
        <v>2890</v>
      </c>
    </row>
    <row r="354" spans="1:47" s="2" customFormat="1" ht="12">
      <c r="A354" s="39"/>
      <c r="B354" s="40"/>
      <c r="C354" s="41"/>
      <c r="D354" s="226" t="s">
        <v>219</v>
      </c>
      <c r="E354" s="41"/>
      <c r="F354" s="227" t="s">
        <v>1974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219</v>
      </c>
      <c r="AU354" s="18" t="s">
        <v>81</v>
      </c>
    </row>
    <row r="355" spans="1:47" s="2" customFormat="1" ht="12">
      <c r="A355" s="39"/>
      <c r="B355" s="40"/>
      <c r="C355" s="41"/>
      <c r="D355" s="231" t="s">
        <v>221</v>
      </c>
      <c r="E355" s="41"/>
      <c r="F355" s="232" t="s">
        <v>1975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221</v>
      </c>
      <c r="AU355" s="18" t="s">
        <v>81</v>
      </c>
    </row>
    <row r="356" spans="1:65" s="2" customFormat="1" ht="21.75" customHeight="1">
      <c r="A356" s="39"/>
      <c r="B356" s="40"/>
      <c r="C356" s="213" t="s">
        <v>684</v>
      </c>
      <c r="D356" s="213" t="s">
        <v>212</v>
      </c>
      <c r="E356" s="214" t="s">
        <v>2891</v>
      </c>
      <c r="F356" s="215" t="s">
        <v>2892</v>
      </c>
      <c r="G356" s="216" t="s">
        <v>578</v>
      </c>
      <c r="H356" s="217">
        <v>4</v>
      </c>
      <c r="I356" s="218"/>
      <c r="J356" s="219">
        <f>ROUND(I356*H356,2)</f>
        <v>0</v>
      </c>
      <c r="K356" s="215" t="s">
        <v>216</v>
      </c>
      <c r="L356" s="45"/>
      <c r="M356" s="220" t="s">
        <v>19</v>
      </c>
      <c r="N356" s="221" t="s">
        <v>43</v>
      </c>
      <c r="O356" s="85"/>
      <c r="P356" s="222">
        <f>O356*H356</f>
        <v>0</v>
      </c>
      <c r="Q356" s="222">
        <v>0.0018</v>
      </c>
      <c r="R356" s="222">
        <f>Q356*H356</f>
        <v>0.0072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311</v>
      </c>
      <c r="AT356" s="224" t="s">
        <v>212</v>
      </c>
      <c r="AU356" s="224" t="s">
        <v>81</v>
      </c>
      <c r="AY356" s="18" t="s">
        <v>210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311</v>
      </c>
      <c r="BM356" s="224" t="s">
        <v>2893</v>
      </c>
    </row>
    <row r="357" spans="1:47" s="2" customFormat="1" ht="12">
      <c r="A357" s="39"/>
      <c r="B357" s="40"/>
      <c r="C357" s="41"/>
      <c r="D357" s="226" t="s">
        <v>219</v>
      </c>
      <c r="E357" s="41"/>
      <c r="F357" s="227" t="s">
        <v>2894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219</v>
      </c>
      <c r="AU357" s="18" t="s">
        <v>81</v>
      </c>
    </row>
    <row r="358" spans="1:47" s="2" customFormat="1" ht="12">
      <c r="A358" s="39"/>
      <c r="B358" s="40"/>
      <c r="C358" s="41"/>
      <c r="D358" s="231" t="s">
        <v>221</v>
      </c>
      <c r="E358" s="41"/>
      <c r="F358" s="232" t="s">
        <v>2895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221</v>
      </c>
      <c r="AU358" s="18" t="s">
        <v>81</v>
      </c>
    </row>
    <row r="359" spans="1:65" s="2" customFormat="1" ht="16.5" customHeight="1">
      <c r="A359" s="39"/>
      <c r="B359" s="40"/>
      <c r="C359" s="213" t="s">
        <v>696</v>
      </c>
      <c r="D359" s="213" t="s">
        <v>212</v>
      </c>
      <c r="E359" s="214" t="s">
        <v>2896</v>
      </c>
      <c r="F359" s="215" t="s">
        <v>2897</v>
      </c>
      <c r="G359" s="216" t="s">
        <v>297</v>
      </c>
      <c r="H359" s="217">
        <v>1</v>
      </c>
      <c r="I359" s="218"/>
      <c r="J359" s="219">
        <f>ROUND(I359*H359,2)</f>
        <v>0</v>
      </c>
      <c r="K359" s="215" t="s">
        <v>19</v>
      </c>
      <c r="L359" s="45"/>
      <c r="M359" s="220" t="s">
        <v>19</v>
      </c>
      <c r="N359" s="221" t="s">
        <v>43</v>
      </c>
      <c r="O359" s="85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311</v>
      </c>
      <c r="AT359" s="224" t="s">
        <v>212</v>
      </c>
      <c r="AU359" s="224" t="s">
        <v>81</v>
      </c>
      <c r="AY359" s="18" t="s">
        <v>210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79</v>
      </c>
      <c r="BK359" s="225">
        <f>ROUND(I359*H359,2)</f>
        <v>0</v>
      </c>
      <c r="BL359" s="18" t="s">
        <v>311</v>
      </c>
      <c r="BM359" s="224" t="s">
        <v>2898</v>
      </c>
    </row>
    <row r="360" spans="1:47" s="2" customFormat="1" ht="12">
      <c r="A360" s="39"/>
      <c r="B360" s="40"/>
      <c r="C360" s="41"/>
      <c r="D360" s="226" t="s">
        <v>219</v>
      </c>
      <c r="E360" s="41"/>
      <c r="F360" s="227" t="s">
        <v>2897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219</v>
      </c>
      <c r="AU360" s="18" t="s">
        <v>81</v>
      </c>
    </row>
    <row r="361" spans="1:65" s="2" customFormat="1" ht="24.15" customHeight="1">
      <c r="A361" s="39"/>
      <c r="B361" s="40"/>
      <c r="C361" s="213" t="s">
        <v>706</v>
      </c>
      <c r="D361" s="213" t="s">
        <v>212</v>
      </c>
      <c r="E361" s="214" t="s">
        <v>1976</v>
      </c>
      <c r="F361" s="215" t="s">
        <v>1977</v>
      </c>
      <c r="G361" s="216" t="s">
        <v>297</v>
      </c>
      <c r="H361" s="217">
        <v>1</v>
      </c>
      <c r="I361" s="218"/>
      <c r="J361" s="219">
        <f>ROUND(I361*H361,2)</f>
        <v>0</v>
      </c>
      <c r="K361" s="215" t="s">
        <v>216</v>
      </c>
      <c r="L361" s="45"/>
      <c r="M361" s="220" t="s">
        <v>19</v>
      </c>
      <c r="N361" s="221" t="s">
        <v>43</v>
      </c>
      <c r="O361" s="85"/>
      <c r="P361" s="222">
        <f>O361*H361</f>
        <v>0</v>
      </c>
      <c r="Q361" s="222">
        <v>4E-05</v>
      </c>
      <c r="R361" s="222">
        <f>Q361*H361</f>
        <v>4E-05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311</v>
      </c>
      <c r="AT361" s="224" t="s">
        <v>212</v>
      </c>
      <c r="AU361" s="224" t="s">
        <v>81</v>
      </c>
      <c r="AY361" s="18" t="s">
        <v>210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79</v>
      </c>
      <c r="BK361" s="225">
        <f>ROUND(I361*H361,2)</f>
        <v>0</v>
      </c>
      <c r="BL361" s="18" t="s">
        <v>311</v>
      </c>
      <c r="BM361" s="224" t="s">
        <v>2899</v>
      </c>
    </row>
    <row r="362" spans="1:47" s="2" customFormat="1" ht="12">
      <c r="A362" s="39"/>
      <c r="B362" s="40"/>
      <c r="C362" s="41"/>
      <c r="D362" s="226" t="s">
        <v>219</v>
      </c>
      <c r="E362" s="41"/>
      <c r="F362" s="227" t="s">
        <v>1979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219</v>
      </c>
      <c r="AU362" s="18" t="s">
        <v>81</v>
      </c>
    </row>
    <row r="363" spans="1:47" s="2" customFormat="1" ht="12">
      <c r="A363" s="39"/>
      <c r="B363" s="40"/>
      <c r="C363" s="41"/>
      <c r="D363" s="231" t="s">
        <v>221</v>
      </c>
      <c r="E363" s="41"/>
      <c r="F363" s="232" t="s">
        <v>1980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221</v>
      </c>
      <c r="AU363" s="18" t="s">
        <v>81</v>
      </c>
    </row>
    <row r="364" spans="1:65" s="2" customFormat="1" ht="16.5" customHeight="1">
      <c r="A364" s="39"/>
      <c r="B364" s="40"/>
      <c r="C364" s="244" t="s">
        <v>713</v>
      </c>
      <c r="D364" s="244" t="s">
        <v>240</v>
      </c>
      <c r="E364" s="245" t="s">
        <v>1981</v>
      </c>
      <c r="F364" s="246" t="s">
        <v>1982</v>
      </c>
      <c r="G364" s="247" t="s">
        <v>297</v>
      </c>
      <c r="H364" s="248">
        <v>1</v>
      </c>
      <c r="I364" s="249"/>
      <c r="J364" s="250">
        <f>ROUND(I364*H364,2)</f>
        <v>0</v>
      </c>
      <c r="K364" s="246" t="s">
        <v>19</v>
      </c>
      <c r="L364" s="251"/>
      <c r="M364" s="252" t="s">
        <v>19</v>
      </c>
      <c r="N364" s="253" t="s">
        <v>43</v>
      </c>
      <c r="O364" s="85"/>
      <c r="P364" s="222">
        <f>O364*H364</f>
        <v>0</v>
      </c>
      <c r="Q364" s="222">
        <v>0</v>
      </c>
      <c r="R364" s="222">
        <f>Q364*H364</f>
        <v>0</v>
      </c>
      <c r="S364" s="222">
        <v>0</v>
      </c>
      <c r="T364" s="22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4" t="s">
        <v>405</v>
      </c>
      <c r="AT364" s="224" t="s">
        <v>240</v>
      </c>
      <c r="AU364" s="224" t="s">
        <v>81</v>
      </c>
      <c r="AY364" s="18" t="s">
        <v>210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8" t="s">
        <v>79</v>
      </c>
      <c r="BK364" s="225">
        <f>ROUND(I364*H364,2)</f>
        <v>0</v>
      </c>
      <c r="BL364" s="18" t="s">
        <v>311</v>
      </c>
      <c r="BM364" s="224" t="s">
        <v>2900</v>
      </c>
    </row>
    <row r="365" spans="1:47" s="2" customFormat="1" ht="12">
      <c r="A365" s="39"/>
      <c r="B365" s="40"/>
      <c r="C365" s="41"/>
      <c r="D365" s="226" t="s">
        <v>219</v>
      </c>
      <c r="E365" s="41"/>
      <c r="F365" s="227" t="s">
        <v>1982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219</v>
      </c>
      <c r="AU365" s="18" t="s">
        <v>81</v>
      </c>
    </row>
    <row r="366" spans="1:65" s="2" customFormat="1" ht="24.15" customHeight="1">
      <c r="A366" s="39"/>
      <c r="B366" s="40"/>
      <c r="C366" s="213" t="s">
        <v>721</v>
      </c>
      <c r="D366" s="213" t="s">
        <v>212</v>
      </c>
      <c r="E366" s="214" t="s">
        <v>2901</v>
      </c>
      <c r="F366" s="215" t="s">
        <v>2902</v>
      </c>
      <c r="G366" s="216" t="s">
        <v>578</v>
      </c>
      <c r="H366" s="217">
        <v>1</v>
      </c>
      <c r="I366" s="218"/>
      <c r="J366" s="219">
        <f>ROUND(I366*H366,2)</f>
        <v>0</v>
      </c>
      <c r="K366" s="215" t="s">
        <v>216</v>
      </c>
      <c r="L366" s="45"/>
      <c r="M366" s="220" t="s">
        <v>19</v>
      </c>
      <c r="N366" s="221" t="s">
        <v>43</v>
      </c>
      <c r="O366" s="85"/>
      <c r="P366" s="222">
        <f>O366*H366</f>
        <v>0</v>
      </c>
      <c r="Q366" s="222">
        <v>0.00184</v>
      </c>
      <c r="R366" s="222">
        <f>Q366*H366</f>
        <v>0.00184</v>
      </c>
      <c r="S366" s="222">
        <v>0</v>
      </c>
      <c r="T366" s="22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311</v>
      </c>
      <c r="AT366" s="224" t="s">
        <v>212</v>
      </c>
      <c r="AU366" s="224" t="s">
        <v>81</v>
      </c>
      <c r="AY366" s="18" t="s">
        <v>210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79</v>
      </c>
      <c r="BK366" s="225">
        <f>ROUND(I366*H366,2)</f>
        <v>0</v>
      </c>
      <c r="BL366" s="18" t="s">
        <v>311</v>
      </c>
      <c r="BM366" s="224" t="s">
        <v>2903</v>
      </c>
    </row>
    <row r="367" spans="1:47" s="2" customFormat="1" ht="12">
      <c r="A367" s="39"/>
      <c r="B367" s="40"/>
      <c r="C367" s="41"/>
      <c r="D367" s="226" t="s">
        <v>219</v>
      </c>
      <c r="E367" s="41"/>
      <c r="F367" s="227" t="s">
        <v>2904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219</v>
      </c>
      <c r="AU367" s="18" t="s">
        <v>81</v>
      </c>
    </row>
    <row r="368" spans="1:47" s="2" customFormat="1" ht="12">
      <c r="A368" s="39"/>
      <c r="B368" s="40"/>
      <c r="C368" s="41"/>
      <c r="D368" s="231" t="s">
        <v>221</v>
      </c>
      <c r="E368" s="41"/>
      <c r="F368" s="232" t="s">
        <v>2905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221</v>
      </c>
      <c r="AU368" s="18" t="s">
        <v>81</v>
      </c>
    </row>
    <row r="369" spans="1:63" s="12" customFormat="1" ht="22.8" customHeight="1">
      <c r="A369" s="12"/>
      <c r="B369" s="197"/>
      <c r="C369" s="198"/>
      <c r="D369" s="199" t="s">
        <v>71</v>
      </c>
      <c r="E369" s="211" t="s">
        <v>755</v>
      </c>
      <c r="F369" s="211" t="s">
        <v>756</v>
      </c>
      <c r="G369" s="198"/>
      <c r="H369" s="198"/>
      <c r="I369" s="201"/>
      <c r="J369" s="212">
        <f>BK369</f>
        <v>0</v>
      </c>
      <c r="K369" s="198"/>
      <c r="L369" s="203"/>
      <c r="M369" s="204"/>
      <c r="N369" s="205"/>
      <c r="O369" s="205"/>
      <c r="P369" s="206">
        <f>SUM(P370:P374)</f>
        <v>0</v>
      </c>
      <c r="Q369" s="205"/>
      <c r="R369" s="206">
        <f>SUM(R370:R374)</f>
        <v>0.0009299999999999999</v>
      </c>
      <c r="S369" s="205"/>
      <c r="T369" s="207">
        <f>SUM(T370:T374)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8" t="s">
        <v>81</v>
      </c>
      <c r="AT369" s="209" t="s">
        <v>71</v>
      </c>
      <c r="AU369" s="209" t="s">
        <v>79</v>
      </c>
      <c r="AY369" s="208" t="s">
        <v>210</v>
      </c>
      <c r="BK369" s="210">
        <f>SUM(BK370:BK374)</f>
        <v>0</v>
      </c>
    </row>
    <row r="370" spans="1:65" s="2" customFormat="1" ht="24.15" customHeight="1">
      <c r="A370" s="39"/>
      <c r="B370" s="40"/>
      <c r="C370" s="213" t="s">
        <v>727</v>
      </c>
      <c r="D370" s="213" t="s">
        <v>212</v>
      </c>
      <c r="E370" s="214" t="s">
        <v>1984</v>
      </c>
      <c r="F370" s="215" t="s">
        <v>1985</v>
      </c>
      <c r="G370" s="216" t="s">
        <v>297</v>
      </c>
      <c r="H370" s="217">
        <v>1</v>
      </c>
      <c r="I370" s="218"/>
      <c r="J370" s="219">
        <f>ROUND(I370*H370,2)</f>
        <v>0</v>
      </c>
      <c r="K370" s="215" t="s">
        <v>216</v>
      </c>
      <c r="L370" s="45"/>
      <c r="M370" s="220" t="s">
        <v>19</v>
      </c>
      <c r="N370" s="221" t="s">
        <v>43</v>
      </c>
      <c r="O370" s="85"/>
      <c r="P370" s="222">
        <f>O370*H370</f>
        <v>0</v>
      </c>
      <c r="Q370" s="222">
        <v>3E-05</v>
      </c>
      <c r="R370" s="222">
        <f>Q370*H370</f>
        <v>3E-05</v>
      </c>
      <c r="S370" s="222">
        <v>0</v>
      </c>
      <c r="T370" s="22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4" t="s">
        <v>311</v>
      </c>
      <c r="AT370" s="224" t="s">
        <v>212</v>
      </c>
      <c r="AU370" s="224" t="s">
        <v>81</v>
      </c>
      <c r="AY370" s="18" t="s">
        <v>210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8" t="s">
        <v>79</v>
      </c>
      <c r="BK370" s="225">
        <f>ROUND(I370*H370,2)</f>
        <v>0</v>
      </c>
      <c r="BL370" s="18" t="s">
        <v>311</v>
      </c>
      <c r="BM370" s="224" t="s">
        <v>2906</v>
      </c>
    </row>
    <row r="371" spans="1:47" s="2" customFormat="1" ht="12">
      <c r="A371" s="39"/>
      <c r="B371" s="40"/>
      <c r="C371" s="41"/>
      <c r="D371" s="226" t="s">
        <v>219</v>
      </c>
      <c r="E371" s="41"/>
      <c r="F371" s="227" t="s">
        <v>1987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219</v>
      </c>
      <c r="AU371" s="18" t="s">
        <v>81</v>
      </c>
    </row>
    <row r="372" spans="1:47" s="2" customFormat="1" ht="12">
      <c r="A372" s="39"/>
      <c r="B372" s="40"/>
      <c r="C372" s="41"/>
      <c r="D372" s="231" t="s">
        <v>221</v>
      </c>
      <c r="E372" s="41"/>
      <c r="F372" s="232" t="s">
        <v>1988</v>
      </c>
      <c r="G372" s="41"/>
      <c r="H372" s="41"/>
      <c r="I372" s="228"/>
      <c r="J372" s="41"/>
      <c r="K372" s="41"/>
      <c r="L372" s="45"/>
      <c r="M372" s="229"/>
      <c r="N372" s="230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221</v>
      </c>
      <c r="AU372" s="18" t="s">
        <v>81</v>
      </c>
    </row>
    <row r="373" spans="1:65" s="2" customFormat="1" ht="24.15" customHeight="1">
      <c r="A373" s="39"/>
      <c r="B373" s="40"/>
      <c r="C373" s="244" t="s">
        <v>737</v>
      </c>
      <c r="D373" s="244" t="s">
        <v>240</v>
      </c>
      <c r="E373" s="245" t="s">
        <v>1989</v>
      </c>
      <c r="F373" s="246" t="s">
        <v>1990</v>
      </c>
      <c r="G373" s="247" t="s">
        <v>297</v>
      </c>
      <c r="H373" s="248">
        <v>1</v>
      </c>
      <c r="I373" s="249"/>
      <c r="J373" s="250">
        <f>ROUND(I373*H373,2)</f>
        <v>0</v>
      </c>
      <c r="K373" s="246" t="s">
        <v>216</v>
      </c>
      <c r="L373" s="251"/>
      <c r="M373" s="252" t="s">
        <v>19</v>
      </c>
      <c r="N373" s="253" t="s">
        <v>43</v>
      </c>
      <c r="O373" s="85"/>
      <c r="P373" s="222">
        <f>O373*H373</f>
        <v>0</v>
      </c>
      <c r="Q373" s="222">
        <v>0.0009</v>
      </c>
      <c r="R373" s="222">
        <f>Q373*H373</f>
        <v>0.0009</v>
      </c>
      <c r="S373" s="222">
        <v>0</v>
      </c>
      <c r="T373" s="22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4" t="s">
        <v>405</v>
      </c>
      <c r="AT373" s="224" t="s">
        <v>240</v>
      </c>
      <c r="AU373" s="224" t="s">
        <v>81</v>
      </c>
      <c r="AY373" s="18" t="s">
        <v>210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8" t="s">
        <v>79</v>
      </c>
      <c r="BK373" s="225">
        <f>ROUND(I373*H373,2)</f>
        <v>0</v>
      </c>
      <c r="BL373" s="18" t="s">
        <v>311</v>
      </c>
      <c r="BM373" s="224" t="s">
        <v>2907</v>
      </c>
    </row>
    <row r="374" spans="1:47" s="2" customFormat="1" ht="12">
      <c r="A374" s="39"/>
      <c r="B374" s="40"/>
      <c r="C374" s="41"/>
      <c r="D374" s="226" t="s">
        <v>219</v>
      </c>
      <c r="E374" s="41"/>
      <c r="F374" s="227" t="s">
        <v>1990</v>
      </c>
      <c r="G374" s="41"/>
      <c r="H374" s="41"/>
      <c r="I374" s="228"/>
      <c r="J374" s="41"/>
      <c r="K374" s="41"/>
      <c r="L374" s="45"/>
      <c r="M374" s="269"/>
      <c r="N374" s="270"/>
      <c r="O374" s="271"/>
      <c r="P374" s="271"/>
      <c r="Q374" s="271"/>
      <c r="R374" s="271"/>
      <c r="S374" s="271"/>
      <c r="T374" s="272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219</v>
      </c>
      <c r="AU374" s="18" t="s">
        <v>81</v>
      </c>
    </row>
    <row r="375" spans="1:31" s="2" customFormat="1" ht="6.95" customHeight="1">
      <c r="A375" s="39"/>
      <c r="B375" s="60"/>
      <c r="C375" s="61"/>
      <c r="D375" s="61"/>
      <c r="E375" s="61"/>
      <c r="F375" s="61"/>
      <c r="G375" s="61"/>
      <c r="H375" s="61"/>
      <c r="I375" s="61"/>
      <c r="J375" s="61"/>
      <c r="K375" s="61"/>
      <c r="L375" s="45"/>
      <c r="M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</row>
  </sheetData>
  <sheetProtection password="CC35" sheet="1" objects="1" scenarios="1" formatColumns="0" formatRows="0" autoFilter="0"/>
  <autoFilter ref="C98:K3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4" r:id="rId1" display="https://podminky.urs.cz/item/CS_URS_2023_02/132212131"/>
    <hyperlink ref="F110" r:id="rId2" display="https://podminky.urs.cz/item/CS_URS_2023_02/132251102"/>
    <hyperlink ref="F114" r:id="rId3" display="https://podminky.urs.cz/item/CS_URS_2023_02/133212811"/>
    <hyperlink ref="F118" r:id="rId4" display="https://podminky.urs.cz/item/CS_URS_2023_02/162211311"/>
    <hyperlink ref="F121" r:id="rId5" display="https://podminky.urs.cz/item/CS_URS_2023_02/162651112"/>
    <hyperlink ref="F127" r:id="rId6" display="https://podminky.urs.cz/item/CS_URS_2023_02/171201231"/>
    <hyperlink ref="F131" r:id="rId7" display="https://podminky.urs.cz/item/CS_URS_2023_02/174111101"/>
    <hyperlink ref="F135" r:id="rId8" display="https://podminky.urs.cz/item/CS_URS_2023_02/175111101"/>
    <hyperlink ref="F145" r:id="rId9" display="https://podminky.urs.cz/item/CS_URS_2023_02/211971121"/>
    <hyperlink ref="F152" r:id="rId10" display="https://podminky.urs.cz/item/CS_URS_2023_02/212750101"/>
    <hyperlink ref="F156" r:id="rId11" display="https://podminky.urs.cz/item/CS_URS_2023_02/451572111"/>
    <hyperlink ref="F163" r:id="rId12" display="https://podminky.urs.cz/item/CS_URS_2023_02/631312141"/>
    <hyperlink ref="F167" r:id="rId13" display="https://podminky.urs.cz/item/CS_URS_2023_02/837262221"/>
    <hyperlink ref="F176" r:id="rId14" display="https://podminky.urs.cz/item/CS_URS_2023_02/871265221"/>
    <hyperlink ref="F179" r:id="rId15" display="https://podminky.urs.cz/item/CS_URS_2023_02/871315221"/>
    <hyperlink ref="F182" r:id="rId16" display="https://podminky.urs.cz/item/CS_URS_2023_02/894811113"/>
    <hyperlink ref="F185" r:id="rId17" display="https://podminky.urs.cz/item/CS_URS_2023_02/899102112"/>
    <hyperlink ref="F191" r:id="rId18" display="https://podminky.urs.cz/item/CS_URS_2023_02/965042131"/>
    <hyperlink ref="F195" r:id="rId19" display="https://podminky.urs.cz/item/CS_URS_2023_02/971042361"/>
    <hyperlink ref="F198" r:id="rId20" display="https://podminky.urs.cz/item/CS_URS_2023_02/977311112"/>
    <hyperlink ref="F203" r:id="rId21" display="https://podminky.urs.cz/item/CS_URS_2023_02/997013501"/>
    <hyperlink ref="F206" r:id="rId22" display="https://podminky.urs.cz/item/CS_URS_2023_02/997013509"/>
    <hyperlink ref="F210" r:id="rId23" display="https://podminky.urs.cz/item/CS_URS_2023_02/997013631"/>
    <hyperlink ref="F214" r:id="rId24" display="https://podminky.urs.cz/item/CS_URS_2023_02/998011001"/>
    <hyperlink ref="F221" r:id="rId25" display="https://podminky.urs.cz/item/CS_URS_2023_02/721140802"/>
    <hyperlink ref="F224" r:id="rId26" display="https://podminky.urs.cz/item/CS_URS_2023_02/721173401"/>
    <hyperlink ref="F227" r:id="rId27" display="https://podminky.urs.cz/item/CS_URS_2023_02/721173403"/>
    <hyperlink ref="F230" r:id="rId28" display="https://podminky.urs.cz/item/CS_URS_2023_02/721174024"/>
    <hyperlink ref="F233" r:id="rId29" display="https://podminky.urs.cz/item/CS_URS_2023_02/721174042"/>
    <hyperlink ref="F236" r:id="rId30" display="https://podminky.urs.cz/item/CS_URS_2023_02/721174043"/>
    <hyperlink ref="F239" r:id="rId31" display="https://podminky.urs.cz/item/CS_URS_2023_02/721174045"/>
    <hyperlink ref="F242" r:id="rId32" display="https://podminky.urs.cz/item/CS_URS_2023_02/721194104"/>
    <hyperlink ref="F245" r:id="rId33" display="https://podminky.urs.cz/item/CS_URS_2023_02/721194105"/>
    <hyperlink ref="F248" r:id="rId34" display="https://podminky.urs.cz/item/CS_URS_2023_02/721194109"/>
    <hyperlink ref="F251" r:id="rId35" display="https://podminky.urs.cz/item/CS_URS_2023_02/721242115"/>
    <hyperlink ref="F254" r:id="rId36" display="https://podminky.urs.cz/item/CS_URS_2023_02/721273151"/>
    <hyperlink ref="F257" r:id="rId37" display="https://podminky.urs.cz/item/CS_URS_2023_02/721290111"/>
    <hyperlink ref="F261" r:id="rId38" display="https://podminky.urs.cz/item/CS_URS_2023_02/722174002"/>
    <hyperlink ref="F264" r:id="rId39" display="https://podminky.urs.cz/item/CS_URS_2023_02/722174003"/>
    <hyperlink ref="F267" r:id="rId40" display="https://podminky.urs.cz/item/CS_URS_2023_02/722174022"/>
    <hyperlink ref="F270" r:id="rId41" display="https://podminky.urs.cz/item/CS_URS_2023_02/722181231"/>
    <hyperlink ref="F273" r:id="rId42" display="https://podminky.urs.cz/item/CS_URS_2023_02/722181232"/>
    <hyperlink ref="F276" r:id="rId43" display="https://podminky.urs.cz/item/CS_URS_2023_02/722181251"/>
    <hyperlink ref="F279" r:id="rId44" display="https://podminky.urs.cz/item/CS_URS_2023_02/722190901"/>
    <hyperlink ref="F282" r:id="rId45" display="https://podminky.urs.cz/item/CS_URS_2023_02/722220151"/>
    <hyperlink ref="F285" r:id="rId46" display="https://podminky.urs.cz/item/CS_URS_2023_02/722230102"/>
    <hyperlink ref="F288" r:id="rId47" display="https://podminky.urs.cz/item/CS_URS_2023_02/722230103"/>
    <hyperlink ref="F291" r:id="rId48" display="https://podminky.urs.cz/item/CS_URS_2023_02/722230113"/>
    <hyperlink ref="F294" r:id="rId49" display="https://podminky.urs.cz/item/CS_URS_2023_02/722231142"/>
    <hyperlink ref="F297" r:id="rId50" display="https://podminky.urs.cz/item/CS_URS_2023_02/722231143"/>
    <hyperlink ref="F300" r:id="rId51" display="https://podminky.urs.cz/item/CS_URS_2023_02/722262213"/>
    <hyperlink ref="F303" r:id="rId52" display="https://podminky.urs.cz/item/CS_URS_2023_02/722290234"/>
    <hyperlink ref="F306" r:id="rId53" display="https://podminky.urs.cz/item/CS_URS_2023_02/722290246"/>
    <hyperlink ref="F310" r:id="rId54" display="https://podminky.urs.cz/item/CS_URS_2023_02/725112015"/>
    <hyperlink ref="F313" r:id="rId55" display="https://podminky.urs.cz/item/CS_URS_2023_02/725112171"/>
    <hyperlink ref="F319" r:id="rId56" display="https://podminky.urs.cz/item/CS_URS_2023_02/725211602"/>
    <hyperlink ref="F322" r:id="rId57" display="https://podminky.urs.cz/item/CS_URS_2023_02/725211681"/>
    <hyperlink ref="F325" r:id="rId58" display="https://podminky.urs.cz/item/CS_URS_2023_02/725241112"/>
    <hyperlink ref="F328" r:id="rId59" display="https://podminky.urs.cz/item/CS_URS_2023_02/725244523"/>
    <hyperlink ref="F331" r:id="rId60" display="https://podminky.urs.cz/item/CS_URS_2023_02/725291621"/>
    <hyperlink ref="F334" r:id="rId61" display="https://podminky.urs.cz/item/CS_URS_2023_02/725311121"/>
    <hyperlink ref="F337" r:id="rId62" display="https://podminky.urs.cz/item/CS_URS_2023_02/725331111"/>
    <hyperlink ref="F340" r:id="rId63" display="https://podminky.urs.cz/item/CS_URS_2023_02/725532102"/>
    <hyperlink ref="F343" r:id="rId64" display="https://podminky.urs.cz/item/CS_URS_2023_02/725532124"/>
    <hyperlink ref="F346" r:id="rId65" display="https://podminky.urs.cz/item/CS_URS_2023_02/725813111"/>
    <hyperlink ref="F349" r:id="rId66" display="https://podminky.urs.cz/item/CS_URS_2023_02/725813112"/>
    <hyperlink ref="F352" r:id="rId67" display="https://podminky.urs.cz/item/CS_URS_2023_02/725821312"/>
    <hyperlink ref="F355" r:id="rId68" display="https://podminky.urs.cz/item/CS_URS_2023_02/725821325"/>
    <hyperlink ref="F358" r:id="rId69" display="https://podminky.urs.cz/item/CS_URS_2023_02/725822611"/>
    <hyperlink ref="F363" r:id="rId70" display="https://podminky.urs.cz/item/CS_URS_2023_02/725829131"/>
    <hyperlink ref="F368" r:id="rId71" display="https://podminky.urs.cz/item/CS_URS_2023_02/725841332"/>
    <hyperlink ref="F372" r:id="rId72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2908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1993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ROUND((SUM(BE86:BE173)),2)</f>
        <v>0</v>
      </c>
      <c r="G35" s="39"/>
      <c r="H35" s="39"/>
      <c r="I35" s="158">
        <v>0.21</v>
      </c>
      <c r="J35" s="157">
        <f>ROUND(((SUM(BE86:BE173))*I35),2)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ROUND((SUM(BF86:BF173)),2)</f>
        <v>0</v>
      </c>
      <c r="G36" s="39"/>
      <c r="H36" s="39"/>
      <c r="I36" s="158">
        <v>0.12</v>
      </c>
      <c r="J36" s="157">
        <f>ROUND(((SUM(BF86:BF173))*I36),2)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ROUND((SUM(BG86:BG173)),2)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ROUND((SUM(BH86:BH173)),2)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ROUND((SUM(BI86:BI173)),2)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02e - elektro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1994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rev.1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2104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02e - elektro 2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22. 12. 2023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1995</v>
      </c>
      <c r="F87" s="200" t="s">
        <v>1996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SUM(P88:P173)</f>
        <v>0</v>
      </c>
      <c r="Q87" s="205"/>
      <c r="R87" s="206">
        <f>SUM(R88:R173)</f>
        <v>0</v>
      </c>
      <c r="S87" s="205"/>
      <c r="T87" s="207">
        <f>SUM(T88:T173)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SUM(BK88:BK173)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1997</v>
      </c>
      <c r="F88" s="215" t="s">
        <v>1998</v>
      </c>
      <c r="G88" s="216" t="s">
        <v>269</v>
      </c>
      <c r="H88" s="217">
        <v>105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1998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1999</v>
      </c>
      <c r="F90" s="215" t="s">
        <v>2000</v>
      </c>
      <c r="G90" s="216" t="s">
        <v>269</v>
      </c>
      <c r="H90" s="217">
        <v>171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2000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2001</v>
      </c>
      <c r="F92" s="215" t="s">
        <v>2002</v>
      </c>
      <c r="G92" s="216" t="s">
        <v>269</v>
      </c>
      <c r="H92" s="217">
        <v>210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2002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2909</v>
      </c>
      <c r="F94" s="215" t="s">
        <v>2910</v>
      </c>
      <c r="G94" s="216" t="s">
        <v>269</v>
      </c>
      <c r="H94" s="217">
        <v>20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2910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2005</v>
      </c>
      <c r="F96" s="215" t="s">
        <v>2006</v>
      </c>
      <c r="G96" s="216" t="s">
        <v>269</v>
      </c>
      <c r="H96" s="217">
        <v>65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2006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2007</v>
      </c>
      <c r="F98" s="215" t="s">
        <v>2008</v>
      </c>
      <c r="G98" s="216" t="s">
        <v>269</v>
      </c>
      <c r="H98" s="217">
        <v>50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2008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24.15" customHeight="1">
      <c r="A100" s="39"/>
      <c r="B100" s="40"/>
      <c r="C100" s="213" t="s">
        <v>259</v>
      </c>
      <c r="D100" s="213" t="s">
        <v>212</v>
      </c>
      <c r="E100" s="214" t="s">
        <v>2009</v>
      </c>
      <c r="F100" s="215" t="s">
        <v>2010</v>
      </c>
      <c r="G100" s="216" t="s">
        <v>269</v>
      </c>
      <c r="H100" s="217">
        <v>25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2010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2011</v>
      </c>
      <c r="F102" s="215" t="s">
        <v>2012</v>
      </c>
      <c r="G102" s="216" t="s">
        <v>2013</v>
      </c>
      <c r="H102" s="217">
        <v>6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2012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2014</v>
      </c>
      <c r="F104" s="215" t="s">
        <v>2015</v>
      </c>
      <c r="G104" s="216" t="s">
        <v>2013</v>
      </c>
      <c r="H104" s="217">
        <v>2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2015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2016</v>
      </c>
      <c r="F106" s="215" t="s">
        <v>2017</v>
      </c>
      <c r="G106" s="216" t="s">
        <v>2013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2017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2018</v>
      </c>
      <c r="F108" s="215" t="s">
        <v>2019</v>
      </c>
      <c r="G108" s="216" t="s">
        <v>2013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2019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16.5" customHeight="1">
      <c r="A110" s="39"/>
      <c r="B110" s="40"/>
      <c r="C110" s="213" t="s">
        <v>8</v>
      </c>
      <c r="D110" s="213" t="s">
        <v>212</v>
      </c>
      <c r="E110" s="214" t="s">
        <v>2020</v>
      </c>
      <c r="F110" s="215" t="s">
        <v>2021</v>
      </c>
      <c r="G110" s="216" t="s">
        <v>2013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2021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65" s="2" customFormat="1" ht="24.15" customHeight="1">
      <c r="A112" s="39"/>
      <c r="B112" s="40"/>
      <c r="C112" s="213" t="s">
        <v>294</v>
      </c>
      <c r="D112" s="213" t="s">
        <v>212</v>
      </c>
      <c r="E112" s="214" t="s">
        <v>2022</v>
      </c>
      <c r="F112" s="215" t="s">
        <v>2023</v>
      </c>
      <c r="G112" s="216" t="s">
        <v>2013</v>
      </c>
      <c r="H112" s="217">
        <v>15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79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378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2023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79</v>
      </c>
    </row>
    <row r="114" spans="1:65" s="2" customFormat="1" ht="24.15" customHeight="1">
      <c r="A114" s="39"/>
      <c r="B114" s="40"/>
      <c r="C114" s="213" t="s">
        <v>301</v>
      </c>
      <c r="D114" s="213" t="s">
        <v>212</v>
      </c>
      <c r="E114" s="214" t="s">
        <v>2024</v>
      </c>
      <c r="F114" s="215" t="s">
        <v>2025</v>
      </c>
      <c r="G114" s="216" t="s">
        <v>2013</v>
      </c>
      <c r="H114" s="217">
        <v>5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79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395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2025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79</v>
      </c>
    </row>
    <row r="116" spans="1:65" s="2" customFormat="1" ht="16.5" customHeight="1">
      <c r="A116" s="39"/>
      <c r="B116" s="40"/>
      <c r="C116" s="213" t="s">
        <v>305</v>
      </c>
      <c r="D116" s="213" t="s">
        <v>212</v>
      </c>
      <c r="E116" s="214" t="s">
        <v>2026</v>
      </c>
      <c r="F116" s="215" t="s">
        <v>2027</v>
      </c>
      <c r="G116" s="216" t="s">
        <v>2013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79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408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2027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79</v>
      </c>
    </row>
    <row r="118" spans="1:65" s="2" customFormat="1" ht="16.5" customHeight="1">
      <c r="A118" s="39"/>
      <c r="B118" s="40"/>
      <c r="C118" s="213" t="s">
        <v>311</v>
      </c>
      <c r="D118" s="213" t="s">
        <v>212</v>
      </c>
      <c r="E118" s="214" t="s">
        <v>2028</v>
      </c>
      <c r="F118" s="215" t="s">
        <v>2029</v>
      </c>
      <c r="G118" s="216" t="s">
        <v>2013</v>
      </c>
      <c r="H118" s="217">
        <v>8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79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405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2029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79</v>
      </c>
    </row>
    <row r="120" spans="1:65" s="2" customFormat="1" ht="16.5" customHeight="1">
      <c r="A120" s="39"/>
      <c r="B120" s="40"/>
      <c r="C120" s="213" t="s">
        <v>317</v>
      </c>
      <c r="D120" s="213" t="s">
        <v>212</v>
      </c>
      <c r="E120" s="214" t="s">
        <v>2030</v>
      </c>
      <c r="F120" s="215" t="s">
        <v>2031</v>
      </c>
      <c r="G120" s="216" t="s">
        <v>2013</v>
      </c>
      <c r="H120" s="217">
        <v>10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79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432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2031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79</v>
      </c>
    </row>
    <row r="122" spans="1:65" s="2" customFormat="1" ht="16.5" customHeight="1">
      <c r="A122" s="39"/>
      <c r="B122" s="40"/>
      <c r="C122" s="213" t="s">
        <v>329</v>
      </c>
      <c r="D122" s="213" t="s">
        <v>212</v>
      </c>
      <c r="E122" s="214" t="s">
        <v>2032</v>
      </c>
      <c r="F122" s="215" t="s">
        <v>2033</v>
      </c>
      <c r="G122" s="216" t="s">
        <v>2013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79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446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2033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79</v>
      </c>
    </row>
    <row r="124" spans="1:65" s="2" customFormat="1" ht="24.15" customHeight="1">
      <c r="A124" s="39"/>
      <c r="B124" s="40"/>
      <c r="C124" s="213" t="s">
        <v>336</v>
      </c>
      <c r="D124" s="213" t="s">
        <v>212</v>
      </c>
      <c r="E124" s="214" t="s">
        <v>2034</v>
      </c>
      <c r="F124" s="215" t="s">
        <v>2035</v>
      </c>
      <c r="G124" s="216" t="s">
        <v>2013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79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457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2035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79</v>
      </c>
    </row>
    <row r="126" spans="1:65" s="2" customFormat="1" ht="37.8" customHeight="1">
      <c r="A126" s="39"/>
      <c r="B126" s="40"/>
      <c r="C126" s="213" t="s">
        <v>343</v>
      </c>
      <c r="D126" s="213" t="s">
        <v>212</v>
      </c>
      <c r="E126" s="214" t="s">
        <v>2036</v>
      </c>
      <c r="F126" s="215" t="s">
        <v>2037</v>
      </c>
      <c r="G126" s="216" t="s">
        <v>2013</v>
      </c>
      <c r="H126" s="217">
        <v>10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217</v>
      </c>
      <c r="AT126" s="224" t="s">
        <v>212</v>
      </c>
      <c r="AU126" s="224" t="s">
        <v>79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469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2037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79</v>
      </c>
    </row>
    <row r="128" spans="1:65" s="2" customFormat="1" ht="37.8" customHeight="1">
      <c r="A128" s="39"/>
      <c r="B128" s="40"/>
      <c r="C128" s="213" t="s">
        <v>7</v>
      </c>
      <c r="D128" s="213" t="s">
        <v>212</v>
      </c>
      <c r="E128" s="214" t="s">
        <v>2911</v>
      </c>
      <c r="F128" s="215" t="s">
        <v>2912</v>
      </c>
      <c r="G128" s="216" t="s">
        <v>2013</v>
      </c>
      <c r="H128" s="217">
        <v>2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79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484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2912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79</v>
      </c>
    </row>
    <row r="130" spans="1:65" s="2" customFormat="1" ht="21.75" customHeight="1">
      <c r="A130" s="39"/>
      <c r="B130" s="40"/>
      <c r="C130" s="213" t="s">
        <v>354</v>
      </c>
      <c r="D130" s="213" t="s">
        <v>212</v>
      </c>
      <c r="E130" s="214" t="s">
        <v>2038</v>
      </c>
      <c r="F130" s="215" t="s">
        <v>2039</v>
      </c>
      <c r="G130" s="216" t="s">
        <v>2013</v>
      </c>
      <c r="H130" s="217">
        <v>7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79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496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2039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79</v>
      </c>
    </row>
    <row r="132" spans="1:65" s="2" customFormat="1" ht="16.5" customHeight="1">
      <c r="A132" s="39"/>
      <c r="B132" s="40"/>
      <c r="C132" s="213" t="s">
        <v>360</v>
      </c>
      <c r="D132" s="213" t="s">
        <v>212</v>
      </c>
      <c r="E132" s="214" t="s">
        <v>2913</v>
      </c>
      <c r="F132" s="215" t="s">
        <v>2914</v>
      </c>
      <c r="G132" s="216" t="s">
        <v>2013</v>
      </c>
      <c r="H132" s="217">
        <v>4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217</v>
      </c>
      <c r="AT132" s="224" t="s">
        <v>212</v>
      </c>
      <c r="AU132" s="224" t="s">
        <v>79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217</v>
      </c>
      <c r="BM132" s="224" t="s">
        <v>504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2914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79</v>
      </c>
    </row>
    <row r="134" spans="1:65" s="2" customFormat="1" ht="21.75" customHeight="1">
      <c r="A134" s="39"/>
      <c r="B134" s="40"/>
      <c r="C134" s="213" t="s">
        <v>366</v>
      </c>
      <c r="D134" s="213" t="s">
        <v>212</v>
      </c>
      <c r="E134" s="214" t="s">
        <v>2915</v>
      </c>
      <c r="F134" s="215" t="s">
        <v>2916</v>
      </c>
      <c r="G134" s="216" t="s">
        <v>2013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79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516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2916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79</v>
      </c>
    </row>
    <row r="136" spans="1:65" s="2" customFormat="1" ht="16.5" customHeight="1">
      <c r="A136" s="39"/>
      <c r="B136" s="40"/>
      <c r="C136" s="213" t="s">
        <v>372</v>
      </c>
      <c r="D136" s="213" t="s">
        <v>212</v>
      </c>
      <c r="E136" s="214" t="s">
        <v>2917</v>
      </c>
      <c r="F136" s="215" t="s">
        <v>2918</v>
      </c>
      <c r="G136" s="216" t="s">
        <v>2013</v>
      </c>
      <c r="H136" s="217">
        <v>1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217</v>
      </c>
      <c r="AT136" s="224" t="s">
        <v>212</v>
      </c>
      <c r="AU136" s="224" t="s">
        <v>79</v>
      </c>
      <c r="AY136" s="18" t="s">
        <v>210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217</v>
      </c>
      <c r="BM136" s="224" t="s">
        <v>529</v>
      </c>
    </row>
    <row r="137" spans="1:47" s="2" customFormat="1" ht="12">
      <c r="A137" s="39"/>
      <c r="B137" s="40"/>
      <c r="C137" s="41"/>
      <c r="D137" s="226" t="s">
        <v>219</v>
      </c>
      <c r="E137" s="41"/>
      <c r="F137" s="227" t="s">
        <v>2918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219</v>
      </c>
      <c r="AU137" s="18" t="s">
        <v>79</v>
      </c>
    </row>
    <row r="138" spans="1:65" s="2" customFormat="1" ht="21.75" customHeight="1">
      <c r="A138" s="39"/>
      <c r="B138" s="40"/>
      <c r="C138" s="213" t="s">
        <v>378</v>
      </c>
      <c r="D138" s="213" t="s">
        <v>212</v>
      </c>
      <c r="E138" s="214" t="s">
        <v>2042</v>
      </c>
      <c r="F138" s="215" t="s">
        <v>2043</v>
      </c>
      <c r="G138" s="216" t="s">
        <v>2013</v>
      </c>
      <c r="H138" s="217">
        <v>1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79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541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2043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79</v>
      </c>
    </row>
    <row r="140" spans="1:65" s="2" customFormat="1" ht="16.5" customHeight="1">
      <c r="A140" s="39"/>
      <c r="B140" s="40"/>
      <c r="C140" s="213" t="s">
        <v>385</v>
      </c>
      <c r="D140" s="213" t="s">
        <v>212</v>
      </c>
      <c r="E140" s="214" t="s">
        <v>2044</v>
      </c>
      <c r="F140" s="215" t="s">
        <v>2045</v>
      </c>
      <c r="G140" s="216" t="s">
        <v>2013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217</v>
      </c>
      <c r="AT140" s="224" t="s">
        <v>212</v>
      </c>
      <c r="AU140" s="224" t="s">
        <v>79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553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2045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79</v>
      </c>
    </row>
    <row r="142" spans="1:65" s="2" customFormat="1" ht="16.5" customHeight="1">
      <c r="A142" s="39"/>
      <c r="B142" s="40"/>
      <c r="C142" s="213" t="s">
        <v>395</v>
      </c>
      <c r="D142" s="213" t="s">
        <v>212</v>
      </c>
      <c r="E142" s="214" t="s">
        <v>2046</v>
      </c>
      <c r="F142" s="215" t="s">
        <v>2047</v>
      </c>
      <c r="G142" s="216" t="s">
        <v>2013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79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569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2047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79</v>
      </c>
    </row>
    <row r="144" spans="1:65" s="2" customFormat="1" ht="16.5" customHeight="1">
      <c r="A144" s="39"/>
      <c r="B144" s="40"/>
      <c r="C144" s="213" t="s">
        <v>402</v>
      </c>
      <c r="D144" s="213" t="s">
        <v>212</v>
      </c>
      <c r="E144" s="214" t="s">
        <v>2048</v>
      </c>
      <c r="F144" s="215" t="s">
        <v>2049</v>
      </c>
      <c r="G144" s="216" t="s">
        <v>2013</v>
      </c>
      <c r="H144" s="217">
        <v>4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79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581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2049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79</v>
      </c>
    </row>
    <row r="146" spans="1:65" s="2" customFormat="1" ht="16.5" customHeight="1">
      <c r="A146" s="39"/>
      <c r="B146" s="40"/>
      <c r="C146" s="213" t="s">
        <v>408</v>
      </c>
      <c r="D146" s="213" t="s">
        <v>212</v>
      </c>
      <c r="E146" s="214" t="s">
        <v>2052</v>
      </c>
      <c r="F146" s="215" t="s">
        <v>2053</v>
      </c>
      <c r="G146" s="216" t="s">
        <v>2013</v>
      </c>
      <c r="H146" s="217">
        <v>9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79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589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2053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79</v>
      </c>
    </row>
    <row r="148" spans="1:65" s="2" customFormat="1" ht="16.5" customHeight="1">
      <c r="A148" s="39"/>
      <c r="B148" s="40"/>
      <c r="C148" s="213" t="s">
        <v>414</v>
      </c>
      <c r="D148" s="213" t="s">
        <v>212</v>
      </c>
      <c r="E148" s="214" t="s">
        <v>2054</v>
      </c>
      <c r="F148" s="215" t="s">
        <v>2055</v>
      </c>
      <c r="G148" s="216" t="s">
        <v>2013</v>
      </c>
      <c r="H148" s="217">
        <v>3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79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597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2055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79</v>
      </c>
    </row>
    <row r="150" spans="1:65" s="2" customFormat="1" ht="16.5" customHeight="1">
      <c r="A150" s="39"/>
      <c r="B150" s="40"/>
      <c r="C150" s="213" t="s">
        <v>405</v>
      </c>
      <c r="D150" s="213" t="s">
        <v>212</v>
      </c>
      <c r="E150" s="214" t="s">
        <v>2919</v>
      </c>
      <c r="F150" s="215" t="s">
        <v>2920</v>
      </c>
      <c r="G150" s="216" t="s">
        <v>2013</v>
      </c>
      <c r="H150" s="217">
        <v>1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79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605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2920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79</v>
      </c>
    </row>
    <row r="152" spans="1:65" s="2" customFormat="1" ht="16.5" customHeight="1">
      <c r="A152" s="39"/>
      <c r="B152" s="40"/>
      <c r="C152" s="213" t="s">
        <v>424</v>
      </c>
      <c r="D152" s="213" t="s">
        <v>212</v>
      </c>
      <c r="E152" s="214" t="s">
        <v>2056</v>
      </c>
      <c r="F152" s="215" t="s">
        <v>2057</v>
      </c>
      <c r="G152" s="216" t="s">
        <v>2013</v>
      </c>
      <c r="H152" s="217">
        <v>4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217</v>
      </c>
      <c r="AT152" s="224" t="s">
        <v>212</v>
      </c>
      <c r="AU152" s="224" t="s">
        <v>79</v>
      </c>
      <c r="AY152" s="18" t="s">
        <v>210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217</v>
      </c>
      <c r="BM152" s="224" t="s">
        <v>613</v>
      </c>
    </row>
    <row r="153" spans="1:47" s="2" customFormat="1" ht="12">
      <c r="A153" s="39"/>
      <c r="B153" s="40"/>
      <c r="C153" s="41"/>
      <c r="D153" s="226" t="s">
        <v>219</v>
      </c>
      <c r="E153" s="41"/>
      <c r="F153" s="227" t="s">
        <v>2057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219</v>
      </c>
      <c r="AU153" s="18" t="s">
        <v>79</v>
      </c>
    </row>
    <row r="154" spans="1:65" s="2" customFormat="1" ht="16.5" customHeight="1">
      <c r="A154" s="39"/>
      <c r="B154" s="40"/>
      <c r="C154" s="213" t="s">
        <v>432</v>
      </c>
      <c r="D154" s="213" t="s">
        <v>212</v>
      </c>
      <c r="E154" s="214" t="s">
        <v>2058</v>
      </c>
      <c r="F154" s="215" t="s">
        <v>2059</v>
      </c>
      <c r="G154" s="216" t="s">
        <v>2013</v>
      </c>
      <c r="H154" s="217">
        <v>5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79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626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2059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79</v>
      </c>
    </row>
    <row r="156" spans="1:65" s="2" customFormat="1" ht="24.15" customHeight="1">
      <c r="A156" s="39"/>
      <c r="B156" s="40"/>
      <c r="C156" s="213" t="s">
        <v>439</v>
      </c>
      <c r="D156" s="213" t="s">
        <v>212</v>
      </c>
      <c r="E156" s="214" t="s">
        <v>2060</v>
      </c>
      <c r="F156" s="215" t="s">
        <v>2061</v>
      </c>
      <c r="G156" s="216" t="s">
        <v>2013</v>
      </c>
      <c r="H156" s="217">
        <v>1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217</v>
      </c>
      <c r="AT156" s="224" t="s">
        <v>212</v>
      </c>
      <c r="AU156" s="224" t="s">
        <v>79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217</v>
      </c>
      <c r="BM156" s="224" t="s">
        <v>637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2061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79</v>
      </c>
    </row>
    <row r="158" spans="1:65" s="2" customFormat="1" ht="24.15" customHeight="1">
      <c r="A158" s="39"/>
      <c r="B158" s="40"/>
      <c r="C158" s="213" t="s">
        <v>446</v>
      </c>
      <c r="D158" s="213" t="s">
        <v>212</v>
      </c>
      <c r="E158" s="214" t="s">
        <v>2062</v>
      </c>
      <c r="F158" s="215" t="s">
        <v>2063</v>
      </c>
      <c r="G158" s="216" t="s">
        <v>2013</v>
      </c>
      <c r="H158" s="217">
        <v>5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79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649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2063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79</v>
      </c>
    </row>
    <row r="160" spans="1:65" s="2" customFormat="1" ht="16.5" customHeight="1">
      <c r="A160" s="39"/>
      <c r="B160" s="40"/>
      <c r="C160" s="213" t="s">
        <v>452</v>
      </c>
      <c r="D160" s="213" t="s">
        <v>212</v>
      </c>
      <c r="E160" s="214" t="s">
        <v>2064</v>
      </c>
      <c r="F160" s="215" t="s">
        <v>2065</v>
      </c>
      <c r="G160" s="216" t="s">
        <v>2066</v>
      </c>
      <c r="H160" s="217">
        <v>1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217</v>
      </c>
      <c r="AT160" s="224" t="s">
        <v>212</v>
      </c>
      <c r="AU160" s="224" t="s">
        <v>79</v>
      </c>
      <c r="AY160" s="18" t="s">
        <v>210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217</v>
      </c>
      <c r="BM160" s="224" t="s">
        <v>661</v>
      </c>
    </row>
    <row r="161" spans="1:47" s="2" customFormat="1" ht="12">
      <c r="A161" s="39"/>
      <c r="B161" s="40"/>
      <c r="C161" s="41"/>
      <c r="D161" s="226" t="s">
        <v>219</v>
      </c>
      <c r="E161" s="41"/>
      <c r="F161" s="227" t="s">
        <v>2065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219</v>
      </c>
      <c r="AU161" s="18" t="s">
        <v>79</v>
      </c>
    </row>
    <row r="162" spans="1:65" s="2" customFormat="1" ht="21.75" customHeight="1">
      <c r="A162" s="39"/>
      <c r="B162" s="40"/>
      <c r="C162" s="213" t="s">
        <v>457</v>
      </c>
      <c r="D162" s="213" t="s">
        <v>212</v>
      </c>
      <c r="E162" s="214" t="s">
        <v>2067</v>
      </c>
      <c r="F162" s="215" t="s">
        <v>2068</v>
      </c>
      <c r="G162" s="216" t="s">
        <v>2013</v>
      </c>
      <c r="H162" s="217">
        <v>25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217</v>
      </c>
      <c r="AT162" s="224" t="s">
        <v>212</v>
      </c>
      <c r="AU162" s="224" t="s">
        <v>79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217</v>
      </c>
      <c r="BM162" s="224" t="s">
        <v>677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2068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79</v>
      </c>
    </row>
    <row r="164" spans="1:65" s="2" customFormat="1" ht="24.15" customHeight="1">
      <c r="A164" s="39"/>
      <c r="B164" s="40"/>
      <c r="C164" s="213" t="s">
        <v>466</v>
      </c>
      <c r="D164" s="213" t="s">
        <v>212</v>
      </c>
      <c r="E164" s="214" t="s">
        <v>2921</v>
      </c>
      <c r="F164" s="215" t="s">
        <v>2922</v>
      </c>
      <c r="G164" s="216" t="s">
        <v>2066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79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696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2922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79</v>
      </c>
    </row>
    <row r="166" spans="1:65" s="2" customFormat="1" ht="37.8" customHeight="1">
      <c r="A166" s="39"/>
      <c r="B166" s="40"/>
      <c r="C166" s="213" t="s">
        <v>469</v>
      </c>
      <c r="D166" s="213" t="s">
        <v>212</v>
      </c>
      <c r="E166" s="214" t="s">
        <v>2072</v>
      </c>
      <c r="F166" s="215" t="s">
        <v>2073</v>
      </c>
      <c r="G166" s="216" t="s">
        <v>2066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217</v>
      </c>
      <c r="AT166" s="224" t="s">
        <v>212</v>
      </c>
      <c r="AU166" s="224" t="s">
        <v>79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217</v>
      </c>
      <c r="BM166" s="224" t="s">
        <v>713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2073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79</v>
      </c>
    </row>
    <row r="168" spans="1:65" s="2" customFormat="1" ht="33" customHeight="1">
      <c r="A168" s="39"/>
      <c r="B168" s="40"/>
      <c r="C168" s="213" t="s">
        <v>477</v>
      </c>
      <c r="D168" s="213" t="s">
        <v>212</v>
      </c>
      <c r="E168" s="214" t="s">
        <v>2074</v>
      </c>
      <c r="F168" s="215" t="s">
        <v>2075</v>
      </c>
      <c r="G168" s="216" t="s">
        <v>2013</v>
      </c>
      <c r="H168" s="217">
        <v>3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217</v>
      </c>
      <c r="AT168" s="224" t="s">
        <v>212</v>
      </c>
      <c r="AU168" s="224" t="s">
        <v>79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727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2075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79</v>
      </c>
    </row>
    <row r="170" spans="1:65" s="2" customFormat="1" ht="16.5" customHeight="1">
      <c r="A170" s="39"/>
      <c r="B170" s="40"/>
      <c r="C170" s="213" t="s">
        <v>484</v>
      </c>
      <c r="D170" s="213" t="s">
        <v>212</v>
      </c>
      <c r="E170" s="214" t="s">
        <v>2076</v>
      </c>
      <c r="F170" s="215" t="s">
        <v>2077</v>
      </c>
      <c r="G170" s="216" t="s">
        <v>2013</v>
      </c>
      <c r="H170" s="217">
        <v>3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217</v>
      </c>
      <c r="AT170" s="224" t="s">
        <v>212</v>
      </c>
      <c r="AU170" s="224" t="s">
        <v>79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744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2077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79</v>
      </c>
    </row>
    <row r="172" spans="1:65" s="2" customFormat="1" ht="16.5" customHeight="1">
      <c r="A172" s="39"/>
      <c r="B172" s="40"/>
      <c r="C172" s="213" t="s">
        <v>491</v>
      </c>
      <c r="D172" s="213" t="s">
        <v>212</v>
      </c>
      <c r="E172" s="214" t="s">
        <v>2078</v>
      </c>
      <c r="F172" s="215" t="s">
        <v>2079</v>
      </c>
      <c r="G172" s="216" t="s">
        <v>2080</v>
      </c>
      <c r="H172" s="217">
        <v>16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217</v>
      </c>
      <c r="AT172" s="224" t="s">
        <v>212</v>
      </c>
      <c r="AU172" s="224" t="s">
        <v>79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217</v>
      </c>
      <c r="BM172" s="224" t="s">
        <v>766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2079</v>
      </c>
      <c r="G173" s="41"/>
      <c r="H173" s="41"/>
      <c r="I173" s="228"/>
      <c r="J173" s="41"/>
      <c r="K173" s="41"/>
      <c r="L173" s="45"/>
      <c r="M173" s="269"/>
      <c r="N173" s="270"/>
      <c r="O173" s="271"/>
      <c r="P173" s="271"/>
      <c r="Q173" s="271"/>
      <c r="R173" s="271"/>
      <c r="S173" s="271"/>
      <c r="T173" s="27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79</v>
      </c>
    </row>
    <row r="174" spans="1:31" s="2" customFormat="1" ht="6.95" customHeight="1">
      <c r="A174" s="39"/>
      <c r="B174" s="60"/>
      <c r="C174" s="61"/>
      <c r="D174" s="61"/>
      <c r="E174" s="61"/>
      <c r="F174" s="61"/>
      <c r="G174" s="61"/>
      <c r="H174" s="61"/>
      <c r="I174" s="61"/>
      <c r="J174" s="61"/>
      <c r="K174" s="61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CC35" sheet="1" objects="1" scenarios="1" formatColumns="0" formatRows="0" autoFilter="0"/>
  <autoFilter ref="C85:K17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2923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1993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ROUND((SUM(BE86:BE109)),2)</f>
        <v>0</v>
      </c>
      <c r="G35" s="39"/>
      <c r="H35" s="39"/>
      <c r="I35" s="158">
        <v>0.21</v>
      </c>
      <c r="J35" s="157">
        <f>ROUND(((SUM(BE86:BE109))*I35),2)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ROUND((SUM(BF86:BF109)),2)</f>
        <v>0</v>
      </c>
      <c r="G36" s="39"/>
      <c r="H36" s="39"/>
      <c r="I36" s="158">
        <v>0.12</v>
      </c>
      <c r="J36" s="157">
        <f>ROUND(((SUM(BF86:BF109))*I36),2)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ROUND((SUM(BG86:BG109)),2)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ROUND((SUM(BH86:BH109)),2)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ROUND((SUM(BI86:BI109)),2)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02f - Ochrana před bleskem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1994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rev.1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2104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02f - Ochrana před bleskem 2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22. 12. 2023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1995</v>
      </c>
      <c r="F87" s="200" t="s">
        <v>1996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SUM(P88:P109)</f>
        <v>0</v>
      </c>
      <c r="Q87" s="205"/>
      <c r="R87" s="206">
        <f>SUM(R88:R109)</f>
        <v>0</v>
      </c>
      <c r="S87" s="205"/>
      <c r="T87" s="207">
        <f>SUM(T88:T109)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SUM(BK88:BK109)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2082</v>
      </c>
      <c r="F88" s="215" t="s">
        <v>2083</v>
      </c>
      <c r="G88" s="216" t="s">
        <v>269</v>
      </c>
      <c r="H88" s="217">
        <v>65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2083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2084</v>
      </c>
      <c r="F90" s="215" t="s">
        <v>2085</v>
      </c>
      <c r="G90" s="216" t="s">
        <v>2013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2085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2086</v>
      </c>
      <c r="F92" s="215" t="s">
        <v>2087</v>
      </c>
      <c r="G92" s="216" t="s">
        <v>2013</v>
      </c>
      <c r="H92" s="217">
        <v>16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2087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2088</v>
      </c>
      <c r="F94" s="215" t="s">
        <v>2089</v>
      </c>
      <c r="G94" s="216" t="s">
        <v>2013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2089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21.75" customHeight="1">
      <c r="A96" s="39"/>
      <c r="B96" s="40"/>
      <c r="C96" s="213" t="s">
        <v>225</v>
      </c>
      <c r="D96" s="213" t="s">
        <v>212</v>
      </c>
      <c r="E96" s="214" t="s">
        <v>2090</v>
      </c>
      <c r="F96" s="215" t="s">
        <v>2091</v>
      </c>
      <c r="G96" s="216" t="s">
        <v>2013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2091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2092</v>
      </c>
      <c r="F98" s="215" t="s">
        <v>2093</v>
      </c>
      <c r="G98" s="216" t="s">
        <v>2013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2093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2094</v>
      </c>
      <c r="F100" s="215" t="s">
        <v>2095</v>
      </c>
      <c r="G100" s="216" t="s">
        <v>2013</v>
      </c>
      <c r="H100" s="217">
        <v>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2095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2096</v>
      </c>
      <c r="F102" s="215" t="s">
        <v>2097</v>
      </c>
      <c r="G102" s="216" t="s">
        <v>2013</v>
      </c>
      <c r="H102" s="217">
        <v>42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2097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2098</v>
      </c>
      <c r="F104" s="215" t="s">
        <v>2099</v>
      </c>
      <c r="G104" s="216" t="s">
        <v>2013</v>
      </c>
      <c r="H104" s="217">
        <v>3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2099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2100</v>
      </c>
      <c r="F106" s="215" t="s">
        <v>2101</v>
      </c>
      <c r="G106" s="216" t="s">
        <v>2013</v>
      </c>
      <c r="H106" s="217">
        <v>4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2101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24.15" customHeight="1">
      <c r="A108" s="39"/>
      <c r="B108" s="40"/>
      <c r="C108" s="213" t="s">
        <v>283</v>
      </c>
      <c r="D108" s="213" t="s">
        <v>212</v>
      </c>
      <c r="E108" s="214" t="s">
        <v>2102</v>
      </c>
      <c r="F108" s="215" t="s">
        <v>2103</v>
      </c>
      <c r="G108" s="216" t="s">
        <v>269</v>
      </c>
      <c r="H108" s="217">
        <v>65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2103</v>
      </c>
      <c r="G109" s="41"/>
      <c r="H109" s="41"/>
      <c r="I109" s="228"/>
      <c r="J109" s="41"/>
      <c r="K109" s="41"/>
      <c r="L109" s="45"/>
      <c r="M109" s="269"/>
      <c r="N109" s="270"/>
      <c r="O109" s="271"/>
      <c r="P109" s="271"/>
      <c r="Q109" s="271"/>
      <c r="R109" s="271"/>
      <c r="S109" s="271"/>
      <c r="T109" s="27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31" s="2" customFormat="1" ht="6.95" customHeight="1">
      <c r="A110" s="3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45"/>
      <c r="M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</sheetData>
  <sheetProtection password="CC35" sheet="1" objects="1" scenarios="1" formatColumns="0" formatRows="0" autoFilter="0"/>
  <autoFilter ref="C85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2925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ROUND((SUM(BE109:BE668)),2)</f>
        <v>0</v>
      </c>
      <c r="G35" s="39"/>
      <c r="H35" s="39"/>
      <c r="I35" s="158">
        <v>0.21</v>
      </c>
      <c r="J35" s="157">
        <f>ROUND(((SUM(BE109:BE668))*I35),2)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ROUND((SUM(BF109:BF668)),2)</f>
        <v>0</v>
      </c>
      <c r="G36" s="39"/>
      <c r="H36" s="39"/>
      <c r="I36" s="158">
        <v>0.12</v>
      </c>
      <c r="J36" s="157">
        <f>ROUND(((SUM(BF109:BF668))*I36),2)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ROUND((SUM(BG109:BG668)),2)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ROUND((SUM(BH109:BH668)),2)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ROUND((SUM(BI109:BI668)),2)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03a - stavební část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J110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1627</v>
      </c>
      <c r="E65" s="183"/>
      <c r="F65" s="183"/>
      <c r="G65" s="183"/>
      <c r="H65" s="183"/>
      <c r="I65" s="183"/>
      <c r="J65" s="184">
        <f>J111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171</v>
      </c>
      <c r="E66" s="183"/>
      <c r="F66" s="183"/>
      <c r="G66" s="183"/>
      <c r="H66" s="183"/>
      <c r="I66" s="183"/>
      <c r="J66" s="184">
        <f>J118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172</v>
      </c>
      <c r="E67" s="183"/>
      <c r="F67" s="183"/>
      <c r="G67" s="183"/>
      <c r="H67" s="183"/>
      <c r="I67" s="183"/>
      <c r="J67" s="184">
        <f>J130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173</v>
      </c>
      <c r="E68" s="183"/>
      <c r="F68" s="183"/>
      <c r="G68" s="183"/>
      <c r="H68" s="183"/>
      <c r="I68" s="183"/>
      <c r="J68" s="184">
        <f>J147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174</v>
      </c>
      <c r="E69" s="183"/>
      <c r="F69" s="183"/>
      <c r="G69" s="183"/>
      <c r="H69" s="183"/>
      <c r="I69" s="183"/>
      <c r="J69" s="184">
        <f>J173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175</v>
      </c>
      <c r="E70" s="178"/>
      <c r="F70" s="178"/>
      <c r="G70" s="178"/>
      <c r="H70" s="178"/>
      <c r="I70" s="178"/>
      <c r="J70" s="179">
        <f>J177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176</v>
      </c>
      <c r="E71" s="183"/>
      <c r="F71" s="183"/>
      <c r="G71" s="183"/>
      <c r="H71" s="183"/>
      <c r="I71" s="183"/>
      <c r="J71" s="184">
        <f>J178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177</v>
      </c>
      <c r="E72" s="183"/>
      <c r="F72" s="183"/>
      <c r="G72" s="183"/>
      <c r="H72" s="183"/>
      <c r="I72" s="183"/>
      <c r="J72" s="184">
        <f>J198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178</v>
      </c>
      <c r="E73" s="183"/>
      <c r="F73" s="183"/>
      <c r="G73" s="183"/>
      <c r="H73" s="183"/>
      <c r="I73" s="183"/>
      <c r="J73" s="184">
        <f>J226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180</v>
      </c>
      <c r="E74" s="183"/>
      <c r="F74" s="183"/>
      <c r="G74" s="183"/>
      <c r="H74" s="183"/>
      <c r="I74" s="183"/>
      <c r="J74" s="184">
        <f>J273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181</v>
      </c>
      <c r="E75" s="183"/>
      <c r="F75" s="183"/>
      <c r="G75" s="183"/>
      <c r="H75" s="183"/>
      <c r="I75" s="183"/>
      <c r="J75" s="184">
        <f>J287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182</v>
      </c>
      <c r="E76" s="183"/>
      <c r="F76" s="183"/>
      <c r="G76" s="183"/>
      <c r="H76" s="183"/>
      <c r="I76" s="183"/>
      <c r="J76" s="184">
        <f>J354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183</v>
      </c>
      <c r="E77" s="183"/>
      <c r="F77" s="183"/>
      <c r="G77" s="183"/>
      <c r="H77" s="183"/>
      <c r="I77" s="183"/>
      <c r="J77" s="184">
        <f>J427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184</v>
      </c>
      <c r="E78" s="183"/>
      <c r="F78" s="183"/>
      <c r="G78" s="183"/>
      <c r="H78" s="183"/>
      <c r="I78" s="183"/>
      <c r="J78" s="184">
        <f>J459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185</v>
      </c>
      <c r="E79" s="183"/>
      <c r="F79" s="183"/>
      <c r="G79" s="183"/>
      <c r="H79" s="183"/>
      <c r="I79" s="183"/>
      <c r="J79" s="184">
        <f>J467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186</v>
      </c>
      <c r="E80" s="183"/>
      <c r="F80" s="183"/>
      <c r="G80" s="183"/>
      <c r="H80" s="183"/>
      <c r="I80" s="183"/>
      <c r="J80" s="184">
        <f>J499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187</v>
      </c>
      <c r="E81" s="183"/>
      <c r="F81" s="183"/>
      <c r="G81" s="183"/>
      <c r="H81" s="183"/>
      <c r="I81" s="183"/>
      <c r="J81" s="184">
        <f>J524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189</v>
      </c>
      <c r="E82" s="183"/>
      <c r="F82" s="183"/>
      <c r="G82" s="183"/>
      <c r="H82" s="183"/>
      <c r="I82" s="183"/>
      <c r="J82" s="184">
        <f>J542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190</v>
      </c>
      <c r="E83" s="183"/>
      <c r="F83" s="183"/>
      <c r="G83" s="183"/>
      <c r="H83" s="183"/>
      <c r="I83" s="183"/>
      <c r="J83" s="184">
        <f>J590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191</v>
      </c>
      <c r="E84" s="183"/>
      <c r="F84" s="183"/>
      <c r="G84" s="183"/>
      <c r="H84" s="183"/>
      <c r="I84" s="183"/>
      <c r="J84" s="184">
        <f>J615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192</v>
      </c>
      <c r="E85" s="183"/>
      <c r="F85" s="183"/>
      <c r="G85" s="183"/>
      <c r="H85" s="183"/>
      <c r="I85" s="183"/>
      <c r="J85" s="184">
        <f>J637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193</v>
      </c>
      <c r="E86" s="183"/>
      <c r="F86" s="183"/>
      <c r="G86" s="183"/>
      <c r="H86" s="183"/>
      <c r="I86" s="183"/>
      <c r="J86" s="184">
        <f>J652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194</v>
      </c>
      <c r="E87" s="183"/>
      <c r="F87" s="183"/>
      <c r="G87" s="183"/>
      <c r="H87" s="183"/>
      <c r="I87" s="183"/>
      <c r="J87" s="184">
        <f>J664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2" customFormat="1" ht="21.8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3" spans="1:31" s="2" customFormat="1" ht="6.95" customHeight="1">
      <c r="A93" s="39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4.95" customHeight="1">
      <c r="A94" s="39"/>
      <c r="B94" s="40"/>
      <c r="C94" s="24" t="s">
        <v>195</v>
      </c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16</v>
      </c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6.5" customHeight="1">
      <c r="A97" s="39"/>
      <c r="B97" s="40"/>
      <c r="C97" s="41"/>
      <c r="D97" s="41"/>
      <c r="E97" s="170" t="str">
        <f>E7</f>
        <v>Multifunkční centrum při ZŠ Gen. Svobody Arnultovice rev.1</v>
      </c>
      <c r="F97" s="33"/>
      <c r="G97" s="33"/>
      <c r="H97" s="33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2:12" s="1" customFormat="1" ht="12" customHeight="1">
      <c r="B98" s="22"/>
      <c r="C98" s="33" t="s">
        <v>160</v>
      </c>
      <c r="D98" s="23"/>
      <c r="E98" s="23"/>
      <c r="F98" s="23"/>
      <c r="G98" s="23"/>
      <c r="H98" s="23"/>
      <c r="I98" s="23"/>
      <c r="J98" s="23"/>
      <c r="K98" s="23"/>
      <c r="L98" s="21"/>
    </row>
    <row r="99" spans="1:31" s="2" customFormat="1" ht="16.5" customHeight="1">
      <c r="A99" s="39"/>
      <c r="B99" s="40"/>
      <c r="C99" s="41"/>
      <c r="D99" s="41"/>
      <c r="E99" s="170" t="s">
        <v>2924</v>
      </c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162</v>
      </c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6.5" customHeight="1">
      <c r="A101" s="39"/>
      <c r="B101" s="40"/>
      <c r="C101" s="41"/>
      <c r="D101" s="41"/>
      <c r="E101" s="70" t="str">
        <f>E11</f>
        <v>03a - stavební část 3</v>
      </c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2" customHeight="1">
      <c r="A103" s="39"/>
      <c r="B103" s="40"/>
      <c r="C103" s="33" t="s">
        <v>21</v>
      </c>
      <c r="D103" s="41"/>
      <c r="E103" s="41"/>
      <c r="F103" s="28" t="str">
        <f>F14</f>
        <v>Nový Bor</v>
      </c>
      <c r="G103" s="41"/>
      <c r="H103" s="41"/>
      <c r="I103" s="33" t="s">
        <v>23</v>
      </c>
      <c r="J103" s="73" t="str">
        <f>IF(J14="","",J14)</f>
        <v>22. 12. 2023</v>
      </c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5.15" customHeight="1">
      <c r="A105" s="39"/>
      <c r="B105" s="40"/>
      <c r="C105" s="33" t="s">
        <v>25</v>
      </c>
      <c r="D105" s="41"/>
      <c r="E105" s="41"/>
      <c r="F105" s="28" t="str">
        <f>E17</f>
        <v>Město Nový Bor</v>
      </c>
      <c r="G105" s="41"/>
      <c r="H105" s="41"/>
      <c r="I105" s="33" t="s">
        <v>31</v>
      </c>
      <c r="J105" s="37" t="str">
        <f>E23</f>
        <v>R. Voce</v>
      </c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5.15" customHeight="1">
      <c r="A106" s="39"/>
      <c r="B106" s="40"/>
      <c r="C106" s="33" t="s">
        <v>29</v>
      </c>
      <c r="D106" s="41"/>
      <c r="E106" s="41"/>
      <c r="F106" s="28" t="str">
        <f>IF(E20="","",E20)</f>
        <v>Vyplň údaj</v>
      </c>
      <c r="G106" s="41"/>
      <c r="H106" s="41"/>
      <c r="I106" s="33" t="s">
        <v>34</v>
      </c>
      <c r="J106" s="37" t="str">
        <f>E26</f>
        <v>J. Nešněra</v>
      </c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0.3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11" customFormat="1" ht="29.25" customHeight="1">
      <c r="A108" s="186"/>
      <c r="B108" s="187"/>
      <c r="C108" s="188" t="s">
        <v>196</v>
      </c>
      <c r="D108" s="189" t="s">
        <v>57</v>
      </c>
      <c r="E108" s="189" t="s">
        <v>53</v>
      </c>
      <c r="F108" s="189" t="s">
        <v>54</v>
      </c>
      <c r="G108" s="189" t="s">
        <v>197</v>
      </c>
      <c r="H108" s="189" t="s">
        <v>198</v>
      </c>
      <c r="I108" s="189" t="s">
        <v>199</v>
      </c>
      <c r="J108" s="189" t="s">
        <v>166</v>
      </c>
      <c r="K108" s="190" t="s">
        <v>200</v>
      </c>
      <c r="L108" s="191"/>
      <c r="M108" s="93" t="s">
        <v>19</v>
      </c>
      <c r="N108" s="94" t="s">
        <v>42</v>
      </c>
      <c r="O108" s="94" t="s">
        <v>201</v>
      </c>
      <c r="P108" s="94" t="s">
        <v>202</v>
      </c>
      <c r="Q108" s="94" t="s">
        <v>203</v>
      </c>
      <c r="R108" s="94" t="s">
        <v>204</v>
      </c>
      <c r="S108" s="94" t="s">
        <v>205</v>
      </c>
      <c r="T108" s="95" t="s">
        <v>206</v>
      </c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</row>
    <row r="109" spans="1:63" s="2" customFormat="1" ht="22.8" customHeight="1">
      <c r="A109" s="39"/>
      <c r="B109" s="40"/>
      <c r="C109" s="100" t="s">
        <v>207</v>
      </c>
      <c r="D109" s="41"/>
      <c r="E109" s="41"/>
      <c r="F109" s="41"/>
      <c r="G109" s="41"/>
      <c r="H109" s="41"/>
      <c r="I109" s="41"/>
      <c r="J109" s="192">
        <f>BK109</f>
        <v>0</v>
      </c>
      <c r="K109" s="41"/>
      <c r="L109" s="45"/>
      <c r="M109" s="96"/>
      <c r="N109" s="193"/>
      <c r="O109" s="97"/>
      <c r="P109" s="194">
        <f>P110+P177</f>
        <v>0</v>
      </c>
      <c r="Q109" s="97"/>
      <c r="R109" s="194">
        <f>R110+R177</f>
        <v>16.34545824</v>
      </c>
      <c r="S109" s="97"/>
      <c r="T109" s="195">
        <f>T110+T177</f>
        <v>26.21922988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71</v>
      </c>
      <c r="AU109" s="18" t="s">
        <v>167</v>
      </c>
      <c r="BK109" s="196">
        <f>BK110+BK177</f>
        <v>0</v>
      </c>
    </row>
    <row r="110" spans="1:63" s="12" customFormat="1" ht="25.9" customHeight="1">
      <c r="A110" s="12"/>
      <c r="B110" s="197"/>
      <c r="C110" s="198"/>
      <c r="D110" s="199" t="s">
        <v>71</v>
      </c>
      <c r="E110" s="200" t="s">
        <v>208</v>
      </c>
      <c r="F110" s="200" t="s">
        <v>209</v>
      </c>
      <c r="G110" s="198"/>
      <c r="H110" s="198"/>
      <c r="I110" s="201"/>
      <c r="J110" s="202">
        <f>BK110</f>
        <v>0</v>
      </c>
      <c r="K110" s="198"/>
      <c r="L110" s="203"/>
      <c r="M110" s="204"/>
      <c r="N110" s="205"/>
      <c r="O110" s="205"/>
      <c r="P110" s="206">
        <f>P111+P118+P130+P147+P173</f>
        <v>0</v>
      </c>
      <c r="Q110" s="205"/>
      <c r="R110" s="206">
        <f>R111+R118+R130+R147+R173</f>
        <v>7.9929274999999995</v>
      </c>
      <c r="S110" s="205"/>
      <c r="T110" s="207">
        <f>T111+T118+T130+T147+T173</f>
        <v>21.8592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8" t="s">
        <v>79</v>
      </c>
      <c r="AT110" s="209" t="s">
        <v>71</v>
      </c>
      <c r="AU110" s="209" t="s">
        <v>72</v>
      </c>
      <c r="AY110" s="208" t="s">
        <v>210</v>
      </c>
      <c r="BK110" s="210">
        <f>BK111+BK118+BK130+BK147+BK173</f>
        <v>0</v>
      </c>
    </row>
    <row r="111" spans="1:63" s="12" customFormat="1" ht="22.8" customHeight="1">
      <c r="A111" s="12"/>
      <c r="B111" s="197"/>
      <c r="C111" s="198"/>
      <c r="D111" s="199" t="s">
        <v>71</v>
      </c>
      <c r="E111" s="211" t="s">
        <v>217</v>
      </c>
      <c r="F111" s="211" t="s">
        <v>1693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SUM(P112:P117)</f>
        <v>0</v>
      </c>
      <c r="Q111" s="205"/>
      <c r="R111" s="206">
        <f>SUM(R112:R117)</f>
        <v>0.1367775</v>
      </c>
      <c r="S111" s="205"/>
      <c r="T111" s="207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79</v>
      </c>
      <c r="AT111" s="209" t="s">
        <v>71</v>
      </c>
      <c r="AU111" s="209" t="s">
        <v>79</v>
      </c>
      <c r="AY111" s="208" t="s">
        <v>210</v>
      </c>
      <c r="BK111" s="210">
        <f>SUM(BK112:BK117)</f>
        <v>0</v>
      </c>
    </row>
    <row r="112" spans="1:65" s="2" customFormat="1" ht="24.15" customHeight="1">
      <c r="A112" s="39"/>
      <c r="B112" s="40"/>
      <c r="C112" s="213" t="s">
        <v>79</v>
      </c>
      <c r="D112" s="213" t="s">
        <v>212</v>
      </c>
      <c r="E112" s="214" t="s">
        <v>2163</v>
      </c>
      <c r="F112" s="215" t="s">
        <v>2164</v>
      </c>
      <c r="G112" s="216" t="s">
        <v>269</v>
      </c>
      <c r="H112" s="217">
        <v>1.35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0.03465</v>
      </c>
      <c r="R112" s="222">
        <f>Q112*H112</f>
        <v>0.04677750000000001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2926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2166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2167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51" s="13" customFormat="1" ht="12">
      <c r="A115" s="13"/>
      <c r="B115" s="233"/>
      <c r="C115" s="234"/>
      <c r="D115" s="226" t="s">
        <v>223</v>
      </c>
      <c r="E115" s="235" t="s">
        <v>19</v>
      </c>
      <c r="F115" s="236" t="s">
        <v>2168</v>
      </c>
      <c r="G115" s="234"/>
      <c r="H115" s="237">
        <v>1.35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223</v>
      </c>
      <c r="AU115" s="243" t="s">
        <v>81</v>
      </c>
      <c r="AV115" s="13" t="s">
        <v>81</v>
      </c>
      <c r="AW115" s="13" t="s">
        <v>33</v>
      </c>
      <c r="AX115" s="13" t="s">
        <v>79</v>
      </c>
      <c r="AY115" s="243" t="s">
        <v>210</v>
      </c>
    </row>
    <row r="116" spans="1:65" s="2" customFormat="1" ht="16.5" customHeight="1">
      <c r="A116" s="39"/>
      <c r="B116" s="40"/>
      <c r="C116" s="244" t="s">
        <v>81</v>
      </c>
      <c r="D116" s="244" t="s">
        <v>240</v>
      </c>
      <c r="E116" s="245" t="s">
        <v>2169</v>
      </c>
      <c r="F116" s="246" t="s">
        <v>2170</v>
      </c>
      <c r="G116" s="247" t="s">
        <v>297</v>
      </c>
      <c r="H116" s="248">
        <v>1</v>
      </c>
      <c r="I116" s="249"/>
      <c r="J116" s="250">
        <f>ROUND(I116*H116,2)</f>
        <v>0</v>
      </c>
      <c r="K116" s="246" t="s">
        <v>216</v>
      </c>
      <c r="L116" s="251"/>
      <c r="M116" s="252" t="s">
        <v>19</v>
      </c>
      <c r="N116" s="253" t="s">
        <v>43</v>
      </c>
      <c r="O116" s="85"/>
      <c r="P116" s="222">
        <f>O116*H116</f>
        <v>0</v>
      </c>
      <c r="Q116" s="222">
        <v>0.09</v>
      </c>
      <c r="R116" s="222">
        <f>Q116*H116</f>
        <v>0.09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243</v>
      </c>
      <c r="AT116" s="224" t="s">
        <v>240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2927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2170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63" s="12" customFormat="1" ht="22.8" customHeight="1">
      <c r="A118" s="12"/>
      <c r="B118" s="197"/>
      <c r="C118" s="198"/>
      <c r="D118" s="199" t="s">
        <v>71</v>
      </c>
      <c r="E118" s="211" t="s">
        <v>246</v>
      </c>
      <c r="F118" s="211" t="s">
        <v>247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SUM(P119:P129)</f>
        <v>0</v>
      </c>
      <c r="Q118" s="205"/>
      <c r="R118" s="206">
        <f>SUM(R119:R129)</f>
        <v>7.820689</v>
      </c>
      <c r="S118" s="205"/>
      <c r="T118" s="207">
        <f>SUM(T119:T129)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79</v>
      </c>
      <c r="AT118" s="209" t="s">
        <v>71</v>
      </c>
      <c r="AU118" s="209" t="s">
        <v>79</v>
      </c>
      <c r="AY118" s="208" t="s">
        <v>210</v>
      </c>
      <c r="BK118" s="210">
        <f>SUM(BK119:BK129)</f>
        <v>0</v>
      </c>
    </row>
    <row r="119" spans="1:65" s="2" customFormat="1" ht="24.15" customHeight="1">
      <c r="A119" s="39"/>
      <c r="B119" s="40"/>
      <c r="C119" s="213" t="s">
        <v>234</v>
      </c>
      <c r="D119" s="213" t="s">
        <v>212</v>
      </c>
      <c r="E119" s="214" t="s">
        <v>248</v>
      </c>
      <c r="F119" s="215" t="s">
        <v>249</v>
      </c>
      <c r="G119" s="216" t="s">
        <v>229</v>
      </c>
      <c r="H119" s="217">
        <v>65.3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0.11</v>
      </c>
      <c r="R119" s="222">
        <f>Q119*H119</f>
        <v>7.183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217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217</v>
      </c>
      <c r="BM119" s="224" t="s">
        <v>2928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251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252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51" s="13" customFormat="1" ht="12">
      <c r="A122" s="13"/>
      <c r="B122" s="233"/>
      <c r="C122" s="234"/>
      <c r="D122" s="226" t="s">
        <v>223</v>
      </c>
      <c r="E122" s="235" t="s">
        <v>19</v>
      </c>
      <c r="F122" s="236" t="s">
        <v>2929</v>
      </c>
      <c r="G122" s="234"/>
      <c r="H122" s="237">
        <v>65.3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223</v>
      </c>
      <c r="AU122" s="243" t="s">
        <v>81</v>
      </c>
      <c r="AV122" s="13" t="s">
        <v>81</v>
      </c>
      <c r="AW122" s="13" t="s">
        <v>33</v>
      </c>
      <c r="AX122" s="13" t="s">
        <v>79</v>
      </c>
      <c r="AY122" s="243" t="s">
        <v>210</v>
      </c>
    </row>
    <row r="123" spans="1:65" s="2" customFormat="1" ht="24.15" customHeight="1">
      <c r="A123" s="39"/>
      <c r="B123" s="40"/>
      <c r="C123" s="213" t="s">
        <v>217</v>
      </c>
      <c r="D123" s="213" t="s">
        <v>212</v>
      </c>
      <c r="E123" s="214" t="s">
        <v>254</v>
      </c>
      <c r="F123" s="215" t="s">
        <v>255</v>
      </c>
      <c r="G123" s="216" t="s">
        <v>229</v>
      </c>
      <c r="H123" s="217">
        <v>57.2</v>
      </c>
      <c r="I123" s="218"/>
      <c r="J123" s="219">
        <f>ROUND(I123*H123,2)</f>
        <v>0</v>
      </c>
      <c r="K123" s="215" t="s">
        <v>216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0.011</v>
      </c>
      <c r="R123" s="222">
        <f>Q123*H123</f>
        <v>0.6292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217</v>
      </c>
      <c r="AT123" s="224" t="s">
        <v>212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217</v>
      </c>
      <c r="BM123" s="224" t="s">
        <v>2930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257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47" s="2" customFormat="1" ht="12">
      <c r="A125" s="39"/>
      <c r="B125" s="40"/>
      <c r="C125" s="41"/>
      <c r="D125" s="231" t="s">
        <v>221</v>
      </c>
      <c r="E125" s="41"/>
      <c r="F125" s="232" t="s">
        <v>258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221</v>
      </c>
      <c r="AU125" s="18" t="s">
        <v>81</v>
      </c>
    </row>
    <row r="126" spans="1:51" s="13" customFormat="1" ht="12">
      <c r="A126" s="13"/>
      <c r="B126" s="233"/>
      <c r="C126" s="234"/>
      <c r="D126" s="226" t="s">
        <v>223</v>
      </c>
      <c r="E126" s="235" t="s">
        <v>19</v>
      </c>
      <c r="F126" s="236" t="s">
        <v>2931</v>
      </c>
      <c r="G126" s="234"/>
      <c r="H126" s="237">
        <v>57.2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223</v>
      </c>
      <c r="AU126" s="243" t="s">
        <v>81</v>
      </c>
      <c r="AV126" s="13" t="s">
        <v>81</v>
      </c>
      <c r="AW126" s="13" t="s">
        <v>33</v>
      </c>
      <c r="AX126" s="13" t="s">
        <v>79</v>
      </c>
      <c r="AY126" s="243" t="s">
        <v>210</v>
      </c>
    </row>
    <row r="127" spans="1:65" s="2" customFormat="1" ht="16.5" customHeight="1">
      <c r="A127" s="39"/>
      <c r="B127" s="40"/>
      <c r="C127" s="213" t="s">
        <v>225</v>
      </c>
      <c r="D127" s="213" t="s">
        <v>212</v>
      </c>
      <c r="E127" s="214" t="s">
        <v>260</v>
      </c>
      <c r="F127" s="215" t="s">
        <v>261</v>
      </c>
      <c r="G127" s="216" t="s">
        <v>229</v>
      </c>
      <c r="H127" s="217">
        <v>65.3</v>
      </c>
      <c r="I127" s="218"/>
      <c r="J127" s="219">
        <f>ROUND(I127*H127,2)</f>
        <v>0</v>
      </c>
      <c r="K127" s="215" t="s">
        <v>216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0.00013</v>
      </c>
      <c r="R127" s="222">
        <f>Q127*H127</f>
        <v>0.008488999999999998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217</v>
      </c>
      <c r="AT127" s="224" t="s">
        <v>212</v>
      </c>
      <c r="AU127" s="224" t="s">
        <v>81</v>
      </c>
      <c r="AY127" s="18" t="s">
        <v>210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217</v>
      </c>
      <c r="BM127" s="224" t="s">
        <v>2932</v>
      </c>
    </row>
    <row r="128" spans="1:47" s="2" customFormat="1" ht="12">
      <c r="A128" s="39"/>
      <c r="B128" s="40"/>
      <c r="C128" s="41"/>
      <c r="D128" s="226" t="s">
        <v>219</v>
      </c>
      <c r="E128" s="41"/>
      <c r="F128" s="227" t="s">
        <v>263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219</v>
      </c>
      <c r="AU128" s="18" t="s">
        <v>81</v>
      </c>
    </row>
    <row r="129" spans="1:47" s="2" customFormat="1" ht="12">
      <c r="A129" s="39"/>
      <c r="B129" s="40"/>
      <c r="C129" s="41"/>
      <c r="D129" s="231" t="s">
        <v>221</v>
      </c>
      <c r="E129" s="41"/>
      <c r="F129" s="232" t="s">
        <v>264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221</v>
      </c>
      <c r="AU129" s="18" t="s">
        <v>81</v>
      </c>
    </row>
    <row r="130" spans="1:63" s="12" customFormat="1" ht="22.8" customHeight="1">
      <c r="A130" s="12"/>
      <c r="B130" s="197"/>
      <c r="C130" s="198"/>
      <c r="D130" s="199" t="s">
        <v>71</v>
      </c>
      <c r="E130" s="211" t="s">
        <v>265</v>
      </c>
      <c r="F130" s="211" t="s">
        <v>266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SUM(P131:P146)</f>
        <v>0</v>
      </c>
      <c r="Q130" s="205"/>
      <c r="R130" s="206">
        <f>SUM(R131:R146)</f>
        <v>0.035461</v>
      </c>
      <c r="S130" s="205"/>
      <c r="T130" s="207">
        <f>SUM(T131:T146)</f>
        <v>21.8592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79</v>
      </c>
      <c r="AT130" s="209" t="s">
        <v>71</v>
      </c>
      <c r="AU130" s="209" t="s">
        <v>79</v>
      </c>
      <c r="AY130" s="208" t="s">
        <v>210</v>
      </c>
      <c r="BK130" s="210">
        <f>SUM(BK131:BK146)</f>
        <v>0</v>
      </c>
    </row>
    <row r="131" spans="1:65" s="2" customFormat="1" ht="33" customHeight="1">
      <c r="A131" s="39"/>
      <c r="B131" s="40"/>
      <c r="C131" s="213" t="s">
        <v>246</v>
      </c>
      <c r="D131" s="213" t="s">
        <v>212</v>
      </c>
      <c r="E131" s="214" t="s">
        <v>284</v>
      </c>
      <c r="F131" s="215" t="s">
        <v>285</v>
      </c>
      <c r="G131" s="216" t="s">
        <v>229</v>
      </c>
      <c r="H131" s="217">
        <v>65.3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0.00013</v>
      </c>
      <c r="R131" s="222">
        <f>Q131*H131</f>
        <v>0.008488999999999998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217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2933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287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288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65" s="2" customFormat="1" ht="24.15" customHeight="1">
      <c r="A134" s="39"/>
      <c r="B134" s="40"/>
      <c r="C134" s="213" t="s">
        <v>259</v>
      </c>
      <c r="D134" s="213" t="s">
        <v>212</v>
      </c>
      <c r="E134" s="214" t="s">
        <v>289</v>
      </c>
      <c r="F134" s="215" t="s">
        <v>290</v>
      </c>
      <c r="G134" s="216" t="s">
        <v>229</v>
      </c>
      <c r="H134" s="217">
        <v>65.3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4E-05</v>
      </c>
      <c r="R134" s="222">
        <f>Q134*H134</f>
        <v>0.002612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2934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292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293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5" s="2" customFormat="1" ht="16.5" customHeight="1">
      <c r="A137" s="39"/>
      <c r="B137" s="40"/>
      <c r="C137" s="213" t="s">
        <v>243</v>
      </c>
      <c r="D137" s="213" t="s">
        <v>212</v>
      </c>
      <c r="E137" s="214" t="s">
        <v>295</v>
      </c>
      <c r="F137" s="215" t="s">
        <v>296</v>
      </c>
      <c r="G137" s="216" t="s">
        <v>297</v>
      </c>
      <c r="H137" s="217">
        <v>2</v>
      </c>
      <c r="I137" s="218"/>
      <c r="J137" s="219">
        <f>ROUND(I137*H137,2)</f>
        <v>0</v>
      </c>
      <c r="K137" s="215" t="s">
        <v>216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0.00018</v>
      </c>
      <c r="R137" s="222">
        <f>Q137*H137</f>
        <v>0.00036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217</v>
      </c>
      <c r="AT137" s="224" t="s">
        <v>212</v>
      </c>
      <c r="AU137" s="224" t="s">
        <v>81</v>
      </c>
      <c r="AY137" s="18" t="s">
        <v>210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217</v>
      </c>
      <c r="BM137" s="224" t="s">
        <v>2935</v>
      </c>
    </row>
    <row r="138" spans="1:47" s="2" customFormat="1" ht="12">
      <c r="A138" s="39"/>
      <c r="B138" s="40"/>
      <c r="C138" s="41"/>
      <c r="D138" s="226" t="s">
        <v>219</v>
      </c>
      <c r="E138" s="41"/>
      <c r="F138" s="227" t="s">
        <v>299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219</v>
      </c>
      <c r="AU138" s="18" t="s">
        <v>81</v>
      </c>
    </row>
    <row r="139" spans="1:47" s="2" customFormat="1" ht="12">
      <c r="A139" s="39"/>
      <c r="B139" s="40"/>
      <c r="C139" s="41"/>
      <c r="D139" s="231" t="s">
        <v>221</v>
      </c>
      <c r="E139" s="41"/>
      <c r="F139" s="232" t="s">
        <v>300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221</v>
      </c>
      <c r="AU139" s="18" t="s">
        <v>81</v>
      </c>
    </row>
    <row r="140" spans="1:65" s="2" customFormat="1" ht="16.5" customHeight="1">
      <c r="A140" s="39"/>
      <c r="B140" s="40"/>
      <c r="C140" s="244" t="s">
        <v>265</v>
      </c>
      <c r="D140" s="244" t="s">
        <v>240</v>
      </c>
      <c r="E140" s="245" t="s">
        <v>302</v>
      </c>
      <c r="F140" s="246" t="s">
        <v>303</v>
      </c>
      <c r="G140" s="247" t="s">
        <v>297</v>
      </c>
      <c r="H140" s="248">
        <v>2</v>
      </c>
      <c r="I140" s="249"/>
      <c r="J140" s="250">
        <f>ROUND(I140*H140,2)</f>
        <v>0</v>
      </c>
      <c r="K140" s="246" t="s">
        <v>216</v>
      </c>
      <c r="L140" s="251"/>
      <c r="M140" s="252" t="s">
        <v>19</v>
      </c>
      <c r="N140" s="253" t="s">
        <v>43</v>
      </c>
      <c r="O140" s="85"/>
      <c r="P140" s="222">
        <f>O140*H140</f>
        <v>0</v>
      </c>
      <c r="Q140" s="222">
        <v>0.012</v>
      </c>
      <c r="R140" s="222">
        <f>Q140*H140</f>
        <v>0.024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243</v>
      </c>
      <c r="AT140" s="224" t="s">
        <v>240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2936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303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65" s="2" customFormat="1" ht="37.8" customHeight="1">
      <c r="A142" s="39"/>
      <c r="B142" s="40"/>
      <c r="C142" s="213" t="s">
        <v>277</v>
      </c>
      <c r="D142" s="213" t="s">
        <v>212</v>
      </c>
      <c r="E142" s="214" t="s">
        <v>318</v>
      </c>
      <c r="F142" s="215" t="s">
        <v>319</v>
      </c>
      <c r="G142" s="216" t="s">
        <v>215</v>
      </c>
      <c r="H142" s="217">
        <v>9.936</v>
      </c>
      <c r="I142" s="218"/>
      <c r="J142" s="219">
        <f>ROUND(I142*H142,2)</f>
        <v>0</v>
      </c>
      <c r="K142" s="215" t="s">
        <v>216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2.2</v>
      </c>
      <c r="T142" s="223">
        <f>S142*H142</f>
        <v>21.8592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81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2937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321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81</v>
      </c>
    </row>
    <row r="144" spans="1:47" s="2" customFormat="1" ht="12">
      <c r="A144" s="39"/>
      <c r="B144" s="40"/>
      <c r="C144" s="41"/>
      <c r="D144" s="231" t="s">
        <v>221</v>
      </c>
      <c r="E144" s="41"/>
      <c r="F144" s="232" t="s">
        <v>322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221</v>
      </c>
      <c r="AU144" s="18" t="s">
        <v>81</v>
      </c>
    </row>
    <row r="145" spans="1:51" s="13" customFormat="1" ht="12">
      <c r="A145" s="13"/>
      <c r="B145" s="233"/>
      <c r="C145" s="234"/>
      <c r="D145" s="226" t="s">
        <v>223</v>
      </c>
      <c r="E145" s="235" t="s">
        <v>19</v>
      </c>
      <c r="F145" s="236" t="s">
        <v>2938</v>
      </c>
      <c r="G145" s="234"/>
      <c r="H145" s="237">
        <v>9.936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223</v>
      </c>
      <c r="AU145" s="243" t="s">
        <v>81</v>
      </c>
      <c r="AV145" s="13" t="s">
        <v>81</v>
      </c>
      <c r="AW145" s="13" t="s">
        <v>33</v>
      </c>
      <c r="AX145" s="13" t="s">
        <v>72</v>
      </c>
      <c r="AY145" s="243" t="s">
        <v>210</v>
      </c>
    </row>
    <row r="146" spans="1:51" s="14" customFormat="1" ht="12">
      <c r="A146" s="14"/>
      <c r="B146" s="255"/>
      <c r="C146" s="256"/>
      <c r="D146" s="226" t="s">
        <v>223</v>
      </c>
      <c r="E146" s="257" t="s">
        <v>19</v>
      </c>
      <c r="F146" s="258" t="s">
        <v>326</v>
      </c>
      <c r="G146" s="256"/>
      <c r="H146" s="259">
        <v>9.936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223</v>
      </c>
      <c r="AU146" s="265" t="s">
        <v>81</v>
      </c>
      <c r="AV146" s="14" t="s">
        <v>217</v>
      </c>
      <c r="AW146" s="14" t="s">
        <v>33</v>
      </c>
      <c r="AX146" s="14" t="s">
        <v>79</v>
      </c>
      <c r="AY146" s="265" t="s">
        <v>210</v>
      </c>
    </row>
    <row r="147" spans="1:63" s="12" customFormat="1" ht="22.8" customHeight="1">
      <c r="A147" s="12"/>
      <c r="B147" s="197"/>
      <c r="C147" s="198"/>
      <c r="D147" s="199" t="s">
        <v>71</v>
      </c>
      <c r="E147" s="211" t="s">
        <v>327</v>
      </c>
      <c r="F147" s="211" t="s">
        <v>328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SUM(P148:P172)</f>
        <v>0</v>
      </c>
      <c r="Q147" s="205"/>
      <c r="R147" s="206">
        <f>SUM(R148:R172)</f>
        <v>0</v>
      </c>
      <c r="S147" s="205"/>
      <c r="T147" s="207">
        <f>SUM(T148:T172)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79</v>
      </c>
      <c r="AT147" s="209" t="s">
        <v>71</v>
      </c>
      <c r="AU147" s="209" t="s">
        <v>79</v>
      </c>
      <c r="AY147" s="208" t="s">
        <v>210</v>
      </c>
      <c r="BK147" s="210">
        <f>SUM(BK148:BK172)</f>
        <v>0</v>
      </c>
    </row>
    <row r="148" spans="1:65" s="2" customFormat="1" ht="24.15" customHeight="1">
      <c r="A148" s="39"/>
      <c r="B148" s="40"/>
      <c r="C148" s="213" t="s">
        <v>283</v>
      </c>
      <c r="D148" s="213" t="s">
        <v>212</v>
      </c>
      <c r="E148" s="214" t="s">
        <v>330</v>
      </c>
      <c r="F148" s="215" t="s">
        <v>331</v>
      </c>
      <c r="G148" s="216" t="s">
        <v>332</v>
      </c>
      <c r="H148" s="217">
        <v>26.219</v>
      </c>
      <c r="I148" s="218"/>
      <c r="J148" s="219">
        <f>ROUND(I148*H148,2)</f>
        <v>0</v>
      </c>
      <c r="K148" s="215" t="s">
        <v>216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81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2939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334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81</v>
      </c>
    </row>
    <row r="150" spans="1:47" s="2" customFormat="1" ht="12">
      <c r="A150" s="39"/>
      <c r="B150" s="40"/>
      <c r="C150" s="41"/>
      <c r="D150" s="231" t="s">
        <v>221</v>
      </c>
      <c r="E150" s="41"/>
      <c r="F150" s="232" t="s">
        <v>335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221</v>
      </c>
      <c r="AU150" s="18" t="s">
        <v>81</v>
      </c>
    </row>
    <row r="151" spans="1:65" s="2" customFormat="1" ht="24.15" customHeight="1">
      <c r="A151" s="39"/>
      <c r="B151" s="40"/>
      <c r="C151" s="213" t="s">
        <v>8</v>
      </c>
      <c r="D151" s="213" t="s">
        <v>212</v>
      </c>
      <c r="E151" s="214" t="s">
        <v>337</v>
      </c>
      <c r="F151" s="215" t="s">
        <v>338</v>
      </c>
      <c r="G151" s="216" t="s">
        <v>332</v>
      </c>
      <c r="H151" s="217">
        <v>131.095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2940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340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341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51" s="13" customFormat="1" ht="12">
      <c r="A154" s="13"/>
      <c r="B154" s="233"/>
      <c r="C154" s="234"/>
      <c r="D154" s="226" t="s">
        <v>223</v>
      </c>
      <c r="E154" s="234"/>
      <c r="F154" s="236" t="s">
        <v>2941</v>
      </c>
      <c r="G154" s="234"/>
      <c r="H154" s="237">
        <v>131.095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223</v>
      </c>
      <c r="AU154" s="243" t="s">
        <v>81</v>
      </c>
      <c r="AV154" s="13" t="s">
        <v>81</v>
      </c>
      <c r="AW154" s="13" t="s">
        <v>4</v>
      </c>
      <c r="AX154" s="13" t="s">
        <v>79</v>
      </c>
      <c r="AY154" s="243" t="s">
        <v>210</v>
      </c>
    </row>
    <row r="155" spans="1:65" s="2" customFormat="1" ht="33" customHeight="1">
      <c r="A155" s="39"/>
      <c r="B155" s="40"/>
      <c r="C155" s="213" t="s">
        <v>294</v>
      </c>
      <c r="D155" s="213" t="s">
        <v>212</v>
      </c>
      <c r="E155" s="214" t="s">
        <v>344</v>
      </c>
      <c r="F155" s="215" t="s">
        <v>345</v>
      </c>
      <c r="G155" s="216" t="s">
        <v>332</v>
      </c>
      <c r="H155" s="217">
        <v>0.4</v>
      </c>
      <c r="I155" s="218"/>
      <c r="J155" s="219">
        <f>ROUND(I155*H155,2)</f>
        <v>0</v>
      </c>
      <c r="K155" s="215" t="s">
        <v>216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217</v>
      </c>
      <c r="AT155" s="224" t="s">
        <v>212</v>
      </c>
      <c r="AU155" s="224" t="s">
        <v>81</v>
      </c>
      <c r="AY155" s="18" t="s">
        <v>210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217</v>
      </c>
      <c r="BM155" s="224" t="s">
        <v>2942</v>
      </c>
    </row>
    <row r="156" spans="1:47" s="2" customFormat="1" ht="12">
      <c r="A156" s="39"/>
      <c r="B156" s="40"/>
      <c r="C156" s="41"/>
      <c r="D156" s="226" t="s">
        <v>219</v>
      </c>
      <c r="E156" s="41"/>
      <c r="F156" s="227" t="s">
        <v>347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219</v>
      </c>
      <c r="AU156" s="18" t="s">
        <v>81</v>
      </c>
    </row>
    <row r="157" spans="1:47" s="2" customFormat="1" ht="12">
      <c r="A157" s="39"/>
      <c r="B157" s="40"/>
      <c r="C157" s="41"/>
      <c r="D157" s="231" t="s">
        <v>221</v>
      </c>
      <c r="E157" s="41"/>
      <c r="F157" s="232" t="s">
        <v>348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221</v>
      </c>
      <c r="AU157" s="18" t="s">
        <v>81</v>
      </c>
    </row>
    <row r="158" spans="1:65" s="2" customFormat="1" ht="33" customHeight="1">
      <c r="A158" s="39"/>
      <c r="B158" s="40"/>
      <c r="C158" s="213" t="s">
        <v>301</v>
      </c>
      <c r="D158" s="213" t="s">
        <v>212</v>
      </c>
      <c r="E158" s="214" t="s">
        <v>349</v>
      </c>
      <c r="F158" s="215" t="s">
        <v>350</v>
      </c>
      <c r="G158" s="216" t="s">
        <v>332</v>
      </c>
      <c r="H158" s="217">
        <v>0.3</v>
      </c>
      <c r="I158" s="218"/>
      <c r="J158" s="219">
        <f>ROUND(I158*H158,2)</f>
        <v>0</v>
      </c>
      <c r="K158" s="215" t="s">
        <v>216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81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2943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352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81</v>
      </c>
    </row>
    <row r="160" spans="1:47" s="2" customFormat="1" ht="12">
      <c r="A160" s="39"/>
      <c r="B160" s="40"/>
      <c r="C160" s="41"/>
      <c r="D160" s="231" t="s">
        <v>221</v>
      </c>
      <c r="E160" s="41"/>
      <c r="F160" s="232" t="s">
        <v>353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221</v>
      </c>
      <c r="AU160" s="18" t="s">
        <v>81</v>
      </c>
    </row>
    <row r="161" spans="1:65" s="2" customFormat="1" ht="33" customHeight="1">
      <c r="A161" s="39"/>
      <c r="B161" s="40"/>
      <c r="C161" s="213" t="s">
        <v>305</v>
      </c>
      <c r="D161" s="213" t="s">
        <v>212</v>
      </c>
      <c r="E161" s="214" t="s">
        <v>355</v>
      </c>
      <c r="F161" s="215" t="s">
        <v>356</v>
      </c>
      <c r="G161" s="216" t="s">
        <v>332</v>
      </c>
      <c r="H161" s="217">
        <v>1.24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2944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358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359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5" s="2" customFormat="1" ht="33" customHeight="1">
      <c r="A164" s="39"/>
      <c r="B164" s="40"/>
      <c r="C164" s="213" t="s">
        <v>311</v>
      </c>
      <c r="D164" s="213" t="s">
        <v>212</v>
      </c>
      <c r="E164" s="214" t="s">
        <v>361</v>
      </c>
      <c r="F164" s="215" t="s">
        <v>362</v>
      </c>
      <c r="G164" s="216" t="s">
        <v>332</v>
      </c>
      <c r="H164" s="217">
        <v>0.18</v>
      </c>
      <c r="I164" s="218"/>
      <c r="J164" s="219">
        <f>ROUND(I164*H164,2)</f>
        <v>0</v>
      </c>
      <c r="K164" s="215" t="s">
        <v>216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81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2945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364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81</v>
      </c>
    </row>
    <row r="166" spans="1:47" s="2" customFormat="1" ht="12">
      <c r="A166" s="39"/>
      <c r="B166" s="40"/>
      <c r="C166" s="41"/>
      <c r="D166" s="231" t="s">
        <v>221</v>
      </c>
      <c r="E166" s="41"/>
      <c r="F166" s="232" t="s">
        <v>365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221</v>
      </c>
      <c r="AU166" s="18" t="s">
        <v>81</v>
      </c>
    </row>
    <row r="167" spans="1:65" s="2" customFormat="1" ht="37.8" customHeight="1">
      <c r="A167" s="39"/>
      <c r="B167" s="40"/>
      <c r="C167" s="213" t="s">
        <v>317</v>
      </c>
      <c r="D167" s="213" t="s">
        <v>212</v>
      </c>
      <c r="E167" s="214" t="s">
        <v>373</v>
      </c>
      <c r="F167" s="215" t="s">
        <v>374</v>
      </c>
      <c r="G167" s="216" t="s">
        <v>332</v>
      </c>
      <c r="H167" s="217">
        <v>21.86</v>
      </c>
      <c r="I167" s="218"/>
      <c r="J167" s="219">
        <f>ROUND(I167*H167,2)</f>
        <v>0</v>
      </c>
      <c r="K167" s="215" t="s">
        <v>216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217</v>
      </c>
      <c r="AT167" s="224" t="s">
        <v>212</v>
      </c>
      <c r="AU167" s="224" t="s">
        <v>81</v>
      </c>
      <c r="AY167" s="18" t="s">
        <v>210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217</v>
      </c>
      <c r="BM167" s="224" t="s">
        <v>2946</v>
      </c>
    </row>
    <row r="168" spans="1:47" s="2" customFormat="1" ht="12">
      <c r="A168" s="39"/>
      <c r="B168" s="40"/>
      <c r="C168" s="41"/>
      <c r="D168" s="226" t="s">
        <v>219</v>
      </c>
      <c r="E168" s="41"/>
      <c r="F168" s="227" t="s">
        <v>376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219</v>
      </c>
      <c r="AU168" s="18" t="s">
        <v>81</v>
      </c>
    </row>
    <row r="169" spans="1:47" s="2" customFormat="1" ht="12">
      <c r="A169" s="39"/>
      <c r="B169" s="40"/>
      <c r="C169" s="41"/>
      <c r="D169" s="231" t="s">
        <v>221</v>
      </c>
      <c r="E169" s="41"/>
      <c r="F169" s="232" t="s">
        <v>377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221</v>
      </c>
      <c r="AU169" s="18" t="s">
        <v>81</v>
      </c>
    </row>
    <row r="170" spans="1:65" s="2" customFormat="1" ht="44.25" customHeight="1">
      <c r="A170" s="39"/>
      <c r="B170" s="40"/>
      <c r="C170" s="213" t="s">
        <v>329</v>
      </c>
      <c r="D170" s="213" t="s">
        <v>212</v>
      </c>
      <c r="E170" s="214" t="s">
        <v>379</v>
      </c>
      <c r="F170" s="215" t="s">
        <v>380</v>
      </c>
      <c r="G170" s="216" t="s">
        <v>332</v>
      </c>
      <c r="H170" s="217">
        <v>2.3</v>
      </c>
      <c r="I170" s="218"/>
      <c r="J170" s="219">
        <f>ROUND(I170*H170,2)</f>
        <v>0</v>
      </c>
      <c r="K170" s="215" t="s">
        <v>216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217</v>
      </c>
      <c r="AT170" s="224" t="s">
        <v>212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2947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380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47" s="2" customFormat="1" ht="12">
      <c r="A172" s="39"/>
      <c r="B172" s="40"/>
      <c r="C172" s="41"/>
      <c r="D172" s="231" t="s">
        <v>221</v>
      </c>
      <c r="E172" s="41"/>
      <c r="F172" s="232" t="s">
        <v>382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221</v>
      </c>
      <c r="AU172" s="18" t="s">
        <v>81</v>
      </c>
    </row>
    <row r="173" spans="1:63" s="12" customFormat="1" ht="22.8" customHeight="1">
      <c r="A173" s="12"/>
      <c r="B173" s="197"/>
      <c r="C173" s="198"/>
      <c r="D173" s="199" t="s">
        <v>71</v>
      </c>
      <c r="E173" s="211" t="s">
        <v>383</v>
      </c>
      <c r="F173" s="211" t="s">
        <v>384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SUM(P174:P176)</f>
        <v>0</v>
      </c>
      <c r="Q173" s="205"/>
      <c r="R173" s="206">
        <f>SUM(R174:R176)</f>
        <v>0</v>
      </c>
      <c r="S173" s="205"/>
      <c r="T173" s="207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8" t="s">
        <v>79</v>
      </c>
      <c r="AT173" s="209" t="s">
        <v>71</v>
      </c>
      <c r="AU173" s="209" t="s">
        <v>79</v>
      </c>
      <c r="AY173" s="208" t="s">
        <v>210</v>
      </c>
      <c r="BK173" s="210">
        <f>SUM(BK174:BK176)</f>
        <v>0</v>
      </c>
    </row>
    <row r="174" spans="1:65" s="2" customFormat="1" ht="16.5" customHeight="1">
      <c r="A174" s="39"/>
      <c r="B174" s="40"/>
      <c r="C174" s="213" t="s">
        <v>336</v>
      </c>
      <c r="D174" s="213" t="s">
        <v>212</v>
      </c>
      <c r="E174" s="214" t="s">
        <v>386</v>
      </c>
      <c r="F174" s="215" t="s">
        <v>387</v>
      </c>
      <c r="G174" s="216" t="s">
        <v>332</v>
      </c>
      <c r="H174" s="217">
        <v>7.993</v>
      </c>
      <c r="I174" s="218"/>
      <c r="J174" s="219">
        <f>ROUND(I174*H174,2)</f>
        <v>0</v>
      </c>
      <c r="K174" s="215" t="s">
        <v>216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217</v>
      </c>
      <c r="AT174" s="224" t="s">
        <v>212</v>
      </c>
      <c r="AU174" s="224" t="s">
        <v>81</v>
      </c>
      <c r="AY174" s="18" t="s">
        <v>210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217</v>
      </c>
      <c r="BM174" s="224" t="s">
        <v>2948</v>
      </c>
    </row>
    <row r="175" spans="1:47" s="2" customFormat="1" ht="12">
      <c r="A175" s="39"/>
      <c r="B175" s="40"/>
      <c r="C175" s="41"/>
      <c r="D175" s="226" t="s">
        <v>219</v>
      </c>
      <c r="E175" s="41"/>
      <c r="F175" s="227" t="s">
        <v>389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219</v>
      </c>
      <c r="AU175" s="18" t="s">
        <v>81</v>
      </c>
    </row>
    <row r="176" spans="1:47" s="2" customFormat="1" ht="12">
      <c r="A176" s="39"/>
      <c r="B176" s="40"/>
      <c r="C176" s="41"/>
      <c r="D176" s="231" t="s">
        <v>221</v>
      </c>
      <c r="E176" s="41"/>
      <c r="F176" s="232" t="s">
        <v>390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221</v>
      </c>
      <c r="AU176" s="18" t="s">
        <v>81</v>
      </c>
    </row>
    <row r="177" spans="1:63" s="12" customFormat="1" ht="25.9" customHeight="1">
      <c r="A177" s="12"/>
      <c r="B177" s="197"/>
      <c r="C177" s="198"/>
      <c r="D177" s="199" t="s">
        <v>71</v>
      </c>
      <c r="E177" s="200" t="s">
        <v>391</v>
      </c>
      <c r="F177" s="200" t="s">
        <v>392</v>
      </c>
      <c r="G177" s="198"/>
      <c r="H177" s="198"/>
      <c r="I177" s="201"/>
      <c r="J177" s="202">
        <f>BK177</f>
        <v>0</v>
      </c>
      <c r="K177" s="198"/>
      <c r="L177" s="203"/>
      <c r="M177" s="204"/>
      <c r="N177" s="205"/>
      <c r="O177" s="205"/>
      <c r="P177" s="206">
        <f>P178+P198+P226+P273+P287+P354+P427+P459+P467+P499+P524+P542+P590+P615+P637+P652+P664</f>
        <v>0</v>
      </c>
      <c r="Q177" s="205"/>
      <c r="R177" s="206">
        <f>R178+R198+R226+R273+R287+R354+R427+R459+R467+R499+R524+R542+R590+R615+R637+R652+R664</f>
        <v>8.35253074</v>
      </c>
      <c r="S177" s="205"/>
      <c r="T177" s="207">
        <f>T178+T198+T226+T273+T287+T354+T427+T459+T467+T499+T524+T542+T590+T615+T637+T652+T664</f>
        <v>4.360029879999999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81</v>
      </c>
      <c r="AT177" s="209" t="s">
        <v>71</v>
      </c>
      <c r="AU177" s="209" t="s">
        <v>72</v>
      </c>
      <c r="AY177" s="208" t="s">
        <v>210</v>
      </c>
      <c r="BK177" s="210">
        <f>BK178+BK198+BK226+BK273+BK287+BK354+BK427+BK459+BK467+BK499+BK524+BK542+BK590+BK615+BK637+BK652+BK664</f>
        <v>0</v>
      </c>
    </row>
    <row r="178" spans="1:63" s="12" customFormat="1" ht="22.8" customHeight="1">
      <c r="A178" s="12"/>
      <c r="B178" s="197"/>
      <c r="C178" s="198"/>
      <c r="D178" s="199" t="s">
        <v>71</v>
      </c>
      <c r="E178" s="211" t="s">
        <v>393</v>
      </c>
      <c r="F178" s="211" t="s">
        <v>394</v>
      </c>
      <c r="G178" s="198"/>
      <c r="H178" s="198"/>
      <c r="I178" s="201"/>
      <c r="J178" s="212">
        <f>BK178</f>
        <v>0</v>
      </c>
      <c r="K178" s="198"/>
      <c r="L178" s="203"/>
      <c r="M178" s="204"/>
      <c r="N178" s="205"/>
      <c r="O178" s="205"/>
      <c r="P178" s="206">
        <f>SUM(P179:P197)</f>
        <v>0</v>
      </c>
      <c r="Q178" s="205"/>
      <c r="R178" s="206">
        <f>SUM(R179:R197)</f>
        <v>0.4494871</v>
      </c>
      <c r="S178" s="205"/>
      <c r="T178" s="207">
        <f>SUM(T179:T197)</f>
        <v>0.2612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8" t="s">
        <v>81</v>
      </c>
      <c r="AT178" s="209" t="s">
        <v>71</v>
      </c>
      <c r="AU178" s="209" t="s">
        <v>79</v>
      </c>
      <c r="AY178" s="208" t="s">
        <v>210</v>
      </c>
      <c r="BK178" s="210">
        <f>SUM(BK179:BK197)</f>
        <v>0</v>
      </c>
    </row>
    <row r="179" spans="1:65" s="2" customFormat="1" ht="24.15" customHeight="1">
      <c r="A179" s="39"/>
      <c r="B179" s="40"/>
      <c r="C179" s="213" t="s">
        <v>343</v>
      </c>
      <c r="D179" s="213" t="s">
        <v>212</v>
      </c>
      <c r="E179" s="214" t="s">
        <v>396</v>
      </c>
      <c r="F179" s="215" t="s">
        <v>397</v>
      </c>
      <c r="G179" s="216" t="s">
        <v>229</v>
      </c>
      <c r="H179" s="217">
        <v>65.3</v>
      </c>
      <c r="I179" s="218"/>
      <c r="J179" s="219">
        <f>ROUND(I179*H179,2)</f>
        <v>0</v>
      </c>
      <c r="K179" s="215" t="s">
        <v>216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311</v>
      </c>
      <c r="AT179" s="224" t="s">
        <v>212</v>
      </c>
      <c r="AU179" s="224" t="s">
        <v>81</v>
      </c>
      <c r="AY179" s="18" t="s">
        <v>210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311</v>
      </c>
      <c r="BM179" s="224" t="s">
        <v>2949</v>
      </c>
    </row>
    <row r="180" spans="1:47" s="2" customFormat="1" ht="12">
      <c r="A180" s="39"/>
      <c r="B180" s="40"/>
      <c r="C180" s="41"/>
      <c r="D180" s="226" t="s">
        <v>219</v>
      </c>
      <c r="E180" s="41"/>
      <c r="F180" s="227" t="s">
        <v>399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219</v>
      </c>
      <c r="AU180" s="18" t="s">
        <v>81</v>
      </c>
    </row>
    <row r="181" spans="1:47" s="2" customFormat="1" ht="12">
      <c r="A181" s="39"/>
      <c r="B181" s="40"/>
      <c r="C181" s="41"/>
      <c r="D181" s="231" t="s">
        <v>221</v>
      </c>
      <c r="E181" s="41"/>
      <c r="F181" s="232" t="s">
        <v>400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221</v>
      </c>
      <c r="AU181" s="18" t="s">
        <v>81</v>
      </c>
    </row>
    <row r="182" spans="1:51" s="13" customFormat="1" ht="12">
      <c r="A182" s="13"/>
      <c r="B182" s="233"/>
      <c r="C182" s="234"/>
      <c r="D182" s="226" t="s">
        <v>223</v>
      </c>
      <c r="E182" s="235" t="s">
        <v>19</v>
      </c>
      <c r="F182" s="236" t="s">
        <v>2950</v>
      </c>
      <c r="G182" s="234"/>
      <c r="H182" s="237">
        <v>65.3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223</v>
      </c>
      <c r="AU182" s="243" t="s">
        <v>81</v>
      </c>
      <c r="AV182" s="13" t="s">
        <v>81</v>
      </c>
      <c r="AW182" s="13" t="s">
        <v>33</v>
      </c>
      <c r="AX182" s="13" t="s">
        <v>79</v>
      </c>
      <c r="AY182" s="243" t="s">
        <v>210</v>
      </c>
    </row>
    <row r="183" spans="1:65" s="2" customFormat="1" ht="16.5" customHeight="1">
      <c r="A183" s="39"/>
      <c r="B183" s="40"/>
      <c r="C183" s="244" t="s">
        <v>7</v>
      </c>
      <c r="D183" s="244" t="s">
        <v>240</v>
      </c>
      <c r="E183" s="245" t="s">
        <v>403</v>
      </c>
      <c r="F183" s="246" t="s">
        <v>404</v>
      </c>
      <c r="G183" s="247" t="s">
        <v>332</v>
      </c>
      <c r="H183" s="248">
        <v>0.02</v>
      </c>
      <c r="I183" s="249"/>
      <c r="J183" s="250">
        <f>ROUND(I183*H183,2)</f>
        <v>0</v>
      </c>
      <c r="K183" s="246" t="s">
        <v>216</v>
      </c>
      <c r="L183" s="251"/>
      <c r="M183" s="252" t="s">
        <v>19</v>
      </c>
      <c r="N183" s="253" t="s">
        <v>43</v>
      </c>
      <c r="O183" s="85"/>
      <c r="P183" s="222">
        <f>O183*H183</f>
        <v>0</v>
      </c>
      <c r="Q183" s="222">
        <v>1</v>
      </c>
      <c r="R183" s="222">
        <f>Q183*H183</f>
        <v>0.02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405</v>
      </c>
      <c r="AT183" s="224" t="s">
        <v>240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311</v>
      </c>
      <c r="BM183" s="224" t="s">
        <v>2951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404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51" s="13" customFormat="1" ht="12">
      <c r="A185" s="13"/>
      <c r="B185" s="233"/>
      <c r="C185" s="234"/>
      <c r="D185" s="226" t="s">
        <v>223</v>
      </c>
      <c r="E185" s="234"/>
      <c r="F185" s="236" t="s">
        <v>2952</v>
      </c>
      <c r="G185" s="234"/>
      <c r="H185" s="237">
        <v>0.02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223</v>
      </c>
      <c r="AU185" s="243" t="s">
        <v>81</v>
      </c>
      <c r="AV185" s="13" t="s">
        <v>81</v>
      </c>
      <c r="AW185" s="13" t="s">
        <v>4</v>
      </c>
      <c r="AX185" s="13" t="s">
        <v>79</v>
      </c>
      <c r="AY185" s="243" t="s">
        <v>210</v>
      </c>
    </row>
    <row r="186" spans="1:65" s="2" customFormat="1" ht="16.5" customHeight="1">
      <c r="A186" s="39"/>
      <c r="B186" s="40"/>
      <c r="C186" s="213" t="s">
        <v>354</v>
      </c>
      <c r="D186" s="213" t="s">
        <v>212</v>
      </c>
      <c r="E186" s="214" t="s">
        <v>409</v>
      </c>
      <c r="F186" s="215" t="s">
        <v>410</v>
      </c>
      <c r="G186" s="216" t="s">
        <v>229</v>
      </c>
      <c r="H186" s="217">
        <v>65.3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0.004</v>
      </c>
      <c r="T186" s="223">
        <f>S186*H186</f>
        <v>0.2612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311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311</v>
      </c>
      <c r="BM186" s="224" t="s">
        <v>2953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412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413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65" s="2" customFormat="1" ht="24.15" customHeight="1">
      <c r="A189" s="39"/>
      <c r="B189" s="40"/>
      <c r="C189" s="213" t="s">
        <v>360</v>
      </c>
      <c r="D189" s="213" t="s">
        <v>212</v>
      </c>
      <c r="E189" s="214" t="s">
        <v>415</v>
      </c>
      <c r="F189" s="215" t="s">
        <v>416</v>
      </c>
      <c r="G189" s="216" t="s">
        <v>229</v>
      </c>
      <c r="H189" s="217">
        <v>65.3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0.0004</v>
      </c>
      <c r="R189" s="222">
        <f>Q189*H189</f>
        <v>0.02612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311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311</v>
      </c>
      <c r="BM189" s="224" t="s">
        <v>2954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418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419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65" s="2" customFormat="1" ht="49.05" customHeight="1">
      <c r="A192" s="39"/>
      <c r="B192" s="40"/>
      <c r="C192" s="244" t="s">
        <v>366</v>
      </c>
      <c r="D192" s="244" t="s">
        <v>240</v>
      </c>
      <c r="E192" s="245" t="s">
        <v>420</v>
      </c>
      <c r="F192" s="246" t="s">
        <v>421</v>
      </c>
      <c r="G192" s="247" t="s">
        <v>229</v>
      </c>
      <c r="H192" s="248">
        <v>76.107</v>
      </c>
      <c r="I192" s="249"/>
      <c r="J192" s="250">
        <f>ROUND(I192*H192,2)</f>
        <v>0</v>
      </c>
      <c r="K192" s="246" t="s">
        <v>216</v>
      </c>
      <c r="L192" s="251"/>
      <c r="M192" s="252" t="s">
        <v>19</v>
      </c>
      <c r="N192" s="253" t="s">
        <v>43</v>
      </c>
      <c r="O192" s="85"/>
      <c r="P192" s="222">
        <f>O192*H192</f>
        <v>0</v>
      </c>
      <c r="Q192" s="222">
        <v>0.0053</v>
      </c>
      <c r="R192" s="222">
        <f>Q192*H192</f>
        <v>0.4033671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405</v>
      </c>
      <c r="AT192" s="224" t="s">
        <v>240</v>
      </c>
      <c r="AU192" s="224" t="s">
        <v>81</v>
      </c>
      <c r="AY192" s="18" t="s">
        <v>210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311</v>
      </c>
      <c r="BM192" s="224" t="s">
        <v>2955</v>
      </c>
    </row>
    <row r="193" spans="1:47" s="2" customFormat="1" ht="12">
      <c r="A193" s="39"/>
      <c r="B193" s="40"/>
      <c r="C193" s="41"/>
      <c r="D193" s="226" t="s">
        <v>219</v>
      </c>
      <c r="E193" s="41"/>
      <c r="F193" s="227" t="s">
        <v>421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219</v>
      </c>
      <c r="AU193" s="18" t="s">
        <v>81</v>
      </c>
    </row>
    <row r="194" spans="1:51" s="13" customFormat="1" ht="12">
      <c r="A194" s="13"/>
      <c r="B194" s="233"/>
      <c r="C194" s="234"/>
      <c r="D194" s="226" t="s">
        <v>223</v>
      </c>
      <c r="E194" s="234"/>
      <c r="F194" s="236" t="s">
        <v>2956</v>
      </c>
      <c r="G194" s="234"/>
      <c r="H194" s="237">
        <v>76.107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223</v>
      </c>
      <c r="AU194" s="243" t="s">
        <v>81</v>
      </c>
      <c r="AV194" s="13" t="s">
        <v>81</v>
      </c>
      <c r="AW194" s="13" t="s">
        <v>4</v>
      </c>
      <c r="AX194" s="13" t="s">
        <v>79</v>
      </c>
      <c r="AY194" s="243" t="s">
        <v>210</v>
      </c>
    </row>
    <row r="195" spans="1:65" s="2" customFormat="1" ht="24.15" customHeight="1">
      <c r="A195" s="39"/>
      <c r="B195" s="40"/>
      <c r="C195" s="213" t="s">
        <v>372</v>
      </c>
      <c r="D195" s="213" t="s">
        <v>212</v>
      </c>
      <c r="E195" s="214" t="s">
        <v>425</v>
      </c>
      <c r="F195" s="215" t="s">
        <v>426</v>
      </c>
      <c r="G195" s="216" t="s">
        <v>332</v>
      </c>
      <c r="H195" s="217">
        <v>0.449</v>
      </c>
      <c r="I195" s="218"/>
      <c r="J195" s="219">
        <f>ROUND(I195*H195,2)</f>
        <v>0</v>
      </c>
      <c r="K195" s="215" t="s">
        <v>216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311</v>
      </c>
      <c r="AT195" s="224" t="s">
        <v>212</v>
      </c>
      <c r="AU195" s="224" t="s">
        <v>81</v>
      </c>
      <c r="AY195" s="18" t="s">
        <v>210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311</v>
      </c>
      <c r="BM195" s="224" t="s">
        <v>2957</v>
      </c>
    </row>
    <row r="196" spans="1:47" s="2" customFormat="1" ht="12">
      <c r="A196" s="39"/>
      <c r="B196" s="40"/>
      <c r="C196" s="41"/>
      <c r="D196" s="226" t="s">
        <v>219</v>
      </c>
      <c r="E196" s="41"/>
      <c r="F196" s="227" t="s">
        <v>428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219</v>
      </c>
      <c r="AU196" s="18" t="s">
        <v>81</v>
      </c>
    </row>
    <row r="197" spans="1:47" s="2" customFormat="1" ht="12">
      <c r="A197" s="39"/>
      <c r="B197" s="40"/>
      <c r="C197" s="41"/>
      <c r="D197" s="231" t="s">
        <v>221</v>
      </c>
      <c r="E197" s="41"/>
      <c r="F197" s="232" t="s">
        <v>429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221</v>
      </c>
      <c r="AU197" s="18" t="s">
        <v>81</v>
      </c>
    </row>
    <row r="198" spans="1:63" s="12" customFormat="1" ht="22.8" customHeight="1">
      <c r="A198" s="12"/>
      <c r="B198" s="197"/>
      <c r="C198" s="198"/>
      <c r="D198" s="199" t="s">
        <v>71</v>
      </c>
      <c r="E198" s="211" t="s">
        <v>430</v>
      </c>
      <c r="F198" s="211" t="s">
        <v>431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SUM(P199:P225)</f>
        <v>0</v>
      </c>
      <c r="Q198" s="205"/>
      <c r="R198" s="206">
        <f>SUM(R199:R225)</f>
        <v>0.20780370000000004</v>
      </c>
      <c r="S198" s="205"/>
      <c r="T198" s="207">
        <f>SUM(T199:T225)</f>
        <v>2.0735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81</v>
      </c>
      <c r="AT198" s="209" t="s">
        <v>71</v>
      </c>
      <c r="AU198" s="209" t="s">
        <v>79</v>
      </c>
      <c r="AY198" s="208" t="s">
        <v>210</v>
      </c>
      <c r="BK198" s="210">
        <f>SUM(BK199:BK225)</f>
        <v>0</v>
      </c>
    </row>
    <row r="199" spans="1:65" s="2" customFormat="1" ht="24.15" customHeight="1">
      <c r="A199" s="39"/>
      <c r="B199" s="40"/>
      <c r="C199" s="213" t="s">
        <v>378</v>
      </c>
      <c r="D199" s="213" t="s">
        <v>212</v>
      </c>
      <c r="E199" s="214" t="s">
        <v>433</v>
      </c>
      <c r="F199" s="215" t="s">
        <v>434</v>
      </c>
      <c r="G199" s="216" t="s">
        <v>229</v>
      </c>
      <c r="H199" s="217">
        <v>75.4</v>
      </c>
      <c r="I199" s="218"/>
      <c r="J199" s="219">
        <f>ROUND(I199*H199,2)</f>
        <v>0</v>
      </c>
      <c r="K199" s="215" t="s">
        <v>216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0.0165</v>
      </c>
      <c r="T199" s="223">
        <f>S199*H199</f>
        <v>1.2441000000000002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311</v>
      </c>
      <c r="AT199" s="224" t="s">
        <v>212</v>
      </c>
      <c r="AU199" s="224" t="s">
        <v>81</v>
      </c>
      <c r="AY199" s="18" t="s">
        <v>210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311</v>
      </c>
      <c r="BM199" s="224" t="s">
        <v>2958</v>
      </c>
    </row>
    <row r="200" spans="1:47" s="2" customFormat="1" ht="12">
      <c r="A200" s="39"/>
      <c r="B200" s="40"/>
      <c r="C200" s="41"/>
      <c r="D200" s="226" t="s">
        <v>219</v>
      </c>
      <c r="E200" s="41"/>
      <c r="F200" s="227" t="s">
        <v>436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219</v>
      </c>
      <c r="AU200" s="18" t="s">
        <v>81</v>
      </c>
    </row>
    <row r="201" spans="1:47" s="2" customFormat="1" ht="12">
      <c r="A201" s="39"/>
      <c r="B201" s="40"/>
      <c r="C201" s="41"/>
      <c r="D201" s="231" t="s">
        <v>221</v>
      </c>
      <c r="E201" s="41"/>
      <c r="F201" s="232" t="s">
        <v>437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221</v>
      </c>
      <c r="AU201" s="18" t="s">
        <v>81</v>
      </c>
    </row>
    <row r="202" spans="1:51" s="13" customFormat="1" ht="12">
      <c r="A202" s="13"/>
      <c r="B202" s="233"/>
      <c r="C202" s="234"/>
      <c r="D202" s="226" t="s">
        <v>223</v>
      </c>
      <c r="E202" s="235" t="s">
        <v>19</v>
      </c>
      <c r="F202" s="236" t="s">
        <v>2959</v>
      </c>
      <c r="G202" s="234"/>
      <c r="H202" s="237">
        <v>75.4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223</v>
      </c>
      <c r="AU202" s="243" t="s">
        <v>81</v>
      </c>
      <c r="AV202" s="13" t="s">
        <v>81</v>
      </c>
      <c r="AW202" s="13" t="s">
        <v>33</v>
      </c>
      <c r="AX202" s="13" t="s">
        <v>79</v>
      </c>
      <c r="AY202" s="243" t="s">
        <v>210</v>
      </c>
    </row>
    <row r="203" spans="1:65" s="2" customFormat="1" ht="33" customHeight="1">
      <c r="A203" s="39"/>
      <c r="B203" s="40"/>
      <c r="C203" s="213" t="s">
        <v>385</v>
      </c>
      <c r="D203" s="213" t="s">
        <v>212</v>
      </c>
      <c r="E203" s="214" t="s">
        <v>440</v>
      </c>
      <c r="F203" s="215" t="s">
        <v>441</v>
      </c>
      <c r="G203" s="216" t="s">
        <v>229</v>
      </c>
      <c r="H203" s="217">
        <v>150.8</v>
      </c>
      <c r="I203" s="218"/>
      <c r="J203" s="219">
        <f>ROUND(I203*H203,2)</f>
        <v>0</v>
      </c>
      <c r="K203" s="215" t="s">
        <v>216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0.0055</v>
      </c>
      <c r="T203" s="223">
        <f>S203*H203</f>
        <v>0.8294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311</v>
      </c>
      <c r="AT203" s="224" t="s">
        <v>212</v>
      </c>
      <c r="AU203" s="224" t="s">
        <v>81</v>
      </c>
      <c r="AY203" s="18" t="s">
        <v>210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311</v>
      </c>
      <c r="BM203" s="224" t="s">
        <v>2960</v>
      </c>
    </row>
    <row r="204" spans="1:47" s="2" customFormat="1" ht="12">
      <c r="A204" s="39"/>
      <c r="B204" s="40"/>
      <c r="C204" s="41"/>
      <c r="D204" s="226" t="s">
        <v>219</v>
      </c>
      <c r="E204" s="41"/>
      <c r="F204" s="227" t="s">
        <v>443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219</v>
      </c>
      <c r="AU204" s="18" t="s">
        <v>81</v>
      </c>
    </row>
    <row r="205" spans="1:47" s="2" customFormat="1" ht="12">
      <c r="A205" s="39"/>
      <c r="B205" s="40"/>
      <c r="C205" s="41"/>
      <c r="D205" s="231" t="s">
        <v>221</v>
      </c>
      <c r="E205" s="41"/>
      <c r="F205" s="232" t="s">
        <v>444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221</v>
      </c>
      <c r="AU205" s="18" t="s">
        <v>81</v>
      </c>
    </row>
    <row r="206" spans="1:51" s="13" customFormat="1" ht="12">
      <c r="A206" s="13"/>
      <c r="B206" s="233"/>
      <c r="C206" s="234"/>
      <c r="D206" s="226" t="s">
        <v>223</v>
      </c>
      <c r="E206" s="234"/>
      <c r="F206" s="236" t="s">
        <v>2961</v>
      </c>
      <c r="G206" s="234"/>
      <c r="H206" s="237">
        <v>150.8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223</v>
      </c>
      <c r="AU206" s="243" t="s">
        <v>81</v>
      </c>
      <c r="AV206" s="13" t="s">
        <v>81</v>
      </c>
      <c r="AW206" s="13" t="s">
        <v>4</v>
      </c>
      <c r="AX206" s="13" t="s">
        <v>79</v>
      </c>
      <c r="AY206" s="243" t="s">
        <v>210</v>
      </c>
    </row>
    <row r="207" spans="1:65" s="2" customFormat="1" ht="33" customHeight="1">
      <c r="A207" s="39"/>
      <c r="B207" s="40"/>
      <c r="C207" s="213" t="s">
        <v>395</v>
      </c>
      <c r="D207" s="213" t="s">
        <v>212</v>
      </c>
      <c r="E207" s="214" t="s">
        <v>447</v>
      </c>
      <c r="F207" s="215" t="s">
        <v>448</v>
      </c>
      <c r="G207" s="216" t="s">
        <v>229</v>
      </c>
      <c r="H207" s="217">
        <v>75.4</v>
      </c>
      <c r="I207" s="218"/>
      <c r="J207" s="219">
        <f>ROUND(I207*H207,2)</f>
        <v>0</v>
      </c>
      <c r="K207" s="215" t="s">
        <v>216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0.00015</v>
      </c>
      <c r="R207" s="222">
        <f>Q207*H207</f>
        <v>0.01131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311</v>
      </c>
      <c r="AT207" s="224" t="s">
        <v>212</v>
      </c>
      <c r="AU207" s="224" t="s">
        <v>81</v>
      </c>
      <c r="AY207" s="18" t="s">
        <v>210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311</v>
      </c>
      <c r="BM207" s="224" t="s">
        <v>2962</v>
      </c>
    </row>
    <row r="208" spans="1:47" s="2" customFormat="1" ht="12">
      <c r="A208" s="39"/>
      <c r="B208" s="40"/>
      <c r="C208" s="41"/>
      <c r="D208" s="226" t="s">
        <v>219</v>
      </c>
      <c r="E208" s="41"/>
      <c r="F208" s="227" t="s">
        <v>450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219</v>
      </c>
      <c r="AU208" s="18" t="s">
        <v>81</v>
      </c>
    </row>
    <row r="209" spans="1:47" s="2" customFormat="1" ht="12">
      <c r="A209" s="39"/>
      <c r="B209" s="40"/>
      <c r="C209" s="41"/>
      <c r="D209" s="231" t="s">
        <v>221</v>
      </c>
      <c r="E209" s="41"/>
      <c r="F209" s="232" t="s">
        <v>451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221</v>
      </c>
      <c r="AU209" s="18" t="s">
        <v>81</v>
      </c>
    </row>
    <row r="210" spans="1:65" s="2" customFormat="1" ht="24.15" customHeight="1">
      <c r="A210" s="39"/>
      <c r="B210" s="40"/>
      <c r="C210" s="244" t="s">
        <v>402</v>
      </c>
      <c r="D210" s="244" t="s">
        <v>240</v>
      </c>
      <c r="E210" s="245" t="s">
        <v>453</v>
      </c>
      <c r="F210" s="246" t="s">
        <v>454</v>
      </c>
      <c r="G210" s="247" t="s">
        <v>229</v>
      </c>
      <c r="H210" s="248">
        <v>87.879</v>
      </c>
      <c r="I210" s="249"/>
      <c r="J210" s="250">
        <f>ROUND(I210*H210,2)</f>
        <v>0</v>
      </c>
      <c r="K210" s="246" t="s">
        <v>216</v>
      </c>
      <c r="L210" s="251"/>
      <c r="M210" s="252" t="s">
        <v>19</v>
      </c>
      <c r="N210" s="253" t="s">
        <v>43</v>
      </c>
      <c r="O210" s="85"/>
      <c r="P210" s="222">
        <f>O210*H210</f>
        <v>0</v>
      </c>
      <c r="Q210" s="222">
        <v>0.0019</v>
      </c>
      <c r="R210" s="222">
        <f>Q210*H210</f>
        <v>0.1669701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405</v>
      </c>
      <c r="AT210" s="224" t="s">
        <v>240</v>
      </c>
      <c r="AU210" s="224" t="s">
        <v>81</v>
      </c>
      <c r="AY210" s="18" t="s">
        <v>210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311</v>
      </c>
      <c r="BM210" s="224" t="s">
        <v>2963</v>
      </c>
    </row>
    <row r="211" spans="1:47" s="2" customFormat="1" ht="12">
      <c r="A211" s="39"/>
      <c r="B211" s="40"/>
      <c r="C211" s="41"/>
      <c r="D211" s="226" t="s">
        <v>219</v>
      </c>
      <c r="E211" s="41"/>
      <c r="F211" s="227" t="s">
        <v>454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219</v>
      </c>
      <c r="AU211" s="18" t="s">
        <v>81</v>
      </c>
    </row>
    <row r="212" spans="1:51" s="13" customFormat="1" ht="12">
      <c r="A212" s="13"/>
      <c r="B212" s="233"/>
      <c r="C212" s="234"/>
      <c r="D212" s="226" t="s">
        <v>223</v>
      </c>
      <c r="E212" s="234"/>
      <c r="F212" s="236" t="s">
        <v>2964</v>
      </c>
      <c r="G212" s="234"/>
      <c r="H212" s="237">
        <v>87.879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223</v>
      </c>
      <c r="AU212" s="243" t="s">
        <v>81</v>
      </c>
      <c r="AV212" s="13" t="s">
        <v>81</v>
      </c>
      <c r="AW212" s="13" t="s">
        <v>4</v>
      </c>
      <c r="AX212" s="13" t="s">
        <v>79</v>
      </c>
      <c r="AY212" s="243" t="s">
        <v>210</v>
      </c>
    </row>
    <row r="213" spans="1:65" s="2" customFormat="1" ht="24.15" customHeight="1">
      <c r="A213" s="39"/>
      <c r="B213" s="40"/>
      <c r="C213" s="213" t="s">
        <v>408</v>
      </c>
      <c r="D213" s="213" t="s">
        <v>212</v>
      </c>
      <c r="E213" s="214" t="s">
        <v>458</v>
      </c>
      <c r="F213" s="215" t="s">
        <v>459</v>
      </c>
      <c r="G213" s="216" t="s">
        <v>229</v>
      </c>
      <c r="H213" s="217">
        <v>10.62</v>
      </c>
      <c r="I213" s="218"/>
      <c r="J213" s="219">
        <f>ROUND(I213*H213,2)</f>
        <v>0</v>
      </c>
      <c r="K213" s="215" t="s">
        <v>216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0.0005</v>
      </c>
      <c r="R213" s="222">
        <f>Q213*H213</f>
        <v>0.00531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311</v>
      </c>
      <c r="AT213" s="224" t="s">
        <v>212</v>
      </c>
      <c r="AU213" s="224" t="s">
        <v>81</v>
      </c>
      <c r="AY213" s="18" t="s">
        <v>210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311</v>
      </c>
      <c r="BM213" s="224" t="s">
        <v>2965</v>
      </c>
    </row>
    <row r="214" spans="1:47" s="2" customFormat="1" ht="12">
      <c r="A214" s="39"/>
      <c r="B214" s="40"/>
      <c r="C214" s="41"/>
      <c r="D214" s="226" t="s">
        <v>219</v>
      </c>
      <c r="E214" s="41"/>
      <c r="F214" s="227" t="s">
        <v>461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219</v>
      </c>
      <c r="AU214" s="18" t="s">
        <v>81</v>
      </c>
    </row>
    <row r="215" spans="1:47" s="2" customFormat="1" ht="12">
      <c r="A215" s="39"/>
      <c r="B215" s="40"/>
      <c r="C215" s="41"/>
      <c r="D215" s="231" t="s">
        <v>221</v>
      </c>
      <c r="E215" s="41"/>
      <c r="F215" s="232" t="s">
        <v>462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221</v>
      </c>
      <c r="AU215" s="18" t="s">
        <v>81</v>
      </c>
    </row>
    <row r="216" spans="1:51" s="13" customFormat="1" ht="12">
      <c r="A216" s="13"/>
      <c r="B216" s="233"/>
      <c r="C216" s="234"/>
      <c r="D216" s="226" t="s">
        <v>223</v>
      </c>
      <c r="E216" s="235" t="s">
        <v>19</v>
      </c>
      <c r="F216" s="236" t="s">
        <v>2250</v>
      </c>
      <c r="G216" s="234"/>
      <c r="H216" s="237">
        <v>5.7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223</v>
      </c>
      <c r="AU216" s="243" t="s">
        <v>81</v>
      </c>
      <c r="AV216" s="13" t="s">
        <v>81</v>
      </c>
      <c r="AW216" s="13" t="s">
        <v>33</v>
      </c>
      <c r="AX216" s="13" t="s">
        <v>72</v>
      </c>
      <c r="AY216" s="243" t="s">
        <v>210</v>
      </c>
    </row>
    <row r="217" spans="1:51" s="13" customFormat="1" ht="12">
      <c r="A217" s="13"/>
      <c r="B217" s="233"/>
      <c r="C217" s="234"/>
      <c r="D217" s="226" t="s">
        <v>223</v>
      </c>
      <c r="E217" s="235" t="s">
        <v>19</v>
      </c>
      <c r="F217" s="236" t="s">
        <v>2966</v>
      </c>
      <c r="G217" s="234"/>
      <c r="H217" s="237">
        <v>2.92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223</v>
      </c>
      <c r="AU217" s="243" t="s">
        <v>81</v>
      </c>
      <c r="AV217" s="13" t="s">
        <v>81</v>
      </c>
      <c r="AW217" s="13" t="s">
        <v>33</v>
      </c>
      <c r="AX217" s="13" t="s">
        <v>72</v>
      </c>
      <c r="AY217" s="243" t="s">
        <v>210</v>
      </c>
    </row>
    <row r="218" spans="1:51" s="13" customFormat="1" ht="12">
      <c r="A218" s="13"/>
      <c r="B218" s="233"/>
      <c r="C218" s="234"/>
      <c r="D218" s="226" t="s">
        <v>223</v>
      </c>
      <c r="E218" s="235" t="s">
        <v>19</v>
      </c>
      <c r="F218" s="236" t="s">
        <v>2967</v>
      </c>
      <c r="G218" s="234"/>
      <c r="H218" s="237">
        <v>2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223</v>
      </c>
      <c r="AU218" s="243" t="s">
        <v>81</v>
      </c>
      <c r="AV218" s="13" t="s">
        <v>81</v>
      </c>
      <c r="AW218" s="13" t="s">
        <v>33</v>
      </c>
      <c r="AX218" s="13" t="s">
        <v>72</v>
      </c>
      <c r="AY218" s="243" t="s">
        <v>210</v>
      </c>
    </row>
    <row r="219" spans="1:51" s="14" customFormat="1" ht="12">
      <c r="A219" s="14"/>
      <c r="B219" s="255"/>
      <c r="C219" s="256"/>
      <c r="D219" s="226" t="s">
        <v>223</v>
      </c>
      <c r="E219" s="257" t="s">
        <v>19</v>
      </c>
      <c r="F219" s="258" t="s">
        <v>326</v>
      </c>
      <c r="G219" s="256"/>
      <c r="H219" s="259">
        <v>10.620000000000001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5" t="s">
        <v>223</v>
      </c>
      <c r="AU219" s="265" t="s">
        <v>81</v>
      </c>
      <c r="AV219" s="14" t="s">
        <v>217</v>
      </c>
      <c r="AW219" s="14" t="s">
        <v>33</v>
      </c>
      <c r="AX219" s="14" t="s">
        <v>79</v>
      </c>
      <c r="AY219" s="265" t="s">
        <v>210</v>
      </c>
    </row>
    <row r="220" spans="1:65" s="2" customFormat="1" ht="24.15" customHeight="1">
      <c r="A220" s="39"/>
      <c r="B220" s="40"/>
      <c r="C220" s="244" t="s">
        <v>414</v>
      </c>
      <c r="D220" s="244" t="s">
        <v>240</v>
      </c>
      <c r="E220" s="245" t="s">
        <v>453</v>
      </c>
      <c r="F220" s="246" t="s">
        <v>454</v>
      </c>
      <c r="G220" s="247" t="s">
        <v>229</v>
      </c>
      <c r="H220" s="248">
        <v>12.744</v>
      </c>
      <c r="I220" s="249"/>
      <c r="J220" s="250">
        <f>ROUND(I220*H220,2)</f>
        <v>0</v>
      </c>
      <c r="K220" s="246" t="s">
        <v>216</v>
      </c>
      <c r="L220" s="251"/>
      <c r="M220" s="252" t="s">
        <v>19</v>
      </c>
      <c r="N220" s="253" t="s">
        <v>43</v>
      </c>
      <c r="O220" s="85"/>
      <c r="P220" s="222">
        <f>O220*H220</f>
        <v>0</v>
      </c>
      <c r="Q220" s="222">
        <v>0.0019</v>
      </c>
      <c r="R220" s="222">
        <f>Q220*H220</f>
        <v>0.0242136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405</v>
      </c>
      <c r="AT220" s="224" t="s">
        <v>240</v>
      </c>
      <c r="AU220" s="224" t="s">
        <v>81</v>
      </c>
      <c r="AY220" s="18" t="s">
        <v>210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311</v>
      </c>
      <c r="BM220" s="224" t="s">
        <v>2968</v>
      </c>
    </row>
    <row r="221" spans="1:47" s="2" customFormat="1" ht="12">
      <c r="A221" s="39"/>
      <c r="B221" s="40"/>
      <c r="C221" s="41"/>
      <c r="D221" s="226" t="s">
        <v>219</v>
      </c>
      <c r="E221" s="41"/>
      <c r="F221" s="227" t="s">
        <v>454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219</v>
      </c>
      <c r="AU221" s="18" t="s">
        <v>81</v>
      </c>
    </row>
    <row r="222" spans="1:51" s="13" customFormat="1" ht="12">
      <c r="A222" s="13"/>
      <c r="B222" s="233"/>
      <c r="C222" s="234"/>
      <c r="D222" s="226" t="s">
        <v>223</v>
      </c>
      <c r="E222" s="234"/>
      <c r="F222" s="236" t="s">
        <v>2969</v>
      </c>
      <c r="G222" s="234"/>
      <c r="H222" s="237">
        <v>12.744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223</v>
      </c>
      <c r="AU222" s="243" t="s">
        <v>81</v>
      </c>
      <c r="AV222" s="13" t="s">
        <v>81</v>
      </c>
      <c r="AW222" s="13" t="s">
        <v>4</v>
      </c>
      <c r="AX222" s="13" t="s">
        <v>79</v>
      </c>
      <c r="AY222" s="243" t="s">
        <v>210</v>
      </c>
    </row>
    <row r="223" spans="1:65" s="2" customFormat="1" ht="24.15" customHeight="1">
      <c r="A223" s="39"/>
      <c r="B223" s="40"/>
      <c r="C223" s="213" t="s">
        <v>405</v>
      </c>
      <c r="D223" s="213" t="s">
        <v>212</v>
      </c>
      <c r="E223" s="214" t="s">
        <v>470</v>
      </c>
      <c r="F223" s="215" t="s">
        <v>471</v>
      </c>
      <c r="G223" s="216" t="s">
        <v>332</v>
      </c>
      <c r="H223" s="217">
        <v>0.208</v>
      </c>
      <c r="I223" s="218"/>
      <c r="J223" s="219">
        <f>ROUND(I223*H223,2)</f>
        <v>0</v>
      </c>
      <c r="K223" s="215" t="s">
        <v>216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311</v>
      </c>
      <c r="AT223" s="224" t="s">
        <v>212</v>
      </c>
      <c r="AU223" s="224" t="s">
        <v>81</v>
      </c>
      <c r="AY223" s="18" t="s">
        <v>210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311</v>
      </c>
      <c r="BM223" s="224" t="s">
        <v>2970</v>
      </c>
    </row>
    <row r="224" spans="1:47" s="2" customFormat="1" ht="12">
      <c r="A224" s="39"/>
      <c r="B224" s="40"/>
      <c r="C224" s="41"/>
      <c r="D224" s="226" t="s">
        <v>219</v>
      </c>
      <c r="E224" s="41"/>
      <c r="F224" s="227" t="s">
        <v>473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219</v>
      </c>
      <c r="AU224" s="18" t="s">
        <v>81</v>
      </c>
    </row>
    <row r="225" spans="1:47" s="2" customFormat="1" ht="12">
      <c r="A225" s="39"/>
      <c r="B225" s="40"/>
      <c r="C225" s="41"/>
      <c r="D225" s="231" t="s">
        <v>221</v>
      </c>
      <c r="E225" s="41"/>
      <c r="F225" s="232" t="s">
        <v>474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221</v>
      </c>
      <c r="AU225" s="18" t="s">
        <v>81</v>
      </c>
    </row>
    <row r="226" spans="1:63" s="12" customFormat="1" ht="22.8" customHeight="1">
      <c r="A226" s="12"/>
      <c r="B226" s="197"/>
      <c r="C226" s="198"/>
      <c r="D226" s="199" t="s">
        <v>71</v>
      </c>
      <c r="E226" s="211" t="s">
        <v>475</v>
      </c>
      <c r="F226" s="211" t="s">
        <v>476</v>
      </c>
      <c r="G226" s="198"/>
      <c r="H226" s="198"/>
      <c r="I226" s="201"/>
      <c r="J226" s="212">
        <f>BK226</f>
        <v>0</v>
      </c>
      <c r="K226" s="198"/>
      <c r="L226" s="203"/>
      <c r="M226" s="204"/>
      <c r="N226" s="205"/>
      <c r="O226" s="205"/>
      <c r="P226" s="206">
        <f>SUM(P227:P272)</f>
        <v>0</v>
      </c>
      <c r="Q226" s="205"/>
      <c r="R226" s="206">
        <f>SUM(R227:R272)</f>
        <v>1.1006524400000002</v>
      </c>
      <c r="S226" s="205"/>
      <c r="T226" s="207">
        <f>SUM(T227:T272)</f>
        <v>0.183666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8" t="s">
        <v>81</v>
      </c>
      <c r="AT226" s="209" t="s">
        <v>71</v>
      </c>
      <c r="AU226" s="209" t="s">
        <v>79</v>
      </c>
      <c r="AY226" s="208" t="s">
        <v>210</v>
      </c>
      <c r="BK226" s="210">
        <f>SUM(BK227:BK272)</f>
        <v>0</v>
      </c>
    </row>
    <row r="227" spans="1:65" s="2" customFormat="1" ht="24.15" customHeight="1">
      <c r="A227" s="39"/>
      <c r="B227" s="40"/>
      <c r="C227" s="213" t="s">
        <v>424</v>
      </c>
      <c r="D227" s="213" t="s">
        <v>212</v>
      </c>
      <c r="E227" s="214" t="s">
        <v>478</v>
      </c>
      <c r="F227" s="215" t="s">
        <v>479</v>
      </c>
      <c r="G227" s="216" t="s">
        <v>229</v>
      </c>
      <c r="H227" s="217">
        <v>111.6</v>
      </c>
      <c r="I227" s="218"/>
      <c r="J227" s="219">
        <f>ROUND(I227*H227,2)</f>
        <v>0</v>
      </c>
      <c r="K227" s="215" t="s">
        <v>216</v>
      </c>
      <c r="L227" s="45"/>
      <c r="M227" s="220" t="s">
        <v>19</v>
      </c>
      <c r="N227" s="221" t="s">
        <v>43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0.0014</v>
      </c>
      <c r="T227" s="223">
        <f>S227*H227</f>
        <v>0.15624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311</v>
      </c>
      <c r="AT227" s="224" t="s">
        <v>212</v>
      </c>
      <c r="AU227" s="224" t="s">
        <v>81</v>
      </c>
      <c r="AY227" s="18" t="s">
        <v>210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311</v>
      </c>
      <c r="BM227" s="224" t="s">
        <v>2971</v>
      </c>
    </row>
    <row r="228" spans="1:47" s="2" customFormat="1" ht="12">
      <c r="A228" s="39"/>
      <c r="B228" s="40"/>
      <c r="C228" s="41"/>
      <c r="D228" s="226" t="s">
        <v>219</v>
      </c>
      <c r="E228" s="41"/>
      <c r="F228" s="227" t="s">
        <v>481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219</v>
      </c>
      <c r="AU228" s="18" t="s">
        <v>81</v>
      </c>
    </row>
    <row r="229" spans="1:47" s="2" customFormat="1" ht="12">
      <c r="A229" s="39"/>
      <c r="B229" s="40"/>
      <c r="C229" s="41"/>
      <c r="D229" s="231" t="s">
        <v>221</v>
      </c>
      <c r="E229" s="41"/>
      <c r="F229" s="232" t="s">
        <v>482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221</v>
      </c>
      <c r="AU229" s="18" t="s">
        <v>81</v>
      </c>
    </row>
    <row r="230" spans="1:51" s="13" customFormat="1" ht="12">
      <c r="A230" s="13"/>
      <c r="B230" s="233"/>
      <c r="C230" s="234"/>
      <c r="D230" s="226" t="s">
        <v>223</v>
      </c>
      <c r="E230" s="235" t="s">
        <v>19</v>
      </c>
      <c r="F230" s="236" t="s">
        <v>2972</v>
      </c>
      <c r="G230" s="234"/>
      <c r="H230" s="237">
        <v>111.6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223</v>
      </c>
      <c r="AU230" s="243" t="s">
        <v>81</v>
      </c>
      <c r="AV230" s="13" t="s">
        <v>81</v>
      </c>
      <c r="AW230" s="13" t="s">
        <v>33</v>
      </c>
      <c r="AX230" s="13" t="s">
        <v>79</v>
      </c>
      <c r="AY230" s="243" t="s">
        <v>210</v>
      </c>
    </row>
    <row r="231" spans="1:65" s="2" customFormat="1" ht="24.15" customHeight="1">
      <c r="A231" s="39"/>
      <c r="B231" s="40"/>
      <c r="C231" s="213" t="s">
        <v>432</v>
      </c>
      <c r="D231" s="213" t="s">
        <v>212</v>
      </c>
      <c r="E231" s="214" t="s">
        <v>485</v>
      </c>
      <c r="F231" s="215" t="s">
        <v>486</v>
      </c>
      <c r="G231" s="216" t="s">
        <v>229</v>
      </c>
      <c r="H231" s="217">
        <v>208.35</v>
      </c>
      <c r="I231" s="218"/>
      <c r="J231" s="219">
        <f>ROUND(I231*H231,2)</f>
        <v>0</v>
      </c>
      <c r="K231" s="215" t="s">
        <v>216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311</v>
      </c>
      <c r="AT231" s="224" t="s">
        <v>212</v>
      </c>
      <c r="AU231" s="224" t="s">
        <v>81</v>
      </c>
      <c r="AY231" s="18" t="s">
        <v>210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311</v>
      </c>
      <c r="BM231" s="224" t="s">
        <v>2973</v>
      </c>
    </row>
    <row r="232" spans="1:47" s="2" customFormat="1" ht="12">
      <c r="A232" s="39"/>
      <c r="B232" s="40"/>
      <c r="C232" s="41"/>
      <c r="D232" s="226" t="s">
        <v>219</v>
      </c>
      <c r="E232" s="41"/>
      <c r="F232" s="227" t="s">
        <v>488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219</v>
      </c>
      <c r="AU232" s="18" t="s">
        <v>81</v>
      </c>
    </row>
    <row r="233" spans="1:47" s="2" customFormat="1" ht="12">
      <c r="A233" s="39"/>
      <c r="B233" s="40"/>
      <c r="C233" s="41"/>
      <c r="D233" s="231" t="s">
        <v>221</v>
      </c>
      <c r="E233" s="41"/>
      <c r="F233" s="232" t="s">
        <v>489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221</v>
      </c>
      <c r="AU233" s="18" t="s">
        <v>81</v>
      </c>
    </row>
    <row r="234" spans="1:51" s="13" customFormat="1" ht="12">
      <c r="A234" s="13"/>
      <c r="B234" s="233"/>
      <c r="C234" s="234"/>
      <c r="D234" s="226" t="s">
        <v>223</v>
      </c>
      <c r="E234" s="235" t="s">
        <v>19</v>
      </c>
      <c r="F234" s="236" t="s">
        <v>2974</v>
      </c>
      <c r="G234" s="234"/>
      <c r="H234" s="237">
        <v>69.45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223</v>
      </c>
      <c r="AU234" s="243" t="s">
        <v>81</v>
      </c>
      <c r="AV234" s="13" t="s">
        <v>81</v>
      </c>
      <c r="AW234" s="13" t="s">
        <v>33</v>
      </c>
      <c r="AX234" s="13" t="s">
        <v>72</v>
      </c>
      <c r="AY234" s="243" t="s">
        <v>210</v>
      </c>
    </row>
    <row r="235" spans="1:51" s="14" customFormat="1" ht="12">
      <c r="A235" s="14"/>
      <c r="B235" s="255"/>
      <c r="C235" s="256"/>
      <c r="D235" s="226" t="s">
        <v>223</v>
      </c>
      <c r="E235" s="257" t="s">
        <v>19</v>
      </c>
      <c r="F235" s="258" t="s">
        <v>326</v>
      </c>
      <c r="G235" s="256"/>
      <c r="H235" s="259">
        <v>69.45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223</v>
      </c>
      <c r="AU235" s="265" t="s">
        <v>81</v>
      </c>
      <c r="AV235" s="14" t="s">
        <v>217</v>
      </c>
      <c r="AW235" s="14" t="s">
        <v>33</v>
      </c>
      <c r="AX235" s="14" t="s">
        <v>79</v>
      </c>
      <c r="AY235" s="265" t="s">
        <v>210</v>
      </c>
    </row>
    <row r="236" spans="1:51" s="13" customFormat="1" ht="12">
      <c r="A236" s="13"/>
      <c r="B236" s="233"/>
      <c r="C236" s="234"/>
      <c r="D236" s="226" t="s">
        <v>223</v>
      </c>
      <c r="E236" s="234"/>
      <c r="F236" s="236" t="s">
        <v>2975</v>
      </c>
      <c r="G236" s="234"/>
      <c r="H236" s="237">
        <v>208.35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223</v>
      </c>
      <c r="AU236" s="243" t="s">
        <v>81</v>
      </c>
      <c r="AV236" s="13" t="s">
        <v>81</v>
      </c>
      <c r="AW236" s="13" t="s">
        <v>4</v>
      </c>
      <c r="AX236" s="13" t="s">
        <v>79</v>
      </c>
      <c r="AY236" s="243" t="s">
        <v>210</v>
      </c>
    </row>
    <row r="237" spans="1:65" s="2" customFormat="1" ht="33" customHeight="1">
      <c r="A237" s="39"/>
      <c r="B237" s="40"/>
      <c r="C237" s="244" t="s">
        <v>439</v>
      </c>
      <c r="D237" s="244" t="s">
        <v>240</v>
      </c>
      <c r="E237" s="245" t="s">
        <v>492</v>
      </c>
      <c r="F237" s="246" t="s">
        <v>493</v>
      </c>
      <c r="G237" s="247" t="s">
        <v>229</v>
      </c>
      <c r="H237" s="248">
        <v>72.923</v>
      </c>
      <c r="I237" s="249"/>
      <c r="J237" s="250">
        <f>ROUND(I237*H237,2)</f>
        <v>0</v>
      </c>
      <c r="K237" s="246" t="s">
        <v>216</v>
      </c>
      <c r="L237" s="251"/>
      <c r="M237" s="252" t="s">
        <v>19</v>
      </c>
      <c r="N237" s="253" t="s">
        <v>43</v>
      </c>
      <c r="O237" s="85"/>
      <c r="P237" s="222">
        <f>O237*H237</f>
        <v>0</v>
      </c>
      <c r="Q237" s="222">
        <v>0.0018</v>
      </c>
      <c r="R237" s="222">
        <f>Q237*H237</f>
        <v>0.1312614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405</v>
      </c>
      <c r="AT237" s="224" t="s">
        <v>240</v>
      </c>
      <c r="AU237" s="224" t="s">
        <v>81</v>
      </c>
      <c r="AY237" s="18" t="s">
        <v>210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311</v>
      </c>
      <c r="BM237" s="224" t="s">
        <v>2976</v>
      </c>
    </row>
    <row r="238" spans="1:47" s="2" customFormat="1" ht="12">
      <c r="A238" s="39"/>
      <c r="B238" s="40"/>
      <c r="C238" s="41"/>
      <c r="D238" s="226" t="s">
        <v>219</v>
      </c>
      <c r="E238" s="41"/>
      <c r="F238" s="227" t="s">
        <v>493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219</v>
      </c>
      <c r="AU238" s="18" t="s">
        <v>81</v>
      </c>
    </row>
    <row r="239" spans="1:51" s="13" customFormat="1" ht="12">
      <c r="A239" s="13"/>
      <c r="B239" s="233"/>
      <c r="C239" s="234"/>
      <c r="D239" s="226" t="s">
        <v>223</v>
      </c>
      <c r="E239" s="234"/>
      <c r="F239" s="236" t="s">
        <v>2977</v>
      </c>
      <c r="G239" s="234"/>
      <c r="H239" s="237">
        <v>72.923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223</v>
      </c>
      <c r="AU239" s="243" t="s">
        <v>81</v>
      </c>
      <c r="AV239" s="13" t="s">
        <v>81</v>
      </c>
      <c r="AW239" s="13" t="s">
        <v>4</v>
      </c>
      <c r="AX239" s="13" t="s">
        <v>79</v>
      </c>
      <c r="AY239" s="243" t="s">
        <v>210</v>
      </c>
    </row>
    <row r="240" spans="1:65" s="2" customFormat="1" ht="24.15" customHeight="1">
      <c r="A240" s="39"/>
      <c r="B240" s="40"/>
      <c r="C240" s="244" t="s">
        <v>446</v>
      </c>
      <c r="D240" s="244" t="s">
        <v>240</v>
      </c>
      <c r="E240" s="245" t="s">
        <v>497</v>
      </c>
      <c r="F240" s="246" t="s">
        <v>498</v>
      </c>
      <c r="G240" s="247" t="s">
        <v>229</v>
      </c>
      <c r="H240" s="248">
        <v>72.923</v>
      </c>
      <c r="I240" s="249"/>
      <c r="J240" s="250">
        <f>ROUND(I240*H240,2)</f>
        <v>0</v>
      </c>
      <c r="K240" s="246" t="s">
        <v>216</v>
      </c>
      <c r="L240" s="251"/>
      <c r="M240" s="252" t="s">
        <v>19</v>
      </c>
      <c r="N240" s="253" t="s">
        <v>43</v>
      </c>
      <c r="O240" s="85"/>
      <c r="P240" s="222">
        <f>O240*H240</f>
        <v>0</v>
      </c>
      <c r="Q240" s="222">
        <v>0.00168</v>
      </c>
      <c r="R240" s="222">
        <f>Q240*H240</f>
        <v>0.12251064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405</v>
      </c>
      <c r="AT240" s="224" t="s">
        <v>240</v>
      </c>
      <c r="AU240" s="224" t="s">
        <v>81</v>
      </c>
      <c r="AY240" s="18" t="s">
        <v>210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311</v>
      </c>
      <c r="BM240" s="224" t="s">
        <v>2978</v>
      </c>
    </row>
    <row r="241" spans="1:47" s="2" customFormat="1" ht="12">
      <c r="A241" s="39"/>
      <c r="B241" s="40"/>
      <c r="C241" s="41"/>
      <c r="D241" s="226" t="s">
        <v>219</v>
      </c>
      <c r="E241" s="41"/>
      <c r="F241" s="227" t="s">
        <v>498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219</v>
      </c>
      <c r="AU241" s="18" t="s">
        <v>81</v>
      </c>
    </row>
    <row r="242" spans="1:51" s="13" customFormat="1" ht="12">
      <c r="A242" s="13"/>
      <c r="B242" s="233"/>
      <c r="C242" s="234"/>
      <c r="D242" s="226" t="s">
        <v>223</v>
      </c>
      <c r="E242" s="234"/>
      <c r="F242" s="236" t="s">
        <v>2977</v>
      </c>
      <c r="G242" s="234"/>
      <c r="H242" s="237">
        <v>72.923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223</v>
      </c>
      <c r="AU242" s="243" t="s">
        <v>81</v>
      </c>
      <c r="AV242" s="13" t="s">
        <v>81</v>
      </c>
      <c r="AW242" s="13" t="s">
        <v>4</v>
      </c>
      <c r="AX242" s="13" t="s">
        <v>79</v>
      </c>
      <c r="AY242" s="243" t="s">
        <v>210</v>
      </c>
    </row>
    <row r="243" spans="1:65" s="2" customFormat="1" ht="24.15" customHeight="1">
      <c r="A243" s="39"/>
      <c r="B243" s="40"/>
      <c r="C243" s="244" t="s">
        <v>452</v>
      </c>
      <c r="D243" s="244" t="s">
        <v>240</v>
      </c>
      <c r="E243" s="245" t="s">
        <v>501</v>
      </c>
      <c r="F243" s="246" t="s">
        <v>502</v>
      </c>
      <c r="G243" s="247" t="s">
        <v>229</v>
      </c>
      <c r="H243" s="248">
        <v>72.923</v>
      </c>
      <c r="I243" s="249"/>
      <c r="J243" s="250">
        <f>ROUND(I243*H243,2)</f>
        <v>0</v>
      </c>
      <c r="K243" s="246" t="s">
        <v>216</v>
      </c>
      <c r="L243" s="251"/>
      <c r="M243" s="252" t="s">
        <v>19</v>
      </c>
      <c r="N243" s="253" t="s">
        <v>43</v>
      </c>
      <c r="O243" s="85"/>
      <c r="P243" s="222">
        <f>O243*H243</f>
        <v>0</v>
      </c>
      <c r="Q243" s="222">
        <v>0.0028</v>
      </c>
      <c r="R243" s="222">
        <f>Q243*H243</f>
        <v>0.20418440000000002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405</v>
      </c>
      <c r="AT243" s="224" t="s">
        <v>240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2979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502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51" s="13" customFormat="1" ht="12">
      <c r="A245" s="13"/>
      <c r="B245" s="233"/>
      <c r="C245" s="234"/>
      <c r="D245" s="226" t="s">
        <v>223</v>
      </c>
      <c r="E245" s="234"/>
      <c r="F245" s="236" t="s">
        <v>2977</v>
      </c>
      <c r="G245" s="234"/>
      <c r="H245" s="237">
        <v>72.923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223</v>
      </c>
      <c r="AU245" s="243" t="s">
        <v>81</v>
      </c>
      <c r="AV245" s="13" t="s">
        <v>81</v>
      </c>
      <c r="AW245" s="13" t="s">
        <v>4</v>
      </c>
      <c r="AX245" s="13" t="s">
        <v>79</v>
      </c>
      <c r="AY245" s="243" t="s">
        <v>210</v>
      </c>
    </row>
    <row r="246" spans="1:65" s="2" customFormat="1" ht="24.15" customHeight="1">
      <c r="A246" s="39"/>
      <c r="B246" s="40"/>
      <c r="C246" s="213" t="s">
        <v>457</v>
      </c>
      <c r="D246" s="213" t="s">
        <v>212</v>
      </c>
      <c r="E246" s="214" t="s">
        <v>505</v>
      </c>
      <c r="F246" s="215" t="s">
        <v>506</v>
      </c>
      <c r="G246" s="216" t="s">
        <v>229</v>
      </c>
      <c r="H246" s="217">
        <v>65.3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0.00042</v>
      </c>
      <c r="T246" s="223">
        <f>S246*H246</f>
        <v>0.027426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311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311</v>
      </c>
      <c r="BM246" s="224" t="s">
        <v>2980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508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509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51" s="13" customFormat="1" ht="12">
      <c r="A249" s="13"/>
      <c r="B249" s="233"/>
      <c r="C249" s="234"/>
      <c r="D249" s="226" t="s">
        <v>223</v>
      </c>
      <c r="E249" s="235" t="s">
        <v>19</v>
      </c>
      <c r="F249" s="236" t="s">
        <v>2950</v>
      </c>
      <c r="G249" s="234"/>
      <c r="H249" s="237">
        <v>65.3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223</v>
      </c>
      <c r="AU249" s="243" t="s">
        <v>81</v>
      </c>
      <c r="AV249" s="13" t="s">
        <v>81</v>
      </c>
      <c r="AW249" s="13" t="s">
        <v>33</v>
      </c>
      <c r="AX249" s="13" t="s">
        <v>79</v>
      </c>
      <c r="AY249" s="243" t="s">
        <v>210</v>
      </c>
    </row>
    <row r="250" spans="1:65" s="2" customFormat="1" ht="24.15" customHeight="1">
      <c r="A250" s="39"/>
      <c r="B250" s="40"/>
      <c r="C250" s="213" t="s">
        <v>466</v>
      </c>
      <c r="D250" s="213" t="s">
        <v>212</v>
      </c>
      <c r="E250" s="214" t="s">
        <v>511</v>
      </c>
      <c r="F250" s="215" t="s">
        <v>512</v>
      </c>
      <c r="G250" s="216" t="s">
        <v>229</v>
      </c>
      <c r="H250" s="217">
        <v>65.3</v>
      </c>
      <c r="I250" s="218"/>
      <c r="J250" s="219">
        <f>ROUND(I250*H250,2)</f>
        <v>0</v>
      </c>
      <c r="K250" s="215" t="s">
        <v>216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311</v>
      </c>
      <c r="AT250" s="224" t="s">
        <v>212</v>
      </c>
      <c r="AU250" s="224" t="s">
        <v>81</v>
      </c>
      <c r="AY250" s="18" t="s">
        <v>210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311</v>
      </c>
      <c r="BM250" s="224" t="s">
        <v>2981</v>
      </c>
    </row>
    <row r="251" spans="1:47" s="2" customFormat="1" ht="12">
      <c r="A251" s="39"/>
      <c r="B251" s="40"/>
      <c r="C251" s="41"/>
      <c r="D251" s="226" t="s">
        <v>219</v>
      </c>
      <c r="E251" s="41"/>
      <c r="F251" s="227" t="s">
        <v>514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219</v>
      </c>
      <c r="AU251" s="18" t="s">
        <v>81</v>
      </c>
    </row>
    <row r="252" spans="1:47" s="2" customFormat="1" ht="12">
      <c r="A252" s="39"/>
      <c r="B252" s="40"/>
      <c r="C252" s="41"/>
      <c r="D252" s="231" t="s">
        <v>221</v>
      </c>
      <c r="E252" s="41"/>
      <c r="F252" s="232" t="s">
        <v>515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221</v>
      </c>
      <c r="AU252" s="18" t="s">
        <v>81</v>
      </c>
    </row>
    <row r="253" spans="1:65" s="2" customFormat="1" ht="24.15" customHeight="1">
      <c r="A253" s="39"/>
      <c r="B253" s="40"/>
      <c r="C253" s="244" t="s">
        <v>469</v>
      </c>
      <c r="D253" s="244" t="s">
        <v>240</v>
      </c>
      <c r="E253" s="245" t="s">
        <v>517</v>
      </c>
      <c r="F253" s="246" t="s">
        <v>518</v>
      </c>
      <c r="G253" s="247" t="s">
        <v>229</v>
      </c>
      <c r="H253" s="248">
        <v>137.13</v>
      </c>
      <c r="I253" s="249"/>
      <c r="J253" s="250">
        <f>ROUND(I253*H253,2)</f>
        <v>0</v>
      </c>
      <c r="K253" s="246" t="s">
        <v>216</v>
      </c>
      <c r="L253" s="251"/>
      <c r="M253" s="252" t="s">
        <v>19</v>
      </c>
      <c r="N253" s="253" t="s">
        <v>43</v>
      </c>
      <c r="O253" s="85"/>
      <c r="P253" s="222">
        <f>O253*H253</f>
        <v>0</v>
      </c>
      <c r="Q253" s="222">
        <v>0.0012</v>
      </c>
      <c r="R253" s="222">
        <f>Q253*H253</f>
        <v>0.16455599999999998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405</v>
      </c>
      <c r="AT253" s="224" t="s">
        <v>240</v>
      </c>
      <c r="AU253" s="224" t="s">
        <v>81</v>
      </c>
      <c r="AY253" s="18" t="s">
        <v>210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311</v>
      </c>
      <c r="BM253" s="224" t="s">
        <v>2982</v>
      </c>
    </row>
    <row r="254" spans="1:47" s="2" customFormat="1" ht="12">
      <c r="A254" s="39"/>
      <c r="B254" s="40"/>
      <c r="C254" s="41"/>
      <c r="D254" s="226" t="s">
        <v>219</v>
      </c>
      <c r="E254" s="41"/>
      <c r="F254" s="227" t="s">
        <v>518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219</v>
      </c>
      <c r="AU254" s="18" t="s">
        <v>81</v>
      </c>
    </row>
    <row r="255" spans="1:51" s="13" customFormat="1" ht="12">
      <c r="A255" s="13"/>
      <c r="B255" s="233"/>
      <c r="C255" s="234"/>
      <c r="D255" s="226" t="s">
        <v>223</v>
      </c>
      <c r="E255" s="234"/>
      <c r="F255" s="236" t="s">
        <v>2983</v>
      </c>
      <c r="G255" s="234"/>
      <c r="H255" s="237">
        <v>137.13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223</v>
      </c>
      <c r="AU255" s="243" t="s">
        <v>81</v>
      </c>
      <c r="AV255" s="13" t="s">
        <v>81</v>
      </c>
      <c r="AW255" s="13" t="s">
        <v>4</v>
      </c>
      <c r="AX255" s="13" t="s">
        <v>79</v>
      </c>
      <c r="AY255" s="243" t="s">
        <v>210</v>
      </c>
    </row>
    <row r="256" spans="1:65" s="2" customFormat="1" ht="33" customHeight="1">
      <c r="A256" s="39"/>
      <c r="B256" s="40"/>
      <c r="C256" s="213" t="s">
        <v>477</v>
      </c>
      <c r="D256" s="213" t="s">
        <v>212</v>
      </c>
      <c r="E256" s="214" t="s">
        <v>530</v>
      </c>
      <c r="F256" s="215" t="s">
        <v>531</v>
      </c>
      <c r="G256" s="216" t="s">
        <v>229</v>
      </c>
      <c r="H256" s="217">
        <v>2</v>
      </c>
      <c r="I256" s="218"/>
      <c r="J256" s="219">
        <f>ROUND(I256*H256,2)</f>
        <v>0</v>
      </c>
      <c r="K256" s="215" t="s">
        <v>216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0.00116</v>
      </c>
      <c r="R256" s="222">
        <f>Q256*H256</f>
        <v>0.00232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311</v>
      </c>
      <c r="AT256" s="224" t="s">
        <v>212</v>
      </c>
      <c r="AU256" s="224" t="s">
        <v>81</v>
      </c>
      <c r="AY256" s="18" t="s">
        <v>210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311</v>
      </c>
      <c r="BM256" s="224" t="s">
        <v>2984</v>
      </c>
    </row>
    <row r="257" spans="1:47" s="2" customFormat="1" ht="12">
      <c r="A257" s="39"/>
      <c r="B257" s="40"/>
      <c r="C257" s="41"/>
      <c r="D257" s="226" t="s">
        <v>219</v>
      </c>
      <c r="E257" s="41"/>
      <c r="F257" s="227" t="s">
        <v>533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219</v>
      </c>
      <c r="AU257" s="18" t="s">
        <v>81</v>
      </c>
    </row>
    <row r="258" spans="1:47" s="2" customFormat="1" ht="12">
      <c r="A258" s="39"/>
      <c r="B258" s="40"/>
      <c r="C258" s="41"/>
      <c r="D258" s="231" t="s">
        <v>221</v>
      </c>
      <c r="E258" s="41"/>
      <c r="F258" s="232" t="s">
        <v>534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221</v>
      </c>
      <c r="AU258" s="18" t="s">
        <v>81</v>
      </c>
    </row>
    <row r="259" spans="1:51" s="13" customFormat="1" ht="12">
      <c r="A259" s="13"/>
      <c r="B259" s="233"/>
      <c r="C259" s="234"/>
      <c r="D259" s="226" t="s">
        <v>223</v>
      </c>
      <c r="E259" s="235" t="s">
        <v>19</v>
      </c>
      <c r="F259" s="236" t="s">
        <v>2985</v>
      </c>
      <c r="G259" s="234"/>
      <c r="H259" s="237">
        <v>2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223</v>
      </c>
      <c r="AU259" s="243" t="s">
        <v>81</v>
      </c>
      <c r="AV259" s="13" t="s">
        <v>81</v>
      </c>
      <c r="AW259" s="13" t="s">
        <v>33</v>
      </c>
      <c r="AX259" s="13" t="s">
        <v>79</v>
      </c>
      <c r="AY259" s="243" t="s">
        <v>210</v>
      </c>
    </row>
    <row r="260" spans="1:65" s="2" customFormat="1" ht="16.5" customHeight="1">
      <c r="A260" s="39"/>
      <c r="B260" s="40"/>
      <c r="C260" s="244" t="s">
        <v>484</v>
      </c>
      <c r="D260" s="244" t="s">
        <v>240</v>
      </c>
      <c r="E260" s="245" t="s">
        <v>537</v>
      </c>
      <c r="F260" s="246" t="s">
        <v>538</v>
      </c>
      <c r="G260" s="247" t="s">
        <v>215</v>
      </c>
      <c r="H260" s="248">
        <v>0.04</v>
      </c>
      <c r="I260" s="249"/>
      <c r="J260" s="250">
        <f>ROUND(I260*H260,2)</f>
        <v>0</v>
      </c>
      <c r="K260" s="246" t="s">
        <v>216</v>
      </c>
      <c r="L260" s="251"/>
      <c r="M260" s="252" t="s">
        <v>19</v>
      </c>
      <c r="N260" s="253" t="s">
        <v>43</v>
      </c>
      <c r="O260" s="85"/>
      <c r="P260" s="222">
        <f>O260*H260</f>
        <v>0</v>
      </c>
      <c r="Q260" s="222">
        <v>0.02</v>
      </c>
      <c r="R260" s="222">
        <f>Q260*H260</f>
        <v>0.0008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405</v>
      </c>
      <c r="AT260" s="224" t="s">
        <v>240</v>
      </c>
      <c r="AU260" s="224" t="s">
        <v>81</v>
      </c>
      <c r="AY260" s="18" t="s">
        <v>210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311</v>
      </c>
      <c r="BM260" s="224" t="s">
        <v>2986</v>
      </c>
    </row>
    <row r="261" spans="1:47" s="2" customFormat="1" ht="12">
      <c r="A261" s="39"/>
      <c r="B261" s="40"/>
      <c r="C261" s="41"/>
      <c r="D261" s="226" t="s">
        <v>219</v>
      </c>
      <c r="E261" s="41"/>
      <c r="F261" s="227" t="s">
        <v>538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219</v>
      </c>
      <c r="AU261" s="18" t="s">
        <v>81</v>
      </c>
    </row>
    <row r="262" spans="1:51" s="13" customFormat="1" ht="12">
      <c r="A262" s="13"/>
      <c r="B262" s="233"/>
      <c r="C262" s="234"/>
      <c r="D262" s="226" t="s">
        <v>223</v>
      </c>
      <c r="E262" s="235" t="s">
        <v>19</v>
      </c>
      <c r="F262" s="236" t="s">
        <v>2987</v>
      </c>
      <c r="G262" s="234"/>
      <c r="H262" s="237">
        <v>0.04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223</v>
      </c>
      <c r="AU262" s="243" t="s">
        <v>81</v>
      </c>
      <c r="AV262" s="13" t="s">
        <v>81</v>
      </c>
      <c r="AW262" s="13" t="s">
        <v>33</v>
      </c>
      <c r="AX262" s="13" t="s">
        <v>79</v>
      </c>
      <c r="AY262" s="243" t="s">
        <v>210</v>
      </c>
    </row>
    <row r="263" spans="1:65" s="2" customFormat="1" ht="24.15" customHeight="1">
      <c r="A263" s="39"/>
      <c r="B263" s="40"/>
      <c r="C263" s="213" t="s">
        <v>491</v>
      </c>
      <c r="D263" s="213" t="s">
        <v>212</v>
      </c>
      <c r="E263" s="214" t="s">
        <v>542</v>
      </c>
      <c r="F263" s="215" t="s">
        <v>543</v>
      </c>
      <c r="G263" s="216" t="s">
        <v>229</v>
      </c>
      <c r="H263" s="217">
        <v>75.4</v>
      </c>
      <c r="I263" s="218"/>
      <c r="J263" s="219">
        <f>ROUND(I263*H263,2)</f>
        <v>0</v>
      </c>
      <c r="K263" s="215" t="s">
        <v>216</v>
      </c>
      <c r="L263" s="45"/>
      <c r="M263" s="220" t="s">
        <v>19</v>
      </c>
      <c r="N263" s="221" t="s">
        <v>43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311</v>
      </c>
      <c r="AT263" s="224" t="s">
        <v>212</v>
      </c>
      <c r="AU263" s="224" t="s">
        <v>81</v>
      </c>
      <c r="AY263" s="18" t="s">
        <v>210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79</v>
      </c>
      <c r="BK263" s="225">
        <f>ROUND(I263*H263,2)</f>
        <v>0</v>
      </c>
      <c r="BL263" s="18" t="s">
        <v>311</v>
      </c>
      <c r="BM263" s="224" t="s">
        <v>2988</v>
      </c>
    </row>
    <row r="264" spans="1:47" s="2" customFormat="1" ht="12">
      <c r="A264" s="39"/>
      <c r="B264" s="40"/>
      <c r="C264" s="41"/>
      <c r="D264" s="226" t="s">
        <v>219</v>
      </c>
      <c r="E264" s="41"/>
      <c r="F264" s="227" t="s">
        <v>545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219</v>
      </c>
      <c r="AU264" s="18" t="s">
        <v>81</v>
      </c>
    </row>
    <row r="265" spans="1:47" s="2" customFormat="1" ht="12">
      <c r="A265" s="39"/>
      <c r="B265" s="40"/>
      <c r="C265" s="41"/>
      <c r="D265" s="231" t="s">
        <v>221</v>
      </c>
      <c r="E265" s="41"/>
      <c r="F265" s="232" t="s">
        <v>546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221</v>
      </c>
      <c r="AU265" s="18" t="s">
        <v>81</v>
      </c>
    </row>
    <row r="266" spans="1:51" s="13" customFormat="1" ht="12">
      <c r="A266" s="13"/>
      <c r="B266" s="233"/>
      <c r="C266" s="234"/>
      <c r="D266" s="226" t="s">
        <v>223</v>
      </c>
      <c r="E266" s="235" t="s">
        <v>19</v>
      </c>
      <c r="F266" s="236" t="s">
        <v>2959</v>
      </c>
      <c r="G266" s="234"/>
      <c r="H266" s="237">
        <v>75.4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223</v>
      </c>
      <c r="AU266" s="243" t="s">
        <v>81</v>
      </c>
      <c r="AV266" s="13" t="s">
        <v>81</v>
      </c>
      <c r="AW266" s="13" t="s">
        <v>33</v>
      </c>
      <c r="AX266" s="13" t="s">
        <v>79</v>
      </c>
      <c r="AY266" s="243" t="s">
        <v>210</v>
      </c>
    </row>
    <row r="267" spans="1:65" s="2" customFormat="1" ht="24.15" customHeight="1">
      <c r="A267" s="39"/>
      <c r="B267" s="40"/>
      <c r="C267" s="244" t="s">
        <v>496</v>
      </c>
      <c r="D267" s="244" t="s">
        <v>240</v>
      </c>
      <c r="E267" s="245" t="s">
        <v>549</v>
      </c>
      <c r="F267" s="246" t="s">
        <v>550</v>
      </c>
      <c r="G267" s="247" t="s">
        <v>229</v>
      </c>
      <c r="H267" s="248">
        <v>79.17</v>
      </c>
      <c r="I267" s="249"/>
      <c r="J267" s="250">
        <f>ROUND(I267*H267,2)</f>
        <v>0</v>
      </c>
      <c r="K267" s="246" t="s">
        <v>216</v>
      </c>
      <c r="L267" s="251"/>
      <c r="M267" s="252" t="s">
        <v>19</v>
      </c>
      <c r="N267" s="253" t="s">
        <v>43</v>
      </c>
      <c r="O267" s="85"/>
      <c r="P267" s="222">
        <f>O267*H267</f>
        <v>0</v>
      </c>
      <c r="Q267" s="222">
        <v>0.006</v>
      </c>
      <c r="R267" s="222">
        <f>Q267*H267</f>
        <v>0.47502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405</v>
      </c>
      <c r="AT267" s="224" t="s">
        <v>240</v>
      </c>
      <c r="AU267" s="224" t="s">
        <v>81</v>
      </c>
      <c r="AY267" s="18" t="s">
        <v>210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79</v>
      </c>
      <c r="BK267" s="225">
        <f>ROUND(I267*H267,2)</f>
        <v>0</v>
      </c>
      <c r="BL267" s="18" t="s">
        <v>311</v>
      </c>
      <c r="BM267" s="224" t="s">
        <v>2989</v>
      </c>
    </row>
    <row r="268" spans="1:47" s="2" customFormat="1" ht="12">
      <c r="A268" s="39"/>
      <c r="B268" s="40"/>
      <c r="C268" s="41"/>
      <c r="D268" s="226" t="s">
        <v>219</v>
      </c>
      <c r="E268" s="41"/>
      <c r="F268" s="227" t="s">
        <v>550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219</v>
      </c>
      <c r="AU268" s="18" t="s">
        <v>81</v>
      </c>
    </row>
    <row r="269" spans="1:51" s="13" customFormat="1" ht="12">
      <c r="A269" s="13"/>
      <c r="B269" s="233"/>
      <c r="C269" s="234"/>
      <c r="D269" s="226" t="s">
        <v>223</v>
      </c>
      <c r="E269" s="234"/>
      <c r="F269" s="236" t="s">
        <v>2990</v>
      </c>
      <c r="G269" s="234"/>
      <c r="H269" s="237">
        <v>79.17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223</v>
      </c>
      <c r="AU269" s="243" t="s">
        <v>81</v>
      </c>
      <c r="AV269" s="13" t="s">
        <v>81</v>
      </c>
      <c r="AW269" s="13" t="s">
        <v>4</v>
      </c>
      <c r="AX269" s="13" t="s">
        <v>79</v>
      </c>
      <c r="AY269" s="243" t="s">
        <v>210</v>
      </c>
    </row>
    <row r="270" spans="1:65" s="2" customFormat="1" ht="24.15" customHeight="1">
      <c r="A270" s="39"/>
      <c r="B270" s="40"/>
      <c r="C270" s="213" t="s">
        <v>500</v>
      </c>
      <c r="D270" s="213" t="s">
        <v>212</v>
      </c>
      <c r="E270" s="214" t="s">
        <v>554</v>
      </c>
      <c r="F270" s="215" t="s">
        <v>555</v>
      </c>
      <c r="G270" s="216" t="s">
        <v>332</v>
      </c>
      <c r="H270" s="217">
        <v>1.101</v>
      </c>
      <c r="I270" s="218"/>
      <c r="J270" s="219">
        <f>ROUND(I270*H270,2)</f>
        <v>0</v>
      </c>
      <c r="K270" s="215" t="s">
        <v>216</v>
      </c>
      <c r="L270" s="45"/>
      <c r="M270" s="220" t="s">
        <v>19</v>
      </c>
      <c r="N270" s="221" t="s">
        <v>43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311</v>
      </c>
      <c r="AT270" s="224" t="s">
        <v>212</v>
      </c>
      <c r="AU270" s="224" t="s">
        <v>81</v>
      </c>
      <c r="AY270" s="18" t="s">
        <v>210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311</v>
      </c>
      <c r="BM270" s="224" t="s">
        <v>2991</v>
      </c>
    </row>
    <row r="271" spans="1:47" s="2" customFormat="1" ht="12">
      <c r="A271" s="39"/>
      <c r="B271" s="40"/>
      <c r="C271" s="41"/>
      <c r="D271" s="226" t="s">
        <v>219</v>
      </c>
      <c r="E271" s="41"/>
      <c r="F271" s="227" t="s">
        <v>557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219</v>
      </c>
      <c r="AU271" s="18" t="s">
        <v>81</v>
      </c>
    </row>
    <row r="272" spans="1:47" s="2" customFormat="1" ht="12">
      <c r="A272" s="39"/>
      <c r="B272" s="40"/>
      <c r="C272" s="41"/>
      <c r="D272" s="231" t="s">
        <v>221</v>
      </c>
      <c r="E272" s="41"/>
      <c r="F272" s="232" t="s">
        <v>558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221</v>
      </c>
      <c r="AU272" s="18" t="s">
        <v>81</v>
      </c>
    </row>
    <row r="273" spans="1:63" s="12" customFormat="1" ht="22.8" customHeight="1">
      <c r="A273" s="12"/>
      <c r="B273" s="197"/>
      <c r="C273" s="198"/>
      <c r="D273" s="199" t="s">
        <v>71</v>
      </c>
      <c r="E273" s="211" t="s">
        <v>573</v>
      </c>
      <c r="F273" s="211" t="s">
        <v>574</v>
      </c>
      <c r="G273" s="198"/>
      <c r="H273" s="198"/>
      <c r="I273" s="201"/>
      <c r="J273" s="212">
        <f>BK273</f>
        <v>0</v>
      </c>
      <c r="K273" s="198"/>
      <c r="L273" s="203"/>
      <c r="M273" s="204"/>
      <c r="N273" s="205"/>
      <c r="O273" s="205"/>
      <c r="P273" s="206">
        <f>SUM(P274:P286)</f>
        <v>0</v>
      </c>
      <c r="Q273" s="205"/>
      <c r="R273" s="206">
        <f>SUM(R274:R286)</f>
        <v>0.00052</v>
      </c>
      <c r="S273" s="205"/>
      <c r="T273" s="207">
        <f>SUM(T274:T286)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8" t="s">
        <v>81</v>
      </c>
      <c r="AT273" s="209" t="s">
        <v>71</v>
      </c>
      <c r="AU273" s="209" t="s">
        <v>79</v>
      </c>
      <c r="AY273" s="208" t="s">
        <v>210</v>
      </c>
      <c r="BK273" s="210">
        <f>SUM(BK274:BK286)</f>
        <v>0</v>
      </c>
    </row>
    <row r="274" spans="1:65" s="2" customFormat="1" ht="24.15" customHeight="1">
      <c r="A274" s="39"/>
      <c r="B274" s="40"/>
      <c r="C274" s="213" t="s">
        <v>504</v>
      </c>
      <c r="D274" s="213" t="s">
        <v>212</v>
      </c>
      <c r="E274" s="214" t="s">
        <v>576</v>
      </c>
      <c r="F274" s="215" t="s">
        <v>577</v>
      </c>
      <c r="G274" s="216" t="s">
        <v>578</v>
      </c>
      <c r="H274" s="217">
        <v>1</v>
      </c>
      <c r="I274" s="218"/>
      <c r="J274" s="219">
        <f>ROUND(I274*H274,2)</f>
        <v>0</v>
      </c>
      <c r="K274" s="215" t="s">
        <v>216</v>
      </c>
      <c r="L274" s="45"/>
      <c r="M274" s="220" t="s">
        <v>19</v>
      </c>
      <c r="N274" s="221" t="s">
        <v>43</v>
      </c>
      <c r="O274" s="85"/>
      <c r="P274" s="222">
        <f>O274*H274</f>
        <v>0</v>
      </c>
      <c r="Q274" s="222">
        <v>0.00052</v>
      </c>
      <c r="R274" s="222">
        <f>Q274*H274</f>
        <v>0.00052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311</v>
      </c>
      <c r="AT274" s="224" t="s">
        <v>212</v>
      </c>
      <c r="AU274" s="224" t="s">
        <v>81</v>
      </c>
      <c r="AY274" s="18" t="s">
        <v>210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311</v>
      </c>
      <c r="BM274" s="224" t="s">
        <v>2992</v>
      </c>
    </row>
    <row r="275" spans="1:47" s="2" customFormat="1" ht="12">
      <c r="A275" s="39"/>
      <c r="B275" s="40"/>
      <c r="C275" s="41"/>
      <c r="D275" s="226" t="s">
        <v>219</v>
      </c>
      <c r="E275" s="41"/>
      <c r="F275" s="227" t="s">
        <v>577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219</v>
      </c>
      <c r="AU275" s="18" t="s">
        <v>81</v>
      </c>
    </row>
    <row r="276" spans="1:47" s="2" customFormat="1" ht="12">
      <c r="A276" s="39"/>
      <c r="B276" s="40"/>
      <c r="C276" s="41"/>
      <c r="D276" s="231" t="s">
        <v>221</v>
      </c>
      <c r="E276" s="41"/>
      <c r="F276" s="232" t="s">
        <v>580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221</v>
      </c>
      <c r="AU276" s="18" t="s">
        <v>81</v>
      </c>
    </row>
    <row r="277" spans="1:65" s="2" customFormat="1" ht="16.5" customHeight="1">
      <c r="A277" s="39"/>
      <c r="B277" s="40"/>
      <c r="C277" s="213" t="s">
        <v>510</v>
      </c>
      <c r="D277" s="213" t="s">
        <v>212</v>
      </c>
      <c r="E277" s="214" t="s">
        <v>586</v>
      </c>
      <c r="F277" s="215" t="s">
        <v>587</v>
      </c>
      <c r="G277" s="216" t="s">
        <v>297</v>
      </c>
      <c r="H277" s="217">
        <v>1</v>
      </c>
      <c r="I277" s="218"/>
      <c r="J277" s="219">
        <f>ROUND(I277*H277,2)</f>
        <v>0</v>
      </c>
      <c r="K277" s="215" t="s">
        <v>19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311</v>
      </c>
      <c r="AT277" s="224" t="s">
        <v>212</v>
      </c>
      <c r="AU277" s="224" t="s">
        <v>81</v>
      </c>
      <c r="AY277" s="18" t="s">
        <v>210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311</v>
      </c>
      <c r="BM277" s="224" t="s">
        <v>2993</v>
      </c>
    </row>
    <row r="278" spans="1:47" s="2" customFormat="1" ht="12">
      <c r="A278" s="39"/>
      <c r="B278" s="40"/>
      <c r="C278" s="41"/>
      <c r="D278" s="226" t="s">
        <v>219</v>
      </c>
      <c r="E278" s="41"/>
      <c r="F278" s="227" t="s">
        <v>587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219</v>
      </c>
      <c r="AU278" s="18" t="s">
        <v>81</v>
      </c>
    </row>
    <row r="279" spans="1:65" s="2" customFormat="1" ht="16.5" customHeight="1">
      <c r="A279" s="39"/>
      <c r="B279" s="40"/>
      <c r="C279" s="213" t="s">
        <v>516</v>
      </c>
      <c r="D279" s="213" t="s">
        <v>212</v>
      </c>
      <c r="E279" s="214" t="s">
        <v>590</v>
      </c>
      <c r="F279" s="215" t="s">
        <v>591</v>
      </c>
      <c r="G279" s="216" t="s">
        <v>297</v>
      </c>
      <c r="H279" s="217">
        <v>1</v>
      </c>
      <c r="I279" s="218"/>
      <c r="J279" s="219">
        <f>ROUND(I279*H279,2)</f>
        <v>0</v>
      </c>
      <c r="K279" s="215" t="s">
        <v>19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311</v>
      </c>
      <c r="AT279" s="224" t="s">
        <v>212</v>
      </c>
      <c r="AU279" s="224" t="s">
        <v>81</v>
      </c>
      <c r="AY279" s="18" t="s">
        <v>210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311</v>
      </c>
      <c r="BM279" s="224" t="s">
        <v>2994</v>
      </c>
    </row>
    <row r="280" spans="1:47" s="2" customFormat="1" ht="12">
      <c r="A280" s="39"/>
      <c r="B280" s="40"/>
      <c r="C280" s="41"/>
      <c r="D280" s="226" t="s">
        <v>219</v>
      </c>
      <c r="E280" s="41"/>
      <c r="F280" s="227" t="s">
        <v>591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219</v>
      </c>
      <c r="AU280" s="18" t="s">
        <v>81</v>
      </c>
    </row>
    <row r="281" spans="1:65" s="2" customFormat="1" ht="16.5" customHeight="1">
      <c r="A281" s="39"/>
      <c r="B281" s="40"/>
      <c r="C281" s="213" t="s">
        <v>521</v>
      </c>
      <c r="D281" s="213" t="s">
        <v>212</v>
      </c>
      <c r="E281" s="214" t="s">
        <v>594</v>
      </c>
      <c r="F281" s="215" t="s">
        <v>595</v>
      </c>
      <c r="G281" s="216" t="s">
        <v>297</v>
      </c>
      <c r="H281" s="217">
        <v>1</v>
      </c>
      <c r="I281" s="218"/>
      <c r="J281" s="219">
        <f>ROUND(I281*H281,2)</f>
        <v>0</v>
      </c>
      <c r="K281" s="215" t="s">
        <v>19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311</v>
      </c>
      <c r="AT281" s="224" t="s">
        <v>212</v>
      </c>
      <c r="AU281" s="224" t="s">
        <v>81</v>
      </c>
      <c r="AY281" s="18" t="s">
        <v>210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311</v>
      </c>
      <c r="BM281" s="224" t="s">
        <v>2995</v>
      </c>
    </row>
    <row r="282" spans="1:47" s="2" customFormat="1" ht="12">
      <c r="A282" s="39"/>
      <c r="B282" s="40"/>
      <c r="C282" s="41"/>
      <c r="D282" s="226" t="s">
        <v>219</v>
      </c>
      <c r="E282" s="41"/>
      <c r="F282" s="227" t="s">
        <v>595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219</v>
      </c>
      <c r="AU282" s="18" t="s">
        <v>81</v>
      </c>
    </row>
    <row r="283" spans="1:65" s="2" customFormat="1" ht="16.5" customHeight="1">
      <c r="A283" s="39"/>
      <c r="B283" s="40"/>
      <c r="C283" s="213" t="s">
        <v>529</v>
      </c>
      <c r="D283" s="213" t="s">
        <v>212</v>
      </c>
      <c r="E283" s="214" t="s">
        <v>598</v>
      </c>
      <c r="F283" s="215" t="s">
        <v>599</v>
      </c>
      <c r="G283" s="216" t="s">
        <v>297</v>
      </c>
      <c r="H283" s="217">
        <v>2</v>
      </c>
      <c r="I283" s="218"/>
      <c r="J283" s="219">
        <f>ROUND(I283*H283,2)</f>
        <v>0</v>
      </c>
      <c r="K283" s="215" t="s">
        <v>19</v>
      </c>
      <c r="L283" s="45"/>
      <c r="M283" s="220" t="s">
        <v>19</v>
      </c>
      <c r="N283" s="221" t="s">
        <v>43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311</v>
      </c>
      <c r="AT283" s="224" t="s">
        <v>212</v>
      </c>
      <c r="AU283" s="224" t="s">
        <v>81</v>
      </c>
      <c r="AY283" s="18" t="s">
        <v>210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311</v>
      </c>
      <c r="BM283" s="224" t="s">
        <v>2996</v>
      </c>
    </row>
    <row r="284" spans="1:47" s="2" customFormat="1" ht="12">
      <c r="A284" s="39"/>
      <c r="B284" s="40"/>
      <c r="C284" s="41"/>
      <c r="D284" s="226" t="s">
        <v>219</v>
      </c>
      <c r="E284" s="41"/>
      <c r="F284" s="227" t="s">
        <v>599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219</v>
      </c>
      <c r="AU284" s="18" t="s">
        <v>81</v>
      </c>
    </row>
    <row r="285" spans="1:65" s="2" customFormat="1" ht="16.5" customHeight="1">
      <c r="A285" s="39"/>
      <c r="B285" s="40"/>
      <c r="C285" s="213" t="s">
        <v>536</v>
      </c>
      <c r="D285" s="213" t="s">
        <v>212</v>
      </c>
      <c r="E285" s="214" t="s">
        <v>2293</v>
      </c>
      <c r="F285" s="215" t="s">
        <v>2294</v>
      </c>
      <c r="G285" s="216" t="s">
        <v>297</v>
      </c>
      <c r="H285" s="217">
        <v>1</v>
      </c>
      <c r="I285" s="218"/>
      <c r="J285" s="219">
        <f>ROUND(I285*H285,2)</f>
        <v>0</v>
      </c>
      <c r="K285" s="215" t="s">
        <v>19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311</v>
      </c>
      <c r="AT285" s="224" t="s">
        <v>212</v>
      </c>
      <c r="AU285" s="224" t="s">
        <v>81</v>
      </c>
      <c r="AY285" s="18" t="s">
        <v>210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311</v>
      </c>
      <c r="BM285" s="224" t="s">
        <v>2997</v>
      </c>
    </row>
    <row r="286" spans="1:47" s="2" customFormat="1" ht="12">
      <c r="A286" s="39"/>
      <c r="B286" s="40"/>
      <c r="C286" s="41"/>
      <c r="D286" s="226" t="s">
        <v>219</v>
      </c>
      <c r="E286" s="41"/>
      <c r="F286" s="227" t="s">
        <v>2294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219</v>
      </c>
      <c r="AU286" s="18" t="s">
        <v>81</v>
      </c>
    </row>
    <row r="287" spans="1:63" s="12" customFormat="1" ht="22.8" customHeight="1">
      <c r="A287" s="12"/>
      <c r="B287" s="197"/>
      <c r="C287" s="198"/>
      <c r="D287" s="199" t="s">
        <v>71</v>
      </c>
      <c r="E287" s="211" t="s">
        <v>617</v>
      </c>
      <c r="F287" s="211" t="s">
        <v>618</v>
      </c>
      <c r="G287" s="198"/>
      <c r="H287" s="198"/>
      <c r="I287" s="201"/>
      <c r="J287" s="212">
        <f>BK287</f>
        <v>0</v>
      </c>
      <c r="K287" s="198"/>
      <c r="L287" s="203"/>
      <c r="M287" s="204"/>
      <c r="N287" s="205"/>
      <c r="O287" s="205"/>
      <c r="P287" s="206">
        <f>SUM(P288:P353)</f>
        <v>0</v>
      </c>
      <c r="Q287" s="205"/>
      <c r="R287" s="206">
        <f>SUM(R288:R353)</f>
        <v>1.1409281</v>
      </c>
      <c r="S287" s="205"/>
      <c r="T287" s="207">
        <f>SUM(T288:T353)</f>
        <v>0.30648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8" t="s">
        <v>81</v>
      </c>
      <c r="AT287" s="209" t="s">
        <v>71</v>
      </c>
      <c r="AU287" s="209" t="s">
        <v>79</v>
      </c>
      <c r="AY287" s="208" t="s">
        <v>210</v>
      </c>
      <c r="BK287" s="210">
        <f>SUM(BK288:BK353)</f>
        <v>0</v>
      </c>
    </row>
    <row r="288" spans="1:65" s="2" customFormat="1" ht="21.75" customHeight="1">
      <c r="A288" s="39"/>
      <c r="B288" s="40"/>
      <c r="C288" s="213" t="s">
        <v>541</v>
      </c>
      <c r="D288" s="213" t="s">
        <v>212</v>
      </c>
      <c r="E288" s="214" t="s">
        <v>620</v>
      </c>
      <c r="F288" s="215" t="s">
        <v>621</v>
      </c>
      <c r="G288" s="216" t="s">
        <v>297</v>
      </c>
      <c r="H288" s="217">
        <v>216</v>
      </c>
      <c r="I288" s="218"/>
      <c r="J288" s="219">
        <f>ROUND(I288*H288,2)</f>
        <v>0</v>
      </c>
      <c r="K288" s="215" t="s">
        <v>216</v>
      </c>
      <c r="L288" s="45"/>
      <c r="M288" s="220" t="s">
        <v>19</v>
      </c>
      <c r="N288" s="221" t="s">
        <v>43</v>
      </c>
      <c r="O288" s="85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311</v>
      </c>
      <c r="AT288" s="224" t="s">
        <v>212</v>
      </c>
      <c r="AU288" s="224" t="s">
        <v>81</v>
      </c>
      <c r="AY288" s="18" t="s">
        <v>210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79</v>
      </c>
      <c r="BK288" s="225">
        <f>ROUND(I288*H288,2)</f>
        <v>0</v>
      </c>
      <c r="BL288" s="18" t="s">
        <v>311</v>
      </c>
      <c r="BM288" s="224" t="s">
        <v>2998</v>
      </c>
    </row>
    <row r="289" spans="1:47" s="2" customFormat="1" ht="12">
      <c r="A289" s="39"/>
      <c r="B289" s="40"/>
      <c r="C289" s="41"/>
      <c r="D289" s="226" t="s">
        <v>219</v>
      </c>
      <c r="E289" s="41"/>
      <c r="F289" s="227" t="s">
        <v>623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219</v>
      </c>
      <c r="AU289" s="18" t="s">
        <v>81</v>
      </c>
    </row>
    <row r="290" spans="1:47" s="2" customFormat="1" ht="12">
      <c r="A290" s="39"/>
      <c r="B290" s="40"/>
      <c r="C290" s="41"/>
      <c r="D290" s="231" t="s">
        <v>221</v>
      </c>
      <c r="E290" s="41"/>
      <c r="F290" s="232" t="s">
        <v>624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221</v>
      </c>
      <c r="AU290" s="18" t="s">
        <v>81</v>
      </c>
    </row>
    <row r="291" spans="1:51" s="13" customFormat="1" ht="12">
      <c r="A291" s="13"/>
      <c r="B291" s="233"/>
      <c r="C291" s="234"/>
      <c r="D291" s="226" t="s">
        <v>223</v>
      </c>
      <c r="E291" s="235" t="s">
        <v>19</v>
      </c>
      <c r="F291" s="236" t="s">
        <v>2999</v>
      </c>
      <c r="G291" s="234"/>
      <c r="H291" s="237">
        <v>216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223</v>
      </c>
      <c r="AU291" s="243" t="s">
        <v>81</v>
      </c>
      <c r="AV291" s="13" t="s">
        <v>81</v>
      </c>
      <c r="AW291" s="13" t="s">
        <v>33</v>
      </c>
      <c r="AX291" s="13" t="s">
        <v>79</v>
      </c>
      <c r="AY291" s="243" t="s">
        <v>210</v>
      </c>
    </row>
    <row r="292" spans="1:65" s="2" customFormat="1" ht="16.5" customHeight="1">
      <c r="A292" s="39"/>
      <c r="B292" s="40"/>
      <c r="C292" s="244" t="s">
        <v>548</v>
      </c>
      <c r="D292" s="244" t="s">
        <v>240</v>
      </c>
      <c r="E292" s="245" t="s">
        <v>627</v>
      </c>
      <c r="F292" s="246" t="s">
        <v>628</v>
      </c>
      <c r="G292" s="247" t="s">
        <v>269</v>
      </c>
      <c r="H292" s="248">
        <v>64.8</v>
      </c>
      <c r="I292" s="249"/>
      <c r="J292" s="250">
        <f>ROUND(I292*H292,2)</f>
        <v>0</v>
      </c>
      <c r="K292" s="246" t="s">
        <v>216</v>
      </c>
      <c r="L292" s="251"/>
      <c r="M292" s="252" t="s">
        <v>19</v>
      </c>
      <c r="N292" s="253" t="s">
        <v>43</v>
      </c>
      <c r="O292" s="85"/>
      <c r="P292" s="222">
        <f>O292*H292</f>
        <v>0</v>
      </c>
      <c r="Q292" s="222">
        <v>0.0013</v>
      </c>
      <c r="R292" s="222">
        <f>Q292*H292</f>
        <v>0.08424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405</v>
      </c>
      <c r="AT292" s="224" t="s">
        <v>240</v>
      </c>
      <c r="AU292" s="224" t="s">
        <v>81</v>
      </c>
      <c r="AY292" s="18" t="s">
        <v>210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79</v>
      </c>
      <c r="BK292" s="225">
        <f>ROUND(I292*H292,2)</f>
        <v>0</v>
      </c>
      <c r="BL292" s="18" t="s">
        <v>311</v>
      </c>
      <c r="BM292" s="224" t="s">
        <v>3000</v>
      </c>
    </row>
    <row r="293" spans="1:47" s="2" customFormat="1" ht="12">
      <c r="A293" s="39"/>
      <c r="B293" s="40"/>
      <c r="C293" s="41"/>
      <c r="D293" s="226" t="s">
        <v>219</v>
      </c>
      <c r="E293" s="41"/>
      <c r="F293" s="227" t="s">
        <v>628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219</v>
      </c>
      <c r="AU293" s="18" t="s">
        <v>81</v>
      </c>
    </row>
    <row r="294" spans="1:51" s="13" customFormat="1" ht="12">
      <c r="A294" s="13"/>
      <c r="B294" s="233"/>
      <c r="C294" s="234"/>
      <c r="D294" s="226" t="s">
        <v>223</v>
      </c>
      <c r="E294" s="234"/>
      <c r="F294" s="236" t="s">
        <v>3001</v>
      </c>
      <c r="G294" s="234"/>
      <c r="H294" s="237">
        <v>64.8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223</v>
      </c>
      <c r="AU294" s="243" t="s">
        <v>81</v>
      </c>
      <c r="AV294" s="13" t="s">
        <v>81</v>
      </c>
      <c r="AW294" s="13" t="s">
        <v>4</v>
      </c>
      <c r="AX294" s="13" t="s">
        <v>79</v>
      </c>
      <c r="AY294" s="243" t="s">
        <v>210</v>
      </c>
    </row>
    <row r="295" spans="1:65" s="2" customFormat="1" ht="24.15" customHeight="1">
      <c r="A295" s="39"/>
      <c r="B295" s="40"/>
      <c r="C295" s="244" t="s">
        <v>553</v>
      </c>
      <c r="D295" s="244" t="s">
        <v>240</v>
      </c>
      <c r="E295" s="245" t="s">
        <v>632</v>
      </c>
      <c r="F295" s="246" t="s">
        <v>633</v>
      </c>
      <c r="G295" s="247" t="s">
        <v>634</v>
      </c>
      <c r="H295" s="248">
        <v>4.32</v>
      </c>
      <c r="I295" s="249"/>
      <c r="J295" s="250">
        <f>ROUND(I295*H295,2)</f>
        <v>0</v>
      </c>
      <c r="K295" s="246" t="s">
        <v>216</v>
      </c>
      <c r="L295" s="251"/>
      <c r="M295" s="252" t="s">
        <v>19</v>
      </c>
      <c r="N295" s="253" t="s">
        <v>43</v>
      </c>
      <c r="O295" s="85"/>
      <c r="P295" s="222">
        <f>O295*H295</f>
        <v>0</v>
      </c>
      <c r="Q295" s="222">
        <v>0.00333</v>
      </c>
      <c r="R295" s="222">
        <f>Q295*H295</f>
        <v>0.014385600000000002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405</v>
      </c>
      <c r="AT295" s="224" t="s">
        <v>240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3002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633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51" s="13" customFormat="1" ht="12">
      <c r="A297" s="13"/>
      <c r="B297" s="233"/>
      <c r="C297" s="234"/>
      <c r="D297" s="226" t="s">
        <v>223</v>
      </c>
      <c r="E297" s="235" t="s">
        <v>19</v>
      </c>
      <c r="F297" s="236" t="s">
        <v>3003</v>
      </c>
      <c r="G297" s="234"/>
      <c r="H297" s="237">
        <v>4.32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223</v>
      </c>
      <c r="AU297" s="243" t="s">
        <v>81</v>
      </c>
      <c r="AV297" s="13" t="s">
        <v>81</v>
      </c>
      <c r="AW297" s="13" t="s">
        <v>33</v>
      </c>
      <c r="AX297" s="13" t="s">
        <v>79</v>
      </c>
      <c r="AY297" s="243" t="s">
        <v>210</v>
      </c>
    </row>
    <row r="298" spans="1:65" s="2" customFormat="1" ht="24.15" customHeight="1">
      <c r="A298" s="39"/>
      <c r="B298" s="40"/>
      <c r="C298" s="244" t="s">
        <v>561</v>
      </c>
      <c r="D298" s="244" t="s">
        <v>240</v>
      </c>
      <c r="E298" s="245" t="s">
        <v>638</v>
      </c>
      <c r="F298" s="246" t="s">
        <v>639</v>
      </c>
      <c r="G298" s="247" t="s">
        <v>634</v>
      </c>
      <c r="H298" s="248">
        <v>4.32</v>
      </c>
      <c r="I298" s="249"/>
      <c r="J298" s="250">
        <f>ROUND(I298*H298,2)</f>
        <v>0</v>
      </c>
      <c r="K298" s="246" t="s">
        <v>216</v>
      </c>
      <c r="L298" s="251"/>
      <c r="M298" s="252" t="s">
        <v>19</v>
      </c>
      <c r="N298" s="253" t="s">
        <v>43</v>
      </c>
      <c r="O298" s="85"/>
      <c r="P298" s="222">
        <f>O298*H298</f>
        <v>0</v>
      </c>
      <c r="Q298" s="222">
        <v>0.00113</v>
      </c>
      <c r="R298" s="222">
        <f>Q298*H298</f>
        <v>0.0048816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405</v>
      </c>
      <c r="AT298" s="224" t="s">
        <v>240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3004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639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65" s="2" customFormat="1" ht="33" customHeight="1">
      <c r="A300" s="39"/>
      <c r="B300" s="40"/>
      <c r="C300" s="213" t="s">
        <v>569</v>
      </c>
      <c r="D300" s="213" t="s">
        <v>212</v>
      </c>
      <c r="E300" s="214" t="s">
        <v>643</v>
      </c>
      <c r="F300" s="215" t="s">
        <v>644</v>
      </c>
      <c r="G300" s="216" t="s">
        <v>229</v>
      </c>
      <c r="H300" s="217">
        <v>3.13</v>
      </c>
      <c r="I300" s="218"/>
      <c r="J300" s="219">
        <f>ROUND(I300*H300,2)</f>
        <v>0</v>
      </c>
      <c r="K300" s="215" t="s">
        <v>216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311</v>
      </c>
      <c r="AT300" s="224" t="s">
        <v>212</v>
      </c>
      <c r="AU300" s="224" t="s">
        <v>81</v>
      </c>
      <c r="AY300" s="18" t="s">
        <v>210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311</v>
      </c>
      <c r="BM300" s="224" t="s">
        <v>3005</v>
      </c>
    </row>
    <row r="301" spans="1:47" s="2" customFormat="1" ht="12">
      <c r="A301" s="39"/>
      <c r="B301" s="40"/>
      <c r="C301" s="41"/>
      <c r="D301" s="226" t="s">
        <v>219</v>
      </c>
      <c r="E301" s="41"/>
      <c r="F301" s="227" t="s">
        <v>646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219</v>
      </c>
      <c r="AU301" s="18" t="s">
        <v>81</v>
      </c>
    </row>
    <row r="302" spans="1:47" s="2" customFormat="1" ht="12">
      <c r="A302" s="39"/>
      <c r="B302" s="40"/>
      <c r="C302" s="41"/>
      <c r="D302" s="231" t="s">
        <v>221</v>
      </c>
      <c r="E302" s="41"/>
      <c r="F302" s="232" t="s">
        <v>647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221</v>
      </c>
      <c r="AU302" s="18" t="s">
        <v>81</v>
      </c>
    </row>
    <row r="303" spans="1:51" s="13" customFormat="1" ht="12">
      <c r="A303" s="13"/>
      <c r="B303" s="233"/>
      <c r="C303" s="234"/>
      <c r="D303" s="226" t="s">
        <v>223</v>
      </c>
      <c r="E303" s="235" t="s">
        <v>19</v>
      </c>
      <c r="F303" s="236" t="s">
        <v>3006</v>
      </c>
      <c r="G303" s="234"/>
      <c r="H303" s="237">
        <v>3.13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223</v>
      </c>
      <c r="AU303" s="243" t="s">
        <v>81</v>
      </c>
      <c r="AV303" s="13" t="s">
        <v>81</v>
      </c>
      <c r="AW303" s="13" t="s">
        <v>33</v>
      </c>
      <c r="AX303" s="13" t="s">
        <v>79</v>
      </c>
      <c r="AY303" s="243" t="s">
        <v>210</v>
      </c>
    </row>
    <row r="304" spans="1:65" s="2" customFormat="1" ht="24.15" customHeight="1">
      <c r="A304" s="39"/>
      <c r="B304" s="40"/>
      <c r="C304" s="244" t="s">
        <v>575</v>
      </c>
      <c r="D304" s="244" t="s">
        <v>240</v>
      </c>
      <c r="E304" s="245" t="s">
        <v>650</v>
      </c>
      <c r="F304" s="246" t="s">
        <v>651</v>
      </c>
      <c r="G304" s="247" t="s">
        <v>229</v>
      </c>
      <c r="H304" s="248">
        <v>3.287</v>
      </c>
      <c r="I304" s="249"/>
      <c r="J304" s="250">
        <f>ROUND(I304*H304,2)</f>
        <v>0</v>
      </c>
      <c r="K304" s="246" t="s">
        <v>216</v>
      </c>
      <c r="L304" s="251"/>
      <c r="M304" s="252" t="s">
        <v>19</v>
      </c>
      <c r="N304" s="253" t="s">
        <v>43</v>
      </c>
      <c r="O304" s="85"/>
      <c r="P304" s="222">
        <f>O304*H304</f>
        <v>0</v>
      </c>
      <c r="Q304" s="222">
        <v>0.0095</v>
      </c>
      <c r="R304" s="222">
        <f>Q304*H304</f>
        <v>0.031226499999999997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405</v>
      </c>
      <c r="AT304" s="224" t="s">
        <v>240</v>
      </c>
      <c r="AU304" s="224" t="s">
        <v>81</v>
      </c>
      <c r="AY304" s="18" t="s">
        <v>210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311</v>
      </c>
      <c r="BM304" s="224" t="s">
        <v>3007</v>
      </c>
    </row>
    <row r="305" spans="1:47" s="2" customFormat="1" ht="12">
      <c r="A305" s="39"/>
      <c r="B305" s="40"/>
      <c r="C305" s="41"/>
      <c r="D305" s="226" t="s">
        <v>219</v>
      </c>
      <c r="E305" s="41"/>
      <c r="F305" s="227" t="s">
        <v>651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219</v>
      </c>
      <c r="AU305" s="18" t="s">
        <v>81</v>
      </c>
    </row>
    <row r="306" spans="1:51" s="13" customFormat="1" ht="12">
      <c r="A306" s="13"/>
      <c r="B306" s="233"/>
      <c r="C306" s="234"/>
      <c r="D306" s="226" t="s">
        <v>223</v>
      </c>
      <c r="E306" s="234"/>
      <c r="F306" s="236" t="s">
        <v>3008</v>
      </c>
      <c r="G306" s="234"/>
      <c r="H306" s="237">
        <v>3.287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223</v>
      </c>
      <c r="AU306" s="243" t="s">
        <v>81</v>
      </c>
      <c r="AV306" s="13" t="s">
        <v>81</v>
      </c>
      <c r="AW306" s="13" t="s">
        <v>4</v>
      </c>
      <c r="AX306" s="13" t="s">
        <v>79</v>
      </c>
      <c r="AY306" s="243" t="s">
        <v>210</v>
      </c>
    </row>
    <row r="307" spans="1:65" s="2" customFormat="1" ht="24.15" customHeight="1">
      <c r="A307" s="39"/>
      <c r="B307" s="40"/>
      <c r="C307" s="213" t="s">
        <v>581</v>
      </c>
      <c r="D307" s="213" t="s">
        <v>212</v>
      </c>
      <c r="E307" s="214" t="s">
        <v>685</v>
      </c>
      <c r="F307" s="215" t="s">
        <v>686</v>
      </c>
      <c r="G307" s="216" t="s">
        <v>269</v>
      </c>
      <c r="H307" s="217">
        <v>171.72</v>
      </c>
      <c r="I307" s="218"/>
      <c r="J307" s="219">
        <f>ROUND(I307*H307,2)</f>
        <v>0</v>
      </c>
      <c r="K307" s="215" t="s">
        <v>216</v>
      </c>
      <c r="L307" s="45"/>
      <c r="M307" s="220" t="s">
        <v>19</v>
      </c>
      <c r="N307" s="221" t="s">
        <v>43</v>
      </c>
      <c r="O307" s="85"/>
      <c r="P307" s="222">
        <f>O307*H307</f>
        <v>0</v>
      </c>
      <c r="Q307" s="222">
        <v>6E-05</v>
      </c>
      <c r="R307" s="222">
        <f>Q307*H307</f>
        <v>0.0103032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311</v>
      </c>
      <c r="AT307" s="224" t="s">
        <v>212</v>
      </c>
      <c r="AU307" s="224" t="s">
        <v>81</v>
      </c>
      <c r="AY307" s="18" t="s">
        <v>210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79</v>
      </c>
      <c r="BK307" s="225">
        <f>ROUND(I307*H307,2)</f>
        <v>0</v>
      </c>
      <c r="BL307" s="18" t="s">
        <v>311</v>
      </c>
      <c r="BM307" s="224" t="s">
        <v>3009</v>
      </c>
    </row>
    <row r="308" spans="1:47" s="2" customFormat="1" ht="12">
      <c r="A308" s="39"/>
      <c r="B308" s="40"/>
      <c r="C308" s="41"/>
      <c r="D308" s="226" t="s">
        <v>219</v>
      </c>
      <c r="E308" s="41"/>
      <c r="F308" s="227" t="s">
        <v>688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219</v>
      </c>
      <c r="AU308" s="18" t="s">
        <v>81</v>
      </c>
    </row>
    <row r="309" spans="1:47" s="2" customFormat="1" ht="12">
      <c r="A309" s="39"/>
      <c r="B309" s="40"/>
      <c r="C309" s="41"/>
      <c r="D309" s="231" t="s">
        <v>221</v>
      </c>
      <c r="E309" s="41"/>
      <c r="F309" s="232" t="s">
        <v>689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221</v>
      </c>
      <c r="AU309" s="18" t="s">
        <v>81</v>
      </c>
    </row>
    <row r="310" spans="1:51" s="13" customFormat="1" ht="12">
      <c r="A310" s="13"/>
      <c r="B310" s="233"/>
      <c r="C310" s="234"/>
      <c r="D310" s="226" t="s">
        <v>223</v>
      </c>
      <c r="E310" s="235" t="s">
        <v>19</v>
      </c>
      <c r="F310" s="236" t="s">
        <v>3010</v>
      </c>
      <c r="G310" s="234"/>
      <c r="H310" s="237">
        <v>49.72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223</v>
      </c>
      <c r="AU310" s="243" t="s">
        <v>81</v>
      </c>
      <c r="AV310" s="13" t="s">
        <v>81</v>
      </c>
      <c r="AW310" s="13" t="s">
        <v>33</v>
      </c>
      <c r="AX310" s="13" t="s">
        <v>72</v>
      </c>
      <c r="AY310" s="243" t="s">
        <v>210</v>
      </c>
    </row>
    <row r="311" spans="1:51" s="13" customFormat="1" ht="12">
      <c r="A311" s="13"/>
      <c r="B311" s="233"/>
      <c r="C311" s="234"/>
      <c r="D311" s="226" t="s">
        <v>223</v>
      </c>
      <c r="E311" s="235" t="s">
        <v>19</v>
      </c>
      <c r="F311" s="236" t="s">
        <v>3011</v>
      </c>
      <c r="G311" s="234"/>
      <c r="H311" s="237">
        <v>60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223</v>
      </c>
      <c r="AU311" s="243" t="s">
        <v>81</v>
      </c>
      <c r="AV311" s="13" t="s">
        <v>81</v>
      </c>
      <c r="AW311" s="13" t="s">
        <v>33</v>
      </c>
      <c r="AX311" s="13" t="s">
        <v>72</v>
      </c>
      <c r="AY311" s="243" t="s">
        <v>210</v>
      </c>
    </row>
    <row r="312" spans="1:51" s="13" customFormat="1" ht="12">
      <c r="A312" s="13"/>
      <c r="B312" s="233"/>
      <c r="C312" s="234"/>
      <c r="D312" s="226" t="s">
        <v>223</v>
      </c>
      <c r="E312" s="235" t="s">
        <v>19</v>
      </c>
      <c r="F312" s="236" t="s">
        <v>3012</v>
      </c>
      <c r="G312" s="234"/>
      <c r="H312" s="237">
        <v>54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223</v>
      </c>
      <c r="AU312" s="243" t="s">
        <v>81</v>
      </c>
      <c r="AV312" s="13" t="s">
        <v>81</v>
      </c>
      <c r="AW312" s="13" t="s">
        <v>33</v>
      </c>
      <c r="AX312" s="13" t="s">
        <v>72</v>
      </c>
      <c r="AY312" s="243" t="s">
        <v>210</v>
      </c>
    </row>
    <row r="313" spans="1:51" s="13" customFormat="1" ht="12">
      <c r="A313" s="13"/>
      <c r="B313" s="233"/>
      <c r="C313" s="234"/>
      <c r="D313" s="226" t="s">
        <v>223</v>
      </c>
      <c r="E313" s="235" t="s">
        <v>19</v>
      </c>
      <c r="F313" s="236" t="s">
        <v>3013</v>
      </c>
      <c r="G313" s="234"/>
      <c r="H313" s="237">
        <v>8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223</v>
      </c>
      <c r="AU313" s="243" t="s">
        <v>81</v>
      </c>
      <c r="AV313" s="13" t="s">
        <v>81</v>
      </c>
      <c r="AW313" s="13" t="s">
        <v>33</v>
      </c>
      <c r="AX313" s="13" t="s">
        <v>72</v>
      </c>
      <c r="AY313" s="243" t="s">
        <v>210</v>
      </c>
    </row>
    <row r="314" spans="1:51" s="14" customFormat="1" ht="12">
      <c r="A314" s="14"/>
      <c r="B314" s="255"/>
      <c r="C314" s="256"/>
      <c r="D314" s="226" t="s">
        <v>223</v>
      </c>
      <c r="E314" s="257" t="s">
        <v>19</v>
      </c>
      <c r="F314" s="258" t="s">
        <v>326</v>
      </c>
      <c r="G314" s="256"/>
      <c r="H314" s="259">
        <v>171.72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223</v>
      </c>
      <c r="AU314" s="265" t="s">
        <v>81</v>
      </c>
      <c r="AV314" s="14" t="s">
        <v>217</v>
      </c>
      <c r="AW314" s="14" t="s">
        <v>33</v>
      </c>
      <c r="AX314" s="14" t="s">
        <v>79</v>
      </c>
      <c r="AY314" s="265" t="s">
        <v>210</v>
      </c>
    </row>
    <row r="315" spans="1:65" s="2" customFormat="1" ht="24.15" customHeight="1">
      <c r="A315" s="39"/>
      <c r="B315" s="40"/>
      <c r="C315" s="244" t="s">
        <v>585</v>
      </c>
      <c r="D315" s="244" t="s">
        <v>240</v>
      </c>
      <c r="E315" s="245" t="s">
        <v>697</v>
      </c>
      <c r="F315" s="246" t="s">
        <v>698</v>
      </c>
      <c r="G315" s="247" t="s">
        <v>215</v>
      </c>
      <c r="H315" s="248">
        <v>0.856</v>
      </c>
      <c r="I315" s="249"/>
      <c r="J315" s="250">
        <f>ROUND(I315*H315,2)</f>
        <v>0</v>
      </c>
      <c r="K315" s="246" t="s">
        <v>216</v>
      </c>
      <c r="L315" s="251"/>
      <c r="M315" s="252" t="s">
        <v>19</v>
      </c>
      <c r="N315" s="253" t="s">
        <v>43</v>
      </c>
      <c r="O315" s="85"/>
      <c r="P315" s="222">
        <f>O315*H315</f>
        <v>0</v>
      </c>
      <c r="Q315" s="222">
        <v>0.44</v>
      </c>
      <c r="R315" s="222">
        <f>Q315*H315</f>
        <v>0.37664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405</v>
      </c>
      <c r="AT315" s="224" t="s">
        <v>240</v>
      </c>
      <c r="AU315" s="224" t="s">
        <v>81</v>
      </c>
      <c r="AY315" s="18" t="s">
        <v>210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311</v>
      </c>
      <c r="BM315" s="224" t="s">
        <v>3014</v>
      </c>
    </row>
    <row r="316" spans="1:47" s="2" customFormat="1" ht="12">
      <c r="A316" s="39"/>
      <c r="B316" s="40"/>
      <c r="C316" s="41"/>
      <c r="D316" s="226" t="s">
        <v>219</v>
      </c>
      <c r="E316" s="41"/>
      <c r="F316" s="227" t="s">
        <v>698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219</v>
      </c>
      <c r="AU316" s="18" t="s">
        <v>81</v>
      </c>
    </row>
    <row r="317" spans="1:51" s="13" customFormat="1" ht="12">
      <c r="A317" s="13"/>
      <c r="B317" s="233"/>
      <c r="C317" s="234"/>
      <c r="D317" s="226" t="s">
        <v>223</v>
      </c>
      <c r="E317" s="235" t="s">
        <v>19</v>
      </c>
      <c r="F317" s="236" t="s">
        <v>3015</v>
      </c>
      <c r="G317" s="234"/>
      <c r="H317" s="237">
        <v>0.373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223</v>
      </c>
      <c r="AU317" s="243" t="s">
        <v>81</v>
      </c>
      <c r="AV317" s="13" t="s">
        <v>81</v>
      </c>
      <c r="AW317" s="13" t="s">
        <v>33</v>
      </c>
      <c r="AX317" s="13" t="s">
        <v>72</v>
      </c>
      <c r="AY317" s="243" t="s">
        <v>210</v>
      </c>
    </row>
    <row r="318" spans="1:51" s="13" customFormat="1" ht="12">
      <c r="A318" s="13"/>
      <c r="B318" s="233"/>
      <c r="C318" s="234"/>
      <c r="D318" s="226" t="s">
        <v>223</v>
      </c>
      <c r="E318" s="235" t="s">
        <v>19</v>
      </c>
      <c r="F318" s="236" t="s">
        <v>3016</v>
      </c>
      <c r="G318" s="234"/>
      <c r="H318" s="237">
        <v>0.3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223</v>
      </c>
      <c r="AU318" s="243" t="s">
        <v>81</v>
      </c>
      <c r="AV318" s="13" t="s">
        <v>81</v>
      </c>
      <c r="AW318" s="13" t="s">
        <v>33</v>
      </c>
      <c r="AX318" s="13" t="s">
        <v>72</v>
      </c>
      <c r="AY318" s="243" t="s">
        <v>210</v>
      </c>
    </row>
    <row r="319" spans="1:51" s="13" customFormat="1" ht="12">
      <c r="A319" s="13"/>
      <c r="B319" s="233"/>
      <c r="C319" s="234"/>
      <c r="D319" s="226" t="s">
        <v>223</v>
      </c>
      <c r="E319" s="235" t="s">
        <v>19</v>
      </c>
      <c r="F319" s="236" t="s">
        <v>3017</v>
      </c>
      <c r="G319" s="234"/>
      <c r="H319" s="237">
        <v>0.135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223</v>
      </c>
      <c r="AU319" s="243" t="s">
        <v>81</v>
      </c>
      <c r="AV319" s="13" t="s">
        <v>81</v>
      </c>
      <c r="AW319" s="13" t="s">
        <v>33</v>
      </c>
      <c r="AX319" s="13" t="s">
        <v>72</v>
      </c>
      <c r="AY319" s="243" t="s">
        <v>210</v>
      </c>
    </row>
    <row r="320" spans="1:51" s="13" customFormat="1" ht="12">
      <c r="A320" s="13"/>
      <c r="B320" s="233"/>
      <c r="C320" s="234"/>
      <c r="D320" s="226" t="s">
        <v>223</v>
      </c>
      <c r="E320" s="235" t="s">
        <v>19</v>
      </c>
      <c r="F320" s="236" t="s">
        <v>3018</v>
      </c>
      <c r="G320" s="234"/>
      <c r="H320" s="237">
        <v>0.048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223</v>
      </c>
      <c r="AU320" s="243" t="s">
        <v>81</v>
      </c>
      <c r="AV320" s="13" t="s">
        <v>81</v>
      </c>
      <c r="AW320" s="13" t="s">
        <v>33</v>
      </c>
      <c r="AX320" s="13" t="s">
        <v>72</v>
      </c>
      <c r="AY320" s="243" t="s">
        <v>210</v>
      </c>
    </row>
    <row r="321" spans="1:51" s="14" customFormat="1" ht="12">
      <c r="A321" s="14"/>
      <c r="B321" s="255"/>
      <c r="C321" s="256"/>
      <c r="D321" s="226" t="s">
        <v>223</v>
      </c>
      <c r="E321" s="257" t="s">
        <v>19</v>
      </c>
      <c r="F321" s="258" t="s">
        <v>326</v>
      </c>
      <c r="G321" s="256"/>
      <c r="H321" s="259">
        <v>0.8560000000000001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5" t="s">
        <v>223</v>
      </c>
      <c r="AU321" s="265" t="s">
        <v>81</v>
      </c>
      <c r="AV321" s="14" t="s">
        <v>217</v>
      </c>
      <c r="AW321" s="14" t="s">
        <v>33</v>
      </c>
      <c r="AX321" s="14" t="s">
        <v>79</v>
      </c>
      <c r="AY321" s="265" t="s">
        <v>210</v>
      </c>
    </row>
    <row r="322" spans="1:65" s="2" customFormat="1" ht="16.5" customHeight="1">
      <c r="A322" s="39"/>
      <c r="B322" s="40"/>
      <c r="C322" s="213" t="s">
        <v>589</v>
      </c>
      <c r="D322" s="213" t="s">
        <v>212</v>
      </c>
      <c r="E322" s="214" t="s">
        <v>707</v>
      </c>
      <c r="F322" s="215" t="s">
        <v>708</v>
      </c>
      <c r="G322" s="216" t="s">
        <v>229</v>
      </c>
      <c r="H322" s="217">
        <v>9.4</v>
      </c>
      <c r="I322" s="218"/>
      <c r="J322" s="219">
        <f>ROUND(I322*H322,2)</f>
        <v>0</v>
      </c>
      <c r="K322" s="215" t="s">
        <v>216</v>
      </c>
      <c r="L322" s="45"/>
      <c r="M322" s="220" t="s">
        <v>19</v>
      </c>
      <c r="N322" s="221" t="s">
        <v>43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0.015</v>
      </c>
      <c r="T322" s="223">
        <f>S322*H322</f>
        <v>0.141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311</v>
      </c>
      <c r="AT322" s="224" t="s">
        <v>212</v>
      </c>
      <c r="AU322" s="224" t="s">
        <v>81</v>
      </c>
      <c r="AY322" s="18" t="s">
        <v>210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79</v>
      </c>
      <c r="BK322" s="225">
        <f>ROUND(I322*H322,2)</f>
        <v>0</v>
      </c>
      <c r="BL322" s="18" t="s">
        <v>311</v>
      </c>
      <c r="BM322" s="224" t="s">
        <v>3019</v>
      </c>
    </row>
    <row r="323" spans="1:47" s="2" customFormat="1" ht="12">
      <c r="A323" s="39"/>
      <c r="B323" s="40"/>
      <c r="C323" s="41"/>
      <c r="D323" s="226" t="s">
        <v>219</v>
      </c>
      <c r="E323" s="41"/>
      <c r="F323" s="227" t="s">
        <v>710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219</v>
      </c>
      <c r="AU323" s="18" t="s">
        <v>81</v>
      </c>
    </row>
    <row r="324" spans="1:47" s="2" customFormat="1" ht="12">
      <c r="A324" s="39"/>
      <c r="B324" s="40"/>
      <c r="C324" s="41"/>
      <c r="D324" s="231" t="s">
        <v>221</v>
      </c>
      <c r="E324" s="41"/>
      <c r="F324" s="232" t="s">
        <v>711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221</v>
      </c>
      <c r="AU324" s="18" t="s">
        <v>81</v>
      </c>
    </row>
    <row r="325" spans="1:51" s="13" customFormat="1" ht="12">
      <c r="A325" s="13"/>
      <c r="B325" s="233"/>
      <c r="C325" s="234"/>
      <c r="D325" s="226" t="s">
        <v>223</v>
      </c>
      <c r="E325" s="235" t="s">
        <v>19</v>
      </c>
      <c r="F325" s="236" t="s">
        <v>2323</v>
      </c>
      <c r="G325" s="234"/>
      <c r="H325" s="237">
        <v>9.4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223</v>
      </c>
      <c r="AU325" s="243" t="s">
        <v>81</v>
      </c>
      <c r="AV325" s="13" t="s">
        <v>81</v>
      </c>
      <c r="AW325" s="13" t="s">
        <v>33</v>
      </c>
      <c r="AX325" s="13" t="s">
        <v>79</v>
      </c>
      <c r="AY325" s="243" t="s">
        <v>210</v>
      </c>
    </row>
    <row r="326" spans="1:65" s="2" customFormat="1" ht="16.5" customHeight="1">
      <c r="A326" s="39"/>
      <c r="B326" s="40"/>
      <c r="C326" s="213" t="s">
        <v>593</v>
      </c>
      <c r="D326" s="213" t="s">
        <v>212</v>
      </c>
      <c r="E326" s="214" t="s">
        <v>714</v>
      </c>
      <c r="F326" s="215" t="s">
        <v>715</v>
      </c>
      <c r="G326" s="216" t="s">
        <v>269</v>
      </c>
      <c r="H326" s="217">
        <v>35.55</v>
      </c>
      <c r="I326" s="218"/>
      <c r="J326" s="219">
        <f>ROUND(I326*H326,2)</f>
        <v>0</v>
      </c>
      <c r="K326" s="215" t="s">
        <v>216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2E-05</v>
      </c>
      <c r="R326" s="222">
        <f>Q326*H326</f>
        <v>0.000711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3020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717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47" s="2" customFormat="1" ht="12">
      <c r="A328" s="39"/>
      <c r="B328" s="40"/>
      <c r="C328" s="41"/>
      <c r="D328" s="231" t="s">
        <v>221</v>
      </c>
      <c r="E328" s="41"/>
      <c r="F328" s="232" t="s">
        <v>718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221</v>
      </c>
      <c r="AU328" s="18" t="s">
        <v>81</v>
      </c>
    </row>
    <row r="329" spans="1:51" s="13" customFormat="1" ht="12">
      <c r="A329" s="13"/>
      <c r="B329" s="233"/>
      <c r="C329" s="234"/>
      <c r="D329" s="226" t="s">
        <v>223</v>
      </c>
      <c r="E329" s="235" t="s">
        <v>19</v>
      </c>
      <c r="F329" s="236" t="s">
        <v>3021</v>
      </c>
      <c r="G329" s="234"/>
      <c r="H329" s="237">
        <v>7.11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223</v>
      </c>
      <c r="AU329" s="243" t="s">
        <v>81</v>
      </c>
      <c r="AV329" s="13" t="s">
        <v>81</v>
      </c>
      <c r="AW329" s="13" t="s">
        <v>33</v>
      </c>
      <c r="AX329" s="13" t="s">
        <v>72</v>
      </c>
      <c r="AY329" s="243" t="s">
        <v>210</v>
      </c>
    </row>
    <row r="330" spans="1:51" s="13" customFormat="1" ht="12">
      <c r="A330" s="13"/>
      <c r="B330" s="233"/>
      <c r="C330" s="234"/>
      <c r="D330" s="226" t="s">
        <v>223</v>
      </c>
      <c r="E330" s="235" t="s">
        <v>19</v>
      </c>
      <c r="F330" s="236" t="s">
        <v>3022</v>
      </c>
      <c r="G330" s="234"/>
      <c r="H330" s="237">
        <v>28.44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223</v>
      </c>
      <c r="AU330" s="243" t="s">
        <v>81</v>
      </c>
      <c r="AV330" s="13" t="s">
        <v>81</v>
      </c>
      <c r="AW330" s="13" t="s">
        <v>33</v>
      </c>
      <c r="AX330" s="13" t="s">
        <v>72</v>
      </c>
      <c r="AY330" s="243" t="s">
        <v>210</v>
      </c>
    </row>
    <row r="331" spans="1:51" s="14" customFormat="1" ht="12">
      <c r="A331" s="14"/>
      <c r="B331" s="255"/>
      <c r="C331" s="256"/>
      <c r="D331" s="226" t="s">
        <v>223</v>
      </c>
      <c r="E331" s="257" t="s">
        <v>19</v>
      </c>
      <c r="F331" s="258" t="s">
        <v>326</v>
      </c>
      <c r="G331" s="256"/>
      <c r="H331" s="259">
        <v>35.550000000000004</v>
      </c>
      <c r="I331" s="260"/>
      <c r="J331" s="256"/>
      <c r="K331" s="256"/>
      <c r="L331" s="261"/>
      <c r="M331" s="262"/>
      <c r="N331" s="263"/>
      <c r="O331" s="263"/>
      <c r="P331" s="263"/>
      <c r="Q331" s="263"/>
      <c r="R331" s="263"/>
      <c r="S331" s="263"/>
      <c r="T331" s="26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5" t="s">
        <v>223</v>
      </c>
      <c r="AU331" s="265" t="s">
        <v>81</v>
      </c>
      <c r="AV331" s="14" t="s">
        <v>217</v>
      </c>
      <c r="AW331" s="14" t="s">
        <v>33</v>
      </c>
      <c r="AX331" s="14" t="s">
        <v>79</v>
      </c>
      <c r="AY331" s="265" t="s">
        <v>210</v>
      </c>
    </row>
    <row r="332" spans="1:65" s="2" customFormat="1" ht="16.5" customHeight="1">
      <c r="A332" s="39"/>
      <c r="B332" s="40"/>
      <c r="C332" s="244" t="s">
        <v>597</v>
      </c>
      <c r="D332" s="244" t="s">
        <v>240</v>
      </c>
      <c r="E332" s="245" t="s">
        <v>722</v>
      </c>
      <c r="F332" s="246" t="s">
        <v>723</v>
      </c>
      <c r="G332" s="247" t="s">
        <v>215</v>
      </c>
      <c r="H332" s="248">
        <v>0.088</v>
      </c>
      <c r="I332" s="249"/>
      <c r="J332" s="250">
        <f>ROUND(I332*H332,2)</f>
        <v>0</v>
      </c>
      <c r="K332" s="246" t="s">
        <v>216</v>
      </c>
      <c r="L332" s="251"/>
      <c r="M332" s="252" t="s">
        <v>19</v>
      </c>
      <c r="N332" s="253" t="s">
        <v>43</v>
      </c>
      <c r="O332" s="85"/>
      <c r="P332" s="222">
        <f>O332*H332</f>
        <v>0</v>
      </c>
      <c r="Q332" s="222">
        <v>0.55</v>
      </c>
      <c r="R332" s="222">
        <f>Q332*H332</f>
        <v>0.0484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405</v>
      </c>
      <c r="AT332" s="224" t="s">
        <v>240</v>
      </c>
      <c r="AU332" s="224" t="s">
        <v>81</v>
      </c>
      <c r="AY332" s="18" t="s">
        <v>210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311</v>
      </c>
      <c r="BM332" s="224" t="s">
        <v>3023</v>
      </c>
    </row>
    <row r="333" spans="1:47" s="2" customFormat="1" ht="12">
      <c r="A333" s="39"/>
      <c r="B333" s="40"/>
      <c r="C333" s="41"/>
      <c r="D333" s="226" t="s">
        <v>219</v>
      </c>
      <c r="E333" s="41"/>
      <c r="F333" s="227" t="s">
        <v>723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219</v>
      </c>
      <c r="AU333" s="18" t="s">
        <v>81</v>
      </c>
    </row>
    <row r="334" spans="1:51" s="13" customFormat="1" ht="12">
      <c r="A334" s="13"/>
      <c r="B334" s="233"/>
      <c r="C334" s="234"/>
      <c r="D334" s="226" t="s">
        <v>223</v>
      </c>
      <c r="E334" s="235" t="s">
        <v>19</v>
      </c>
      <c r="F334" s="236" t="s">
        <v>3024</v>
      </c>
      <c r="G334" s="234"/>
      <c r="H334" s="237">
        <v>0.017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223</v>
      </c>
      <c r="AU334" s="243" t="s">
        <v>81</v>
      </c>
      <c r="AV334" s="13" t="s">
        <v>81</v>
      </c>
      <c r="AW334" s="13" t="s">
        <v>33</v>
      </c>
      <c r="AX334" s="13" t="s">
        <v>72</v>
      </c>
      <c r="AY334" s="243" t="s">
        <v>210</v>
      </c>
    </row>
    <row r="335" spans="1:51" s="13" customFormat="1" ht="12">
      <c r="A335" s="13"/>
      <c r="B335" s="233"/>
      <c r="C335" s="234"/>
      <c r="D335" s="226" t="s">
        <v>223</v>
      </c>
      <c r="E335" s="235" t="s">
        <v>19</v>
      </c>
      <c r="F335" s="236" t="s">
        <v>3025</v>
      </c>
      <c r="G335" s="234"/>
      <c r="H335" s="237">
        <v>0.071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223</v>
      </c>
      <c r="AU335" s="243" t="s">
        <v>81</v>
      </c>
      <c r="AV335" s="13" t="s">
        <v>81</v>
      </c>
      <c r="AW335" s="13" t="s">
        <v>33</v>
      </c>
      <c r="AX335" s="13" t="s">
        <v>72</v>
      </c>
      <c r="AY335" s="243" t="s">
        <v>210</v>
      </c>
    </row>
    <row r="336" spans="1:51" s="14" customFormat="1" ht="12">
      <c r="A336" s="14"/>
      <c r="B336" s="255"/>
      <c r="C336" s="256"/>
      <c r="D336" s="226" t="s">
        <v>223</v>
      </c>
      <c r="E336" s="257" t="s">
        <v>19</v>
      </c>
      <c r="F336" s="258" t="s">
        <v>326</v>
      </c>
      <c r="G336" s="256"/>
      <c r="H336" s="259">
        <v>0.088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5" t="s">
        <v>223</v>
      </c>
      <c r="AU336" s="265" t="s">
        <v>81</v>
      </c>
      <c r="AV336" s="14" t="s">
        <v>217</v>
      </c>
      <c r="AW336" s="14" t="s">
        <v>33</v>
      </c>
      <c r="AX336" s="14" t="s">
        <v>79</v>
      </c>
      <c r="AY336" s="265" t="s">
        <v>210</v>
      </c>
    </row>
    <row r="337" spans="1:65" s="2" customFormat="1" ht="21.75" customHeight="1">
      <c r="A337" s="39"/>
      <c r="B337" s="40"/>
      <c r="C337" s="213" t="s">
        <v>601</v>
      </c>
      <c r="D337" s="213" t="s">
        <v>212</v>
      </c>
      <c r="E337" s="214" t="s">
        <v>728</v>
      </c>
      <c r="F337" s="215" t="s">
        <v>729</v>
      </c>
      <c r="G337" s="216" t="s">
        <v>229</v>
      </c>
      <c r="H337" s="217">
        <v>11.032</v>
      </c>
      <c r="I337" s="218"/>
      <c r="J337" s="219">
        <f>ROUND(I337*H337,2)</f>
        <v>0</v>
      </c>
      <c r="K337" s="215" t="s">
        <v>216</v>
      </c>
      <c r="L337" s="45"/>
      <c r="M337" s="220" t="s">
        <v>19</v>
      </c>
      <c r="N337" s="221" t="s">
        <v>43</v>
      </c>
      <c r="O337" s="85"/>
      <c r="P337" s="222">
        <f>O337*H337</f>
        <v>0</v>
      </c>
      <c r="Q337" s="222">
        <v>0</v>
      </c>
      <c r="R337" s="222">
        <f>Q337*H337</f>
        <v>0</v>
      </c>
      <c r="S337" s="222">
        <v>0.015</v>
      </c>
      <c r="T337" s="223">
        <f>S337*H337</f>
        <v>0.16548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311</v>
      </c>
      <c r="AT337" s="224" t="s">
        <v>212</v>
      </c>
      <c r="AU337" s="224" t="s">
        <v>81</v>
      </c>
      <c r="AY337" s="18" t="s">
        <v>210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79</v>
      </c>
      <c r="BK337" s="225">
        <f>ROUND(I337*H337,2)</f>
        <v>0</v>
      </c>
      <c r="BL337" s="18" t="s">
        <v>311</v>
      </c>
      <c r="BM337" s="224" t="s">
        <v>3026</v>
      </c>
    </row>
    <row r="338" spans="1:47" s="2" customFormat="1" ht="12">
      <c r="A338" s="39"/>
      <c r="B338" s="40"/>
      <c r="C338" s="41"/>
      <c r="D338" s="226" t="s">
        <v>219</v>
      </c>
      <c r="E338" s="41"/>
      <c r="F338" s="227" t="s">
        <v>731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219</v>
      </c>
      <c r="AU338" s="18" t="s">
        <v>81</v>
      </c>
    </row>
    <row r="339" spans="1:47" s="2" customFormat="1" ht="12">
      <c r="A339" s="39"/>
      <c r="B339" s="40"/>
      <c r="C339" s="41"/>
      <c r="D339" s="231" t="s">
        <v>221</v>
      </c>
      <c r="E339" s="41"/>
      <c r="F339" s="232" t="s">
        <v>732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221</v>
      </c>
      <c r="AU339" s="18" t="s">
        <v>81</v>
      </c>
    </row>
    <row r="340" spans="1:51" s="13" customFormat="1" ht="12">
      <c r="A340" s="13"/>
      <c r="B340" s="233"/>
      <c r="C340" s="234"/>
      <c r="D340" s="226" t="s">
        <v>223</v>
      </c>
      <c r="E340" s="235" t="s">
        <v>19</v>
      </c>
      <c r="F340" s="236" t="s">
        <v>3027</v>
      </c>
      <c r="G340" s="234"/>
      <c r="H340" s="237">
        <v>3.152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223</v>
      </c>
      <c r="AU340" s="243" t="s">
        <v>81</v>
      </c>
      <c r="AV340" s="13" t="s">
        <v>81</v>
      </c>
      <c r="AW340" s="13" t="s">
        <v>33</v>
      </c>
      <c r="AX340" s="13" t="s">
        <v>72</v>
      </c>
      <c r="AY340" s="243" t="s">
        <v>210</v>
      </c>
    </row>
    <row r="341" spans="1:51" s="13" customFormat="1" ht="12">
      <c r="A341" s="13"/>
      <c r="B341" s="233"/>
      <c r="C341" s="234"/>
      <c r="D341" s="226" t="s">
        <v>223</v>
      </c>
      <c r="E341" s="235" t="s">
        <v>19</v>
      </c>
      <c r="F341" s="236" t="s">
        <v>3028</v>
      </c>
      <c r="G341" s="234"/>
      <c r="H341" s="237">
        <v>7.88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223</v>
      </c>
      <c r="AU341" s="243" t="s">
        <v>81</v>
      </c>
      <c r="AV341" s="13" t="s">
        <v>81</v>
      </c>
      <c r="AW341" s="13" t="s">
        <v>33</v>
      </c>
      <c r="AX341" s="13" t="s">
        <v>72</v>
      </c>
      <c r="AY341" s="243" t="s">
        <v>210</v>
      </c>
    </row>
    <row r="342" spans="1:51" s="14" customFormat="1" ht="12">
      <c r="A342" s="14"/>
      <c r="B342" s="255"/>
      <c r="C342" s="256"/>
      <c r="D342" s="226" t="s">
        <v>223</v>
      </c>
      <c r="E342" s="257" t="s">
        <v>19</v>
      </c>
      <c r="F342" s="258" t="s">
        <v>326</v>
      </c>
      <c r="G342" s="256"/>
      <c r="H342" s="259">
        <v>11.032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5" t="s">
        <v>223</v>
      </c>
      <c r="AU342" s="265" t="s">
        <v>81</v>
      </c>
      <c r="AV342" s="14" t="s">
        <v>217</v>
      </c>
      <c r="AW342" s="14" t="s">
        <v>33</v>
      </c>
      <c r="AX342" s="14" t="s">
        <v>79</v>
      </c>
      <c r="AY342" s="265" t="s">
        <v>210</v>
      </c>
    </row>
    <row r="343" spans="1:65" s="2" customFormat="1" ht="24.15" customHeight="1">
      <c r="A343" s="39"/>
      <c r="B343" s="40"/>
      <c r="C343" s="213" t="s">
        <v>605</v>
      </c>
      <c r="D343" s="213" t="s">
        <v>212</v>
      </c>
      <c r="E343" s="214" t="s">
        <v>3029</v>
      </c>
      <c r="F343" s="215" t="s">
        <v>3030</v>
      </c>
      <c r="G343" s="216" t="s">
        <v>229</v>
      </c>
      <c r="H343" s="217">
        <v>12.4</v>
      </c>
      <c r="I343" s="218"/>
      <c r="J343" s="219">
        <f>ROUND(I343*H343,2)</f>
        <v>0</v>
      </c>
      <c r="K343" s="215" t="s">
        <v>216</v>
      </c>
      <c r="L343" s="45"/>
      <c r="M343" s="220" t="s">
        <v>19</v>
      </c>
      <c r="N343" s="221" t="s">
        <v>43</v>
      </c>
      <c r="O343" s="85"/>
      <c r="P343" s="222">
        <f>O343*H343</f>
        <v>0</v>
      </c>
      <c r="Q343" s="222">
        <v>0.01946</v>
      </c>
      <c r="R343" s="222">
        <f>Q343*H343</f>
        <v>0.24130400000000002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311</v>
      </c>
      <c r="AT343" s="224" t="s">
        <v>212</v>
      </c>
      <c r="AU343" s="224" t="s">
        <v>81</v>
      </c>
      <c r="AY343" s="18" t="s">
        <v>210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79</v>
      </c>
      <c r="BK343" s="225">
        <f>ROUND(I343*H343,2)</f>
        <v>0</v>
      </c>
      <c r="BL343" s="18" t="s">
        <v>311</v>
      </c>
      <c r="BM343" s="224" t="s">
        <v>3031</v>
      </c>
    </row>
    <row r="344" spans="1:47" s="2" customFormat="1" ht="12">
      <c r="A344" s="39"/>
      <c r="B344" s="40"/>
      <c r="C344" s="41"/>
      <c r="D344" s="226" t="s">
        <v>219</v>
      </c>
      <c r="E344" s="41"/>
      <c r="F344" s="227" t="s">
        <v>3032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219</v>
      </c>
      <c r="AU344" s="18" t="s">
        <v>81</v>
      </c>
    </row>
    <row r="345" spans="1:47" s="2" customFormat="1" ht="12">
      <c r="A345" s="39"/>
      <c r="B345" s="40"/>
      <c r="C345" s="41"/>
      <c r="D345" s="231" t="s">
        <v>221</v>
      </c>
      <c r="E345" s="41"/>
      <c r="F345" s="232" t="s">
        <v>3033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221</v>
      </c>
      <c r="AU345" s="18" t="s">
        <v>81</v>
      </c>
    </row>
    <row r="346" spans="1:51" s="13" customFormat="1" ht="12">
      <c r="A346" s="13"/>
      <c r="B346" s="233"/>
      <c r="C346" s="234"/>
      <c r="D346" s="226" t="s">
        <v>223</v>
      </c>
      <c r="E346" s="235" t="s">
        <v>19</v>
      </c>
      <c r="F346" s="236" t="s">
        <v>3034</v>
      </c>
      <c r="G346" s="234"/>
      <c r="H346" s="237">
        <v>12.4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223</v>
      </c>
      <c r="AU346" s="243" t="s">
        <v>81</v>
      </c>
      <c r="AV346" s="13" t="s">
        <v>81</v>
      </c>
      <c r="AW346" s="13" t="s">
        <v>33</v>
      </c>
      <c r="AX346" s="13" t="s">
        <v>79</v>
      </c>
      <c r="AY346" s="243" t="s">
        <v>210</v>
      </c>
    </row>
    <row r="347" spans="1:65" s="2" customFormat="1" ht="21.75" customHeight="1">
      <c r="A347" s="39"/>
      <c r="B347" s="40"/>
      <c r="C347" s="213" t="s">
        <v>609</v>
      </c>
      <c r="D347" s="213" t="s">
        <v>212</v>
      </c>
      <c r="E347" s="214" t="s">
        <v>738</v>
      </c>
      <c r="F347" s="215" t="s">
        <v>739</v>
      </c>
      <c r="G347" s="216" t="s">
        <v>229</v>
      </c>
      <c r="H347" s="217">
        <v>22.82</v>
      </c>
      <c r="I347" s="218"/>
      <c r="J347" s="219">
        <f>ROUND(I347*H347,2)</f>
        <v>0</v>
      </c>
      <c r="K347" s="215" t="s">
        <v>216</v>
      </c>
      <c r="L347" s="45"/>
      <c r="M347" s="220" t="s">
        <v>19</v>
      </c>
      <c r="N347" s="221" t="s">
        <v>43</v>
      </c>
      <c r="O347" s="85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311</v>
      </c>
      <c r="AT347" s="224" t="s">
        <v>212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3035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741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47" s="2" customFormat="1" ht="12">
      <c r="A349" s="39"/>
      <c r="B349" s="40"/>
      <c r="C349" s="41"/>
      <c r="D349" s="231" t="s">
        <v>221</v>
      </c>
      <c r="E349" s="41"/>
      <c r="F349" s="232" t="s">
        <v>742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221</v>
      </c>
      <c r="AU349" s="18" t="s">
        <v>81</v>
      </c>
    </row>
    <row r="350" spans="1:51" s="13" customFormat="1" ht="12">
      <c r="A350" s="13"/>
      <c r="B350" s="233"/>
      <c r="C350" s="234"/>
      <c r="D350" s="226" t="s">
        <v>223</v>
      </c>
      <c r="E350" s="235" t="s">
        <v>19</v>
      </c>
      <c r="F350" s="236" t="s">
        <v>3036</v>
      </c>
      <c r="G350" s="234"/>
      <c r="H350" s="237">
        <v>22.82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223</v>
      </c>
      <c r="AU350" s="243" t="s">
        <v>81</v>
      </c>
      <c r="AV350" s="13" t="s">
        <v>81</v>
      </c>
      <c r="AW350" s="13" t="s">
        <v>33</v>
      </c>
      <c r="AX350" s="13" t="s">
        <v>79</v>
      </c>
      <c r="AY350" s="243" t="s">
        <v>210</v>
      </c>
    </row>
    <row r="351" spans="1:65" s="2" customFormat="1" ht="21.75" customHeight="1">
      <c r="A351" s="39"/>
      <c r="B351" s="40"/>
      <c r="C351" s="244" t="s">
        <v>613</v>
      </c>
      <c r="D351" s="244" t="s">
        <v>240</v>
      </c>
      <c r="E351" s="245" t="s">
        <v>745</v>
      </c>
      <c r="F351" s="246" t="s">
        <v>746</v>
      </c>
      <c r="G351" s="247" t="s">
        <v>229</v>
      </c>
      <c r="H351" s="248">
        <v>25.102</v>
      </c>
      <c r="I351" s="249"/>
      <c r="J351" s="250">
        <f>ROUND(I351*H351,2)</f>
        <v>0</v>
      </c>
      <c r="K351" s="246" t="s">
        <v>216</v>
      </c>
      <c r="L351" s="251"/>
      <c r="M351" s="252" t="s">
        <v>19</v>
      </c>
      <c r="N351" s="253" t="s">
        <v>43</v>
      </c>
      <c r="O351" s="85"/>
      <c r="P351" s="222">
        <f>O351*H351</f>
        <v>0</v>
      </c>
      <c r="Q351" s="222">
        <v>0.0131</v>
      </c>
      <c r="R351" s="222">
        <f>Q351*H351</f>
        <v>0.3288362</v>
      </c>
      <c r="S351" s="222">
        <v>0</v>
      </c>
      <c r="T351" s="22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4" t="s">
        <v>405</v>
      </c>
      <c r="AT351" s="224" t="s">
        <v>240</v>
      </c>
      <c r="AU351" s="224" t="s">
        <v>81</v>
      </c>
      <c r="AY351" s="18" t="s">
        <v>210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8" t="s">
        <v>79</v>
      </c>
      <c r="BK351" s="225">
        <f>ROUND(I351*H351,2)</f>
        <v>0</v>
      </c>
      <c r="BL351" s="18" t="s">
        <v>311</v>
      </c>
      <c r="BM351" s="224" t="s">
        <v>3037</v>
      </c>
    </row>
    <row r="352" spans="1:47" s="2" customFormat="1" ht="12">
      <c r="A352" s="39"/>
      <c r="B352" s="40"/>
      <c r="C352" s="41"/>
      <c r="D352" s="226" t="s">
        <v>219</v>
      </c>
      <c r="E352" s="41"/>
      <c r="F352" s="227" t="s">
        <v>746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219</v>
      </c>
      <c r="AU352" s="18" t="s">
        <v>81</v>
      </c>
    </row>
    <row r="353" spans="1:51" s="13" customFormat="1" ht="12">
      <c r="A353" s="13"/>
      <c r="B353" s="233"/>
      <c r="C353" s="234"/>
      <c r="D353" s="226" t="s">
        <v>223</v>
      </c>
      <c r="E353" s="234"/>
      <c r="F353" s="236" t="s">
        <v>3038</v>
      </c>
      <c r="G353" s="234"/>
      <c r="H353" s="237">
        <v>25.102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223</v>
      </c>
      <c r="AU353" s="243" t="s">
        <v>81</v>
      </c>
      <c r="AV353" s="13" t="s">
        <v>81</v>
      </c>
      <c r="AW353" s="13" t="s">
        <v>4</v>
      </c>
      <c r="AX353" s="13" t="s">
        <v>79</v>
      </c>
      <c r="AY353" s="243" t="s">
        <v>210</v>
      </c>
    </row>
    <row r="354" spans="1:63" s="12" customFormat="1" ht="22.8" customHeight="1">
      <c r="A354" s="12"/>
      <c r="B354" s="197"/>
      <c r="C354" s="198"/>
      <c r="D354" s="199" t="s">
        <v>71</v>
      </c>
      <c r="E354" s="211" t="s">
        <v>755</v>
      </c>
      <c r="F354" s="211" t="s">
        <v>756</v>
      </c>
      <c r="G354" s="198"/>
      <c r="H354" s="198"/>
      <c r="I354" s="201"/>
      <c r="J354" s="212">
        <f>BK354</f>
        <v>0</v>
      </c>
      <c r="K354" s="198"/>
      <c r="L354" s="203"/>
      <c r="M354" s="204"/>
      <c r="N354" s="205"/>
      <c r="O354" s="205"/>
      <c r="P354" s="206">
        <f>SUM(P355:P426)</f>
        <v>0</v>
      </c>
      <c r="Q354" s="205"/>
      <c r="R354" s="206">
        <f>SUM(R355:R426)</f>
        <v>3.89861434</v>
      </c>
      <c r="S354" s="205"/>
      <c r="T354" s="207">
        <f>SUM(T355:T426)</f>
        <v>1.240377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8" t="s">
        <v>81</v>
      </c>
      <c r="AT354" s="209" t="s">
        <v>71</v>
      </c>
      <c r="AU354" s="209" t="s">
        <v>79</v>
      </c>
      <c r="AY354" s="208" t="s">
        <v>210</v>
      </c>
      <c r="BK354" s="210">
        <f>SUM(BK355:BK426)</f>
        <v>0</v>
      </c>
    </row>
    <row r="355" spans="1:65" s="2" customFormat="1" ht="24.15" customHeight="1">
      <c r="A355" s="39"/>
      <c r="B355" s="40"/>
      <c r="C355" s="213" t="s">
        <v>619</v>
      </c>
      <c r="D355" s="213" t="s">
        <v>212</v>
      </c>
      <c r="E355" s="214" t="s">
        <v>758</v>
      </c>
      <c r="F355" s="215" t="s">
        <v>759</v>
      </c>
      <c r="G355" s="216" t="s">
        <v>229</v>
      </c>
      <c r="H355" s="217">
        <v>23.976</v>
      </c>
      <c r="I355" s="218"/>
      <c r="J355" s="219">
        <f>ROUND(I355*H355,2)</f>
        <v>0</v>
      </c>
      <c r="K355" s="215" t="s">
        <v>216</v>
      </c>
      <c r="L355" s="45"/>
      <c r="M355" s="220" t="s">
        <v>19</v>
      </c>
      <c r="N355" s="221" t="s">
        <v>43</v>
      </c>
      <c r="O355" s="85"/>
      <c r="P355" s="222">
        <f>O355*H355</f>
        <v>0</v>
      </c>
      <c r="Q355" s="222">
        <v>0.05026</v>
      </c>
      <c r="R355" s="222">
        <f>Q355*H355</f>
        <v>1.2050337599999998</v>
      </c>
      <c r="S355" s="222">
        <v>0</v>
      </c>
      <c r="T355" s="22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4" t="s">
        <v>311</v>
      </c>
      <c r="AT355" s="224" t="s">
        <v>212</v>
      </c>
      <c r="AU355" s="224" t="s">
        <v>81</v>
      </c>
      <c r="AY355" s="18" t="s">
        <v>210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79</v>
      </c>
      <c r="BK355" s="225">
        <f>ROUND(I355*H355,2)</f>
        <v>0</v>
      </c>
      <c r="BL355" s="18" t="s">
        <v>311</v>
      </c>
      <c r="BM355" s="224" t="s">
        <v>3039</v>
      </c>
    </row>
    <row r="356" spans="1:47" s="2" customFormat="1" ht="12">
      <c r="A356" s="39"/>
      <c r="B356" s="40"/>
      <c r="C356" s="41"/>
      <c r="D356" s="226" t="s">
        <v>219</v>
      </c>
      <c r="E356" s="41"/>
      <c r="F356" s="227" t="s">
        <v>761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219</v>
      </c>
      <c r="AU356" s="18" t="s">
        <v>81</v>
      </c>
    </row>
    <row r="357" spans="1:47" s="2" customFormat="1" ht="12">
      <c r="A357" s="39"/>
      <c r="B357" s="40"/>
      <c r="C357" s="41"/>
      <c r="D357" s="231" t="s">
        <v>221</v>
      </c>
      <c r="E357" s="41"/>
      <c r="F357" s="232" t="s">
        <v>762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221</v>
      </c>
      <c r="AU357" s="18" t="s">
        <v>81</v>
      </c>
    </row>
    <row r="358" spans="1:47" s="2" customFormat="1" ht="12">
      <c r="A358" s="39"/>
      <c r="B358" s="40"/>
      <c r="C358" s="41"/>
      <c r="D358" s="226" t="s">
        <v>315</v>
      </c>
      <c r="E358" s="41"/>
      <c r="F358" s="254" t="s">
        <v>763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315</v>
      </c>
      <c r="AU358" s="18" t="s">
        <v>81</v>
      </c>
    </row>
    <row r="359" spans="1:51" s="13" customFormat="1" ht="12">
      <c r="A359" s="13"/>
      <c r="B359" s="233"/>
      <c r="C359" s="234"/>
      <c r="D359" s="226" t="s">
        <v>223</v>
      </c>
      <c r="E359" s="235" t="s">
        <v>19</v>
      </c>
      <c r="F359" s="236" t="s">
        <v>3040</v>
      </c>
      <c r="G359" s="234"/>
      <c r="H359" s="237">
        <v>23.976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223</v>
      </c>
      <c r="AU359" s="243" t="s">
        <v>81</v>
      </c>
      <c r="AV359" s="13" t="s">
        <v>81</v>
      </c>
      <c r="AW359" s="13" t="s">
        <v>33</v>
      </c>
      <c r="AX359" s="13" t="s">
        <v>79</v>
      </c>
      <c r="AY359" s="243" t="s">
        <v>210</v>
      </c>
    </row>
    <row r="360" spans="1:65" s="2" customFormat="1" ht="33" customHeight="1">
      <c r="A360" s="39"/>
      <c r="B360" s="40"/>
      <c r="C360" s="213" t="s">
        <v>626</v>
      </c>
      <c r="D360" s="213" t="s">
        <v>212</v>
      </c>
      <c r="E360" s="214" t="s">
        <v>767</v>
      </c>
      <c r="F360" s="215" t="s">
        <v>768</v>
      </c>
      <c r="G360" s="216" t="s">
        <v>229</v>
      </c>
      <c r="H360" s="217">
        <v>6.808</v>
      </c>
      <c r="I360" s="218"/>
      <c r="J360" s="219">
        <f>ROUND(I360*H360,2)</f>
        <v>0</v>
      </c>
      <c r="K360" s="215" t="s">
        <v>216</v>
      </c>
      <c r="L360" s="45"/>
      <c r="M360" s="220" t="s">
        <v>19</v>
      </c>
      <c r="N360" s="221" t="s">
        <v>43</v>
      </c>
      <c r="O360" s="85"/>
      <c r="P360" s="222">
        <f>O360*H360</f>
        <v>0</v>
      </c>
      <c r="Q360" s="222">
        <v>0.05353</v>
      </c>
      <c r="R360" s="222">
        <f>Q360*H360</f>
        <v>0.36443224</v>
      </c>
      <c r="S360" s="222">
        <v>0</v>
      </c>
      <c r="T360" s="22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4" t="s">
        <v>311</v>
      </c>
      <c r="AT360" s="224" t="s">
        <v>212</v>
      </c>
      <c r="AU360" s="224" t="s">
        <v>81</v>
      </c>
      <c r="AY360" s="18" t="s">
        <v>210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8" t="s">
        <v>79</v>
      </c>
      <c r="BK360" s="225">
        <f>ROUND(I360*H360,2)</f>
        <v>0</v>
      </c>
      <c r="BL360" s="18" t="s">
        <v>311</v>
      </c>
      <c r="BM360" s="224" t="s">
        <v>3041</v>
      </c>
    </row>
    <row r="361" spans="1:47" s="2" customFormat="1" ht="12">
      <c r="A361" s="39"/>
      <c r="B361" s="40"/>
      <c r="C361" s="41"/>
      <c r="D361" s="226" t="s">
        <v>219</v>
      </c>
      <c r="E361" s="41"/>
      <c r="F361" s="227" t="s">
        <v>770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219</v>
      </c>
      <c r="AU361" s="18" t="s">
        <v>81</v>
      </c>
    </row>
    <row r="362" spans="1:47" s="2" customFormat="1" ht="12">
      <c r="A362" s="39"/>
      <c r="B362" s="40"/>
      <c r="C362" s="41"/>
      <c r="D362" s="231" t="s">
        <v>221</v>
      </c>
      <c r="E362" s="41"/>
      <c r="F362" s="232" t="s">
        <v>771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221</v>
      </c>
      <c r="AU362" s="18" t="s">
        <v>81</v>
      </c>
    </row>
    <row r="363" spans="1:47" s="2" customFormat="1" ht="12">
      <c r="A363" s="39"/>
      <c r="B363" s="40"/>
      <c r="C363" s="41"/>
      <c r="D363" s="226" t="s">
        <v>315</v>
      </c>
      <c r="E363" s="41"/>
      <c r="F363" s="254" t="s">
        <v>772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315</v>
      </c>
      <c r="AU363" s="18" t="s">
        <v>81</v>
      </c>
    </row>
    <row r="364" spans="1:51" s="13" customFormat="1" ht="12">
      <c r="A364" s="13"/>
      <c r="B364" s="233"/>
      <c r="C364" s="234"/>
      <c r="D364" s="226" t="s">
        <v>223</v>
      </c>
      <c r="E364" s="235" t="s">
        <v>19</v>
      </c>
      <c r="F364" s="236" t="s">
        <v>3042</v>
      </c>
      <c r="G364" s="234"/>
      <c r="H364" s="237">
        <v>6.808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223</v>
      </c>
      <c r="AU364" s="243" t="s">
        <v>81</v>
      </c>
      <c r="AV364" s="13" t="s">
        <v>81</v>
      </c>
      <c r="AW364" s="13" t="s">
        <v>33</v>
      </c>
      <c r="AX364" s="13" t="s">
        <v>79</v>
      </c>
      <c r="AY364" s="243" t="s">
        <v>210</v>
      </c>
    </row>
    <row r="365" spans="1:65" s="2" customFormat="1" ht="16.5" customHeight="1">
      <c r="A365" s="39"/>
      <c r="B365" s="40"/>
      <c r="C365" s="213" t="s">
        <v>631</v>
      </c>
      <c r="D365" s="213" t="s">
        <v>212</v>
      </c>
      <c r="E365" s="214" t="s">
        <v>775</v>
      </c>
      <c r="F365" s="215" t="s">
        <v>776</v>
      </c>
      <c r="G365" s="216" t="s">
        <v>229</v>
      </c>
      <c r="H365" s="217">
        <v>46.894</v>
      </c>
      <c r="I365" s="218"/>
      <c r="J365" s="219">
        <f>ROUND(I365*H365,2)</f>
        <v>0</v>
      </c>
      <c r="K365" s="215" t="s">
        <v>216</v>
      </c>
      <c r="L365" s="45"/>
      <c r="M365" s="220" t="s">
        <v>19</v>
      </c>
      <c r="N365" s="221" t="s">
        <v>43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311</v>
      </c>
      <c r="AT365" s="224" t="s">
        <v>212</v>
      </c>
      <c r="AU365" s="224" t="s">
        <v>81</v>
      </c>
      <c r="AY365" s="18" t="s">
        <v>210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79</v>
      </c>
      <c r="BK365" s="225">
        <f>ROUND(I365*H365,2)</f>
        <v>0</v>
      </c>
      <c r="BL365" s="18" t="s">
        <v>311</v>
      </c>
      <c r="BM365" s="224" t="s">
        <v>3043</v>
      </c>
    </row>
    <row r="366" spans="1:47" s="2" customFormat="1" ht="12">
      <c r="A366" s="39"/>
      <c r="B366" s="40"/>
      <c r="C366" s="41"/>
      <c r="D366" s="226" t="s">
        <v>219</v>
      </c>
      <c r="E366" s="41"/>
      <c r="F366" s="227" t="s">
        <v>778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219</v>
      </c>
      <c r="AU366" s="18" t="s">
        <v>81</v>
      </c>
    </row>
    <row r="367" spans="1:47" s="2" customFormat="1" ht="12">
      <c r="A367" s="39"/>
      <c r="B367" s="40"/>
      <c r="C367" s="41"/>
      <c r="D367" s="231" t="s">
        <v>221</v>
      </c>
      <c r="E367" s="41"/>
      <c r="F367" s="232" t="s">
        <v>779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221</v>
      </c>
      <c r="AU367" s="18" t="s">
        <v>81</v>
      </c>
    </row>
    <row r="368" spans="1:51" s="13" customFormat="1" ht="12">
      <c r="A368" s="13"/>
      <c r="B368" s="233"/>
      <c r="C368" s="234"/>
      <c r="D368" s="226" t="s">
        <v>223</v>
      </c>
      <c r="E368" s="235" t="s">
        <v>19</v>
      </c>
      <c r="F368" s="236" t="s">
        <v>3044</v>
      </c>
      <c r="G368" s="234"/>
      <c r="H368" s="237">
        <v>56.7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223</v>
      </c>
      <c r="AU368" s="243" t="s">
        <v>81</v>
      </c>
      <c r="AV368" s="13" t="s">
        <v>81</v>
      </c>
      <c r="AW368" s="13" t="s">
        <v>33</v>
      </c>
      <c r="AX368" s="13" t="s">
        <v>72</v>
      </c>
      <c r="AY368" s="243" t="s">
        <v>210</v>
      </c>
    </row>
    <row r="369" spans="1:51" s="13" customFormat="1" ht="12">
      <c r="A369" s="13"/>
      <c r="B369" s="233"/>
      <c r="C369" s="234"/>
      <c r="D369" s="226" t="s">
        <v>223</v>
      </c>
      <c r="E369" s="235" t="s">
        <v>19</v>
      </c>
      <c r="F369" s="236" t="s">
        <v>3045</v>
      </c>
      <c r="G369" s="234"/>
      <c r="H369" s="237">
        <v>-14.556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223</v>
      </c>
      <c r="AU369" s="243" t="s">
        <v>81</v>
      </c>
      <c r="AV369" s="13" t="s">
        <v>81</v>
      </c>
      <c r="AW369" s="13" t="s">
        <v>33</v>
      </c>
      <c r="AX369" s="13" t="s">
        <v>72</v>
      </c>
      <c r="AY369" s="243" t="s">
        <v>210</v>
      </c>
    </row>
    <row r="370" spans="1:51" s="13" customFormat="1" ht="12">
      <c r="A370" s="13"/>
      <c r="B370" s="233"/>
      <c r="C370" s="234"/>
      <c r="D370" s="226" t="s">
        <v>223</v>
      </c>
      <c r="E370" s="235" t="s">
        <v>19</v>
      </c>
      <c r="F370" s="236" t="s">
        <v>3046</v>
      </c>
      <c r="G370" s="234"/>
      <c r="H370" s="237">
        <v>4.75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223</v>
      </c>
      <c r="AU370" s="243" t="s">
        <v>81</v>
      </c>
      <c r="AV370" s="13" t="s">
        <v>81</v>
      </c>
      <c r="AW370" s="13" t="s">
        <v>33</v>
      </c>
      <c r="AX370" s="13" t="s">
        <v>72</v>
      </c>
      <c r="AY370" s="243" t="s">
        <v>210</v>
      </c>
    </row>
    <row r="371" spans="1:51" s="14" customFormat="1" ht="12">
      <c r="A371" s="14"/>
      <c r="B371" s="255"/>
      <c r="C371" s="256"/>
      <c r="D371" s="226" t="s">
        <v>223</v>
      </c>
      <c r="E371" s="257" t="s">
        <v>19</v>
      </c>
      <c r="F371" s="258" t="s">
        <v>326</v>
      </c>
      <c r="G371" s="256"/>
      <c r="H371" s="259">
        <v>46.894000000000005</v>
      </c>
      <c r="I371" s="260"/>
      <c r="J371" s="256"/>
      <c r="K371" s="256"/>
      <c r="L371" s="261"/>
      <c r="M371" s="262"/>
      <c r="N371" s="263"/>
      <c r="O371" s="263"/>
      <c r="P371" s="263"/>
      <c r="Q371" s="263"/>
      <c r="R371" s="263"/>
      <c r="S371" s="263"/>
      <c r="T371" s="26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5" t="s">
        <v>223</v>
      </c>
      <c r="AU371" s="265" t="s">
        <v>81</v>
      </c>
      <c r="AV371" s="14" t="s">
        <v>217</v>
      </c>
      <c r="AW371" s="14" t="s">
        <v>33</v>
      </c>
      <c r="AX371" s="14" t="s">
        <v>79</v>
      </c>
      <c r="AY371" s="265" t="s">
        <v>210</v>
      </c>
    </row>
    <row r="372" spans="1:65" s="2" customFormat="1" ht="24.15" customHeight="1">
      <c r="A372" s="39"/>
      <c r="B372" s="40"/>
      <c r="C372" s="244" t="s">
        <v>637</v>
      </c>
      <c r="D372" s="244" t="s">
        <v>240</v>
      </c>
      <c r="E372" s="245" t="s">
        <v>784</v>
      </c>
      <c r="F372" s="246" t="s">
        <v>785</v>
      </c>
      <c r="G372" s="247" t="s">
        <v>229</v>
      </c>
      <c r="H372" s="248">
        <v>52.685</v>
      </c>
      <c r="I372" s="249"/>
      <c r="J372" s="250">
        <f>ROUND(I372*H372,2)</f>
        <v>0</v>
      </c>
      <c r="K372" s="246" t="s">
        <v>216</v>
      </c>
      <c r="L372" s="251"/>
      <c r="M372" s="252" t="s">
        <v>19</v>
      </c>
      <c r="N372" s="253" t="s">
        <v>43</v>
      </c>
      <c r="O372" s="85"/>
      <c r="P372" s="222">
        <f>O372*H372</f>
        <v>0</v>
      </c>
      <c r="Q372" s="222">
        <v>0.00016</v>
      </c>
      <c r="R372" s="222">
        <f>Q372*H372</f>
        <v>0.0084296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405</v>
      </c>
      <c r="AT372" s="224" t="s">
        <v>240</v>
      </c>
      <c r="AU372" s="224" t="s">
        <v>81</v>
      </c>
      <c r="AY372" s="18" t="s">
        <v>210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79</v>
      </c>
      <c r="BK372" s="225">
        <f>ROUND(I372*H372,2)</f>
        <v>0</v>
      </c>
      <c r="BL372" s="18" t="s">
        <v>311</v>
      </c>
      <c r="BM372" s="224" t="s">
        <v>3047</v>
      </c>
    </row>
    <row r="373" spans="1:47" s="2" customFormat="1" ht="12">
      <c r="A373" s="39"/>
      <c r="B373" s="40"/>
      <c r="C373" s="41"/>
      <c r="D373" s="226" t="s">
        <v>219</v>
      </c>
      <c r="E373" s="41"/>
      <c r="F373" s="227" t="s">
        <v>785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219</v>
      </c>
      <c r="AU373" s="18" t="s">
        <v>81</v>
      </c>
    </row>
    <row r="374" spans="1:51" s="13" customFormat="1" ht="12">
      <c r="A374" s="13"/>
      <c r="B374" s="233"/>
      <c r="C374" s="234"/>
      <c r="D374" s="226" t="s">
        <v>223</v>
      </c>
      <c r="E374" s="234"/>
      <c r="F374" s="236" t="s">
        <v>3048</v>
      </c>
      <c r="G374" s="234"/>
      <c r="H374" s="237">
        <v>52.685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223</v>
      </c>
      <c r="AU374" s="243" t="s">
        <v>81</v>
      </c>
      <c r="AV374" s="13" t="s">
        <v>81</v>
      </c>
      <c r="AW374" s="13" t="s">
        <v>4</v>
      </c>
      <c r="AX374" s="13" t="s">
        <v>79</v>
      </c>
      <c r="AY374" s="243" t="s">
        <v>210</v>
      </c>
    </row>
    <row r="375" spans="1:65" s="2" customFormat="1" ht="24.15" customHeight="1">
      <c r="A375" s="39"/>
      <c r="B375" s="40"/>
      <c r="C375" s="213" t="s">
        <v>642</v>
      </c>
      <c r="D375" s="213" t="s">
        <v>212</v>
      </c>
      <c r="E375" s="214" t="s">
        <v>804</v>
      </c>
      <c r="F375" s="215" t="s">
        <v>805</v>
      </c>
      <c r="G375" s="216" t="s">
        <v>229</v>
      </c>
      <c r="H375" s="217">
        <v>28.268</v>
      </c>
      <c r="I375" s="218"/>
      <c r="J375" s="219">
        <f>ROUND(I375*H375,2)</f>
        <v>0</v>
      </c>
      <c r="K375" s="215" t="s">
        <v>216</v>
      </c>
      <c r="L375" s="45"/>
      <c r="M375" s="220" t="s">
        <v>19</v>
      </c>
      <c r="N375" s="221" t="s">
        <v>43</v>
      </c>
      <c r="O375" s="85"/>
      <c r="P375" s="222">
        <f>O375*H375</f>
        <v>0</v>
      </c>
      <c r="Q375" s="222">
        <v>0.0279</v>
      </c>
      <c r="R375" s="222">
        <f>Q375*H375</f>
        <v>0.7886772000000001</v>
      </c>
      <c r="S375" s="222">
        <v>0</v>
      </c>
      <c r="T375" s="22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4" t="s">
        <v>311</v>
      </c>
      <c r="AT375" s="224" t="s">
        <v>212</v>
      </c>
      <c r="AU375" s="224" t="s">
        <v>81</v>
      </c>
      <c r="AY375" s="18" t="s">
        <v>210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79</v>
      </c>
      <c r="BK375" s="225">
        <f>ROUND(I375*H375,2)</f>
        <v>0</v>
      </c>
      <c r="BL375" s="18" t="s">
        <v>311</v>
      </c>
      <c r="BM375" s="224" t="s">
        <v>3049</v>
      </c>
    </row>
    <row r="376" spans="1:47" s="2" customFormat="1" ht="12">
      <c r="A376" s="39"/>
      <c r="B376" s="40"/>
      <c r="C376" s="41"/>
      <c r="D376" s="226" t="s">
        <v>219</v>
      </c>
      <c r="E376" s="41"/>
      <c r="F376" s="227" t="s">
        <v>807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219</v>
      </c>
      <c r="AU376" s="18" t="s">
        <v>81</v>
      </c>
    </row>
    <row r="377" spans="1:47" s="2" customFormat="1" ht="12">
      <c r="A377" s="39"/>
      <c r="B377" s="40"/>
      <c r="C377" s="41"/>
      <c r="D377" s="231" t="s">
        <v>221</v>
      </c>
      <c r="E377" s="41"/>
      <c r="F377" s="232" t="s">
        <v>808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221</v>
      </c>
      <c r="AU377" s="18" t="s">
        <v>81</v>
      </c>
    </row>
    <row r="378" spans="1:47" s="2" customFormat="1" ht="12">
      <c r="A378" s="39"/>
      <c r="B378" s="40"/>
      <c r="C378" s="41"/>
      <c r="D378" s="226" t="s">
        <v>315</v>
      </c>
      <c r="E378" s="41"/>
      <c r="F378" s="254" t="s">
        <v>809</v>
      </c>
      <c r="G378" s="41"/>
      <c r="H378" s="41"/>
      <c r="I378" s="228"/>
      <c r="J378" s="41"/>
      <c r="K378" s="41"/>
      <c r="L378" s="45"/>
      <c r="M378" s="229"/>
      <c r="N378" s="230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315</v>
      </c>
      <c r="AU378" s="18" t="s">
        <v>81</v>
      </c>
    </row>
    <row r="379" spans="1:51" s="13" customFormat="1" ht="12">
      <c r="A379" s="13"/>
      <c r="B379" s="233"/>
      <c r="C379" s="234"/>
      <c r="D379" s="226" t="s">
        <v>223</v>
      </c>
      <c r="E379" s="235" t="s">
        <v>19</v>
      </c>
      <c r="F379" s="236" t="s">
        <v>3050</v>
      </c>
      <c r="G379" s="234"/>
      <c r="H379" s="237">
        <v>28.268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223</v>
      </c>
      <c r="AU379" s="243" t="s">
        <v>81</v>
      </c>
      <c r="AV379" s="13" t="s">
        <v>81</v>
      </c>
      <c r="AW379" s="13" t="s">
        <v>33</v>
      </c>
      <c r="AX379" s="13" t="s">
        <v>72</v>
      </c>
      <c r="AY379" s="243" t="s">
        <v>210</v>
      </c>
    </row>
    <row r="380" spans="1:51" s="14" customFormat="1" ht="12">
      <c r="A380" s="14"/>
      <c r="B380" s="255"/>
      <c r="C380" s="256"/>
      <c r="D380" s="226" t="s">
        <v>223</v>
      </c>
      <c r="E380" s="257" t="s">
        <v>19</v>
      </c>
      <c r="F380" s="258" t="s">
        <v>326</v>
      </c>
      <c r="G380" s="256"/>
      <c r="H380" s="259">
        <v>28.268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5" t="s">
        <v>223</v>
      </c>
      <c r="AU380" s="265" t="s">
        <v>81</v>
      </c>
      <c r="AV380" s="14" t="s">
        <v>217</v>
      </c>
      <c r="AW380" s="14" t="s">
        <v>33</v>
      </c>
      <c r="AX380" s="14" t="s">
        <v>79</v>
      </c>
      <c r="AY380" s="265" t="s">
        <v>210</v>
      </c>
    </row>
    <row r="381" spans="1:65" s="2" customFormat="1" ht="24.15" customHeight="1">
      <c r="A381" s="39"/>
      <c r="B381" s="40"/>
      <c r="C381" s="213" t="s">
        <v>649</v>
      </c>
      <c r="D381" s="213" t="s">
        <v>212</v>
      </c>
      <c r="E381" s="214" t="s">
        <v>813</v>
      </c>
      <c r="F381" s="215" t="s">
        <v>814</v>
      </c>
      <c r="G381" s="216" t="s">
        <v>229</v>
      </c>
      <c r="H381" s="217">
        <v>13.619</v>
      </c>
      <c r="I381" s="218"/>
      <c r="J381" s="219">
        <f>ROUND(I381*H381,2)</f>
        <v>0</v>
      </c>
      <c r="K381" s="215" t="s">
        <v>216</v>
      </c>
      <c r="L381" s="45"/>
      <c r="M381" s="220" t="s">
        <v>19</v>
      </c>
      <c r="N381" s="221" t="s">
        <v>43</v>
      </c>
      <c r="O381" s="85"/>
      <c r="P381" s="222">
        <f>O381*H381</f>
        <v>0</v>
      </c>
      <c r="Q381" s="222">
        <v>0.02855</v>
      </c>
      <c r="R381" s="222">
        <f>Q381*H381</f>
        <v>0.38882245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311</v>
      </c>
      <c r="AT381" s="224" t="s">
        <v>212</v>
      </c>
      <c r="AU381" s="224" t="s">
        <v>81</v>
      </c>
      <c r="AY381" s="18" t="s">
        <v>210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79</v>
      </c>
      <c r="BK381" s="225">
        <f>ROUND(I381*H381,2)</f>
        <v>0</v>
      </c>
      <c r="BL381" s="18" t="s">
        <v>311</v>
      </c>
      <c r="BM381" s="224" t="s">
        <v>3051</v>
      </c>
    </row>
    <row r="382" spans="1:47" s="2" customFormat="1" ht="12">
      <c r="A382" s="39"/>
      <c r="B382" s="40"/>
      <c r="C382" s="41"/>
      <c r="D382" s="226" t="s">
        <v>219</v>
      </c>
      <c r="E382" s="41"/>
      <c r="F382" s="227" t="s">
        <v>816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219</v>
      </c>
      <c r="AU382" s="18" t="s">
        <v>81</v>
      </c>
    </row>
    <row r="383" spans="1:47" s="2" customFormat="1" ht="12">
      <c r="A383" s="39"/>
      <c r="B383" s="40"/>
      <c r="C383" s="41"/>
      <c r="D383" s="231" t="s">
        <v>221</v>
      </c>
      <c r="E383" s="41"/>
      <c r="F383" s="232" t="s">
        <v>817</v>
      </c>
      <c r="G383" s="41"/>
      <c r="H383" s="41"/>
      <c r="I383" s="228"/>
      <c r="J383" s="41"/>
      <c r="K383" s="41"/>
      <c r="L383" s="45"/>
      <c r="M383" s="229"/>
      <c r="N383" s="230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221</v>
      </c>
      <c r="AU383" s="18" t="s">
        <v>81</v>
      </c>
    </row>
    <row r="384" spans="1:47" s="2" customFormat="1" ht="12">
      <c r="A384" s="39"/>
      <c r="B384" s="40"/>
      <c r="C384" s="41"/>
      <c r="D384" s="226" t="s">
        <v>315</v>
      </c>
      <c r="E384" s="41"/>
      <c r="F384" s="254" t="s">
        <v>818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315</v>
      </c>
      <c r="AU384" s="18" t="s">
        <v>81</v>
      </c>
    </row>
    <row r="385" spans="1:51" s="13" customFormat="1" ht="12">
      <c r="A385" s="13"/>
      <c r="B385" s="233"/>
      <c r="C385" s="234"/>
      <c r="D385" s="226" t="s">
        <v>223</v>
      </c>
      <c r="E385" s="235" t="s">
        <v>19</v>
      </c>
      <c r="F385" s="236" t="s">
        <v>3052</v>
      </c>
      <c r="G385" s="234"/>
      <c r="H385" s="237">
        <v>28.298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223</v>
      </c>
      <c r="AU385" s="243" t="s">
        <v>81</v>
      </c>
      <c r="AV385" s="13" t="s">
        <v>81</v>
      </c>
      <c r="AW385" s="13" t="s">
        <v>33</v>
      </c>
      <c r="AX385" s="13" t="s">
        <v>72</v>
      </c>
      <c r="AY385" s="243" t="s">
        <v>210</v>
      </c>
    </row>
    <row r="386" spans="1:51" s="13" customFormat="1" ht="12">
      <c r="A386" s="13"/>
      <c r="B386" s="233"/>
      <c r="C386" s="234"/>
      <c r="D386" s="226" t="s">
        <v>223</v>
      </c>
      <c r="E386" s="235" t="s">
        <v>19</v>
      </c>
      <c r="F386" s="236" t="s">
        <v>3053</v>
      </c>
      <c r="G386" s="234"/>
      <c r="H386" s="237">
        <v>-14.679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223</v>
      </c>
      <c r="AU386" s="243" t="s">
        <v>81</v>
      </c>
      <c r="AV386" s="13" t="s">
        <v>81</v>
      </c>
      <c r="AW386" s="13" t="s">
        <v>33</v>
      </c>
      <c r="AX386" s="13" t="s">
        <v>72</v>
      </c>
      <c r="AY386" s="243" t="s">
        <v>210</v>
      </c>
    </row>
    <row r="387" spans="1:51" s="14" customFormat="1" ht="12">
      <c r="A387" s="14"/>
      <c r="B387" s="255"/>
      <c r="C387" s="256"/>
      <c r="D387" s="226" t="s">
        <v>223</v>
      </c>
      <c r="E387" s="257" t="s">
        <v>19</v>
      </c>
      <c r="F387" s="258" t="s">
        <v>326</v>
      </c>
      <c r="G387" s="256"/>
      <c r="H387" s="259">
        <v>13.618999999999998</v>
      </c>
      <c r="I387" s="260"/>
      <c r="J387" s="256"/>
      <c r="K387" s="256"/>
      <c r="L387" s="261"/>
      <c r="M387" s="262"/>
      <c r="N387" s="263"/>
      <c r="O387" s="263"/>
      <c r="P387" s="263"/>
      <c r="Q387" s="263"/>
      <c r="R387" s="263"/>
      <c r="S387" s="263"/>
      <c r="T387" s="26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5" t="s">
        <v>223</v>
      </c>
      <c r="AU387" s="265" t="s">
        <v>81</v>
      </c>
      <c r="AV387" s="14" t="s">
        <v>217</v>
      </c>
      <c r="AW387" s="14" t="s">
        <v>33</v>
      </c>
      <c r="AX387" s="14" t="s">
        <v>79</v>
      </c>
      <c r="AY387" s="265" t="s">
        <v>210</v>
      </c>
    </row>
    <row r="388" spans="1:65" s="2" customFormat="1" ht="24.15" customHeight="1">
      <c r="A388" s="39"/>
      <c r="B388" s="40"/>
      <c r="C388" s="213" t="s">
        <v>654</v>
      </c>
      <c r="D388" s="213" t="s">
        <v>212</v>
      </c>
      <c r="E388" s="214" t="s">
        <v>829</v>
      </c>
      <c r="F388" s="215" t="s">
        <v>830</v>
      </c>
      <c r="G388" s="216" t="s">
        <v>229</v>
      </c>
      <c r="H388" s="217">
        <v>55.8</v>
      </c>
      <c r="I388" s="218"/>
      <c r="J388" s="219">
        <f>ROUND(I388*H388,2)</f>
        <v>0</v>
      </c>
      <c r="K388" s="215" t="s">
        <v>216</v>
      </c>
      <c r="L388" s="45"/>
      <c r="M388" s="220" t="s">
        <v>19</v>
      </c>
      <c r="N388" s="221" t="s">
        <v>43</v>
      </c>
      <c r="O388" s="85"/>
      <c r="P388" s="222">
        <f>O388*H388</f>
        <v>0</v>
      </c>
      <c r="Q388" s="222">
        <v>0.01807</v>
      </c>
      <c r="R388" s="222">
        <f>Q388*H388</f>
        <v>1.008306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311</v>
      </c>
      <c r="AT388" s="224" t="s">
        <v>212</v>
      </c>
      <c r="AU388" s="224" t="s">
        <v>81</v>
      </c>
      <c r="AY388" s="18" t="s">
        <v>210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79</v>
      </c>
      <c r="BK388" s="225">
        <f>ROUND(I388*H388,2)</f>
        <v>0</v>
      </c>
      <c r="BL388" s="18" t="s">
        <v>311</v>
      </c>
      <c r="BM388" s="224" t="s">
        <v>3054</v>
      </c>
    </row>
    <row r="389" spans="1:47" s="2" customFormat="1" ht="12">
      <c r="A389" s="39"/>
      <c r="B389" s="40"/>
      <c r="C389" s="41"/>
      <c r="D389" s="226" t="s">
        <v>219</v>
      </c>
      <c r="E389" s="41"/>
      <c r="F389" s="227" t="s">
        <v>832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219</v>
      </c>
      <c r="AU389" s="18" t="s">
        <v>81</v>
      </c>
    </row>
    <row r="390" spans="1:47" s="2" customFormat="1" ht="12">
      <c r="A390" s="39"/>
      <c r="B390" s="40"/>
      <c r="C390" s="41"/>
      <c r="D390" s="231" t="s">
        <v>221</v>
      </c>
      <c r="E390" s="41"/>
      <c r="F390" s="232" t="s">
        <v>833</v>
      </c>
      <c r="G390" s="41"/>
      <c r="H390" s="41"/>
      <c r="I390" s="228"/>
      <c r="J390" s="41"/>
      <c r="K390" s="41"/>
      <c r="L390" s="45"/>
      <c r="M390" s="229"/>
      <c r="N390" s="230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221</v>
      </c>
      <c r="AU390" s="18" t="s">
        <v>81</v>
      </c>
    </row>
    <row r="391" spans="1:51" s="13" customFormat="1" ht="12">
      <c r="A391" s="13"/>
      <c r="B391" s="233"/>
      <c r="C391" s="234"/>
      <c r="D391" s="226" t="s">
        <v>223</v>
      </c>
      <c r="E391" s="235" t="s">
        <v>19</v>
      </c>
      <c r="F391" s="236" t="s">
        <v>3055</v>
      </c>
      <c r="G391" s="234"/>
      <c r="H391" s="237">
        <v>55.8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223</v>
      </c>
      <c r="AU391" s="243" t="s">
        <v>81</v>
      </c>
      <c r="AV391" s="13" t="s">
        <v>81</v>
      </c>
      <c r="AW391" s="13" t="s">
        <v>33</v>
      </c>
      <c r="AX391" s="13" t="s">
        <v>79</v>
      </c>
      <c r="AY391" s="243" t="s">
        <v>210</v>
      </c>
    </row>
    <row r="392" spans="1:65" s="2" customFormat="1" ht="16.5" customHeight="1">
      <c r="A392" s="39"/>
      <c r="B392" s="40"/>
      <c r="C392" s="213" t="s">
        <v>661</v>
      </c>
      <c r="D392" s="213" t="s">
        <v>212</v>
      </c>
      <c r="E392" s="214" t="s">
        <v>837</v>
      </c>
      <c r="F392" s="215" t="s">
        <v>838</v>
      </c>
      <c r="G392" s="216" t="s">
        <v>229</v>
      </c>
      <c r="H392" s="217">
        <v>69.45</v>
      </c>
      <c r="I392" s="218"/>
      <c r="J392" s="219">
        <f>ROUND(I392*H392,2)</f>
        <v>0</v>
      </c>
      <c r="K392" s="215" t="s">
        <v>216</v>
      </c>
      <c r="L392" s="45"/>
      <c r="M392" s="220" t="s">
        <v>19</v>
      </c>
      <c r="N392" s="221" t="s">
        <v>43</v>
      </c>
      <c r="O392" s="85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4" t="s">
        <v>311</v>
      </c>
      <c r="AT392" s="224" t="s">
        <v>212</v>
      </c>
      <c r="AU392" s="224" t="s">
        <v>81</v>
      </c>
      <c r="AY392" s="18" t="s">
        <v>210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79</v>
      </c>
      <c r="BK392" s="225">
        <f>ROUND(I392*H392,2)</f>
        <v>0</v>
      </c>
      <c r="BL392" s="18" t="s">
        <v>311</v>
      </c>
      <c r="BM392" s="224" t="s">
        <v>3056</v>
      </c>
    </row>
    <row r="393" spans="1:47" s="2" customFormat="1" ht="12">
      <c r="A393" s="39"/>
      <c r="B393" s="40"/>
      <c r="C393" s="41"/>
      <c r="D393" s="226" t="s">
        <v>219</v>
      </c>
      <c r="E393" s="41"/>
      <c r="F393" s="227" t="s">
        <v>840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219</v>
      </c>
      <c r="AU393" s="18" t="s">
        <v>81</v>
      </c>
    </row>
    <row r="394" spans="1:47" s="2" customFormat="1" ht="12">
      <c r="A394" s="39"/>
      <c r="B394" s="40"/>
      <c r="C394" s="41"/>
      <c r="D394" s="231" t="s">
        <v>221</v>
      </c>
      <c r="E394" s="41"/>
      <c r="F394" s="232" t="s">
        <v>841</v>
      </c>
      <c r="G394" s="41"/>
      <c r="H394" s="41"/>
      <c r="I394" s="228"/>
      <c r="J394" s="41"/>
      <c r="K394" s="41"/>
      <c r="L394" s="45"/>
      <c r="M394" s="229"/>
      <c r="N394" s="230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221</v>
      </c>
      <c r="AU394" s="18" t="s">
        <v>81</v>
      </c>
    </row>
    <row r="395" spans="1:51" s="13" customFormat="1" ht="12">
      <c r="A395" s="13"/>
      <c r="B395" s="233"/>
      <c r="C395" s="234"/>
      <c r="D395" s="226" t="s">
        <v>223</v>
      </c>
      <c r="E395" s="235" t="s">
        <v>19</v>
      </c>
      <c r="F395" s="236" t="s">
        <v>3057</v>
      </c>
      <c r="G395" s="234"/>
      <c r="H395" s="237">
        <v>69.45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223</v>
      </c>
      <c r="AU395" s="243" t="s">
        <v>81</v>
      </c>
      <c r="AV395" s="13" t="s">
        <v>81</v>
      </c>
      <c r="AW395" s="13" t="s">
        <v>33</v>
      </c>
      <c r="AX395" s="13" t="s">
        <v>79</v>
      </c>
      <c r="AY395" s="243" t="s">
        <v>210</v>
      </c>
    </row>
    <row r="396" spans="1:65" s="2" customFormat="1" ht="24.15" customHeight="1">
      <c r="A396" s="39"/>
      <c r="B396" s="40"/>
      <c r="C396" s="244" t="s">
        <v>668</v>
      </c>
      <c r="D396" s="244" t="s">
        <v>240</v>
      </c>
      <c r="E396" s="245" t="s">
        <v>843</v>
      </c>
      <c r="F396" s="246" t="s">
        <v>844</v>
      </c>
      <c r="G396" s="247" t="s">
        <v>229</v>
      </c>
      <c r="H396" s="248">
        <v>78.027</v>
      </c>
      <c r="I396" s="249"/>
      <c r="J396" s="250">
        <f>ROUND(I396*H396,2)</f>
        <v>0</v>
      </c>
      <c r="K396" s="246" t="s">
        <v>216</v>
      </c>
      <c r="L396" s="251"/>
      <c r="M396" s="252" t="s">
        <v>19</v>
      </c>
      <c r="N396" s="253" t="s">
        <v>43</v>
      </c>
      <c r="O396" s="85"/>
      <c r="P396" s="222">
        <f>O396*H396</f>
        <v>0</v>
      </c>
      <c r="Q396" s="222">
        <v>0.00017</v>
      </c>
      <c r="R396" s="222">
        <f>Q396*H396</f>
        <v>0.013264590000000001</v>
      </c>
      <c r="S396" s="222">
        <v>0</v>
      </c>
      <c r="T396" s="223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4" t="s">
        <v>405</v>
      </c>
      <c r="AT396" s="224" t="s">
        <v>240</v>
      </c>
      <c r="AU396" s="224" t="s">
        <v>81</v>
      </c>
      <c r="AY396" s="18" t="s">
        <v>210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8" t="s">
        <v>79</v>
      </c>
      <c r="BK396" s="225">
        <f>ROUND(I396*H396,2)</f>
        <v>0</v>
      </c>
      <c r="BL396" s="18" t="s">
        <v>311</v>
      </c>
      <c r="BM396" s="224" t="s">
        <v>3058</v>
      </c>
    </row>
    <row r="397" spans="1:47" s="2" customFormat="1" ht="12">
      <c r="A397" s="39"/>
      <c r="B397" s="40"/>
      <c r="C397" s="41"/>
      <c r="D397" s="226" t="s">
        <v>219</v>
      </c>
      <c r="E397" s="41"/>
      <c r="F397" s="227" t="s">
        <v>844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219</v>
      </c>
      <c r="AU397" s="18" t="s">
        <v>81</v>
      </c>
    </row>
    <row r="398" spans="1:51" s="13" customFormat="1" ht="12">
      <c r="A398" s="13"/>
      <c r="B398" s="233"/>
      <c r="C398" s="234"/>
      <c r="D398" s="226" t="s">
        <v>223</v>
      </c>
      <c r="E398" s="234"/>
      <c r="F398" s="236" t="s">
        <v>3059</v>
      </c>
      <c r="G398" s="234"/>
      <c r="H398" s="237">
        <v>78.027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223</v>
      </c>
      <c r="AU398" s="243" t="s">
        <v>81</v>
      </c>
      <c r="AV398" s="13" t="s">
        <v>81</v>
      </c>
      <c r="AW398" s="13" t="s">
        <v>4</v>
      </c>
      <c r="AX398" s="13" t="s">
        <v>79</v>
      </c>
      <c r="AY398" s="243" t="s">
        <v>210</v>
      </c>
    </row>
    <row r="399" spans="1:65" s="2" customFormat="1" ht="24.15" customHeight="1">
      <c r="A399" s="39"/>
      <c r="B399" s="40"/>
      <c r="C399" s="213" t="s">
        <v>677</v>
      </c>
      <c r="D399" s="213" t="s">
        <v>212</v>
      </c>
      <c r="E399" s="214" t="s">
        <v>848</v>
      </c>
      <c r="F399" s="215" t="s">
        <v>849</v>
      </c>
      <c r="G399" s="216" t="s">
        <v>229</v>
      </c>
      <c r="H399" s="217">
        <v>69.45</v>
      </c>
      <c r="I399" s="218"/>
      <c r="J399" s="219">
        <f>ROUND(I399*H399,2)</f>
        <v>0</v>
      </c>
      <c r="K399" s="215" t="s">
        <v>216</v>
      </c>
      <c r="L399" s="45"/>
      <c r="M399" s="220" t="s">
        <v>19</v>
      </c>
      <c r="N399" s="221" t="s">
        <v>43</v>
      </c>
      <c r="O399" s="85"/>
      <c r="P399" s="222">
        <f>O399*H399</f>
        <v>0</v>
      </c>
      <c r="Q399" s="222">
        <v>0</v>
      </c>
      <c r="R399" s="222">
        <f>Q399*H399</f>
        <v>0</v>
      </c>
      <c r="S399" s="222">
        <v>0.01786</v>
      </c>
      <c r="T399" s="223">
        <f>S399*H399</f>
        <v>1.240377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4" t="s">
        <v>311</v>
      </c>
      <c r="AT399" s="224" t="s">
        <v>212</v>
      </c>
      <c r="AU399" s="224" t="s">
        <v>81</v>
      </c>
      <c r="AY399" s="18" t="s">
        <v>210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79</v>
      </c>
      <c r="BK399" s="225">
        <f>ROUND(I399*H399,2)</f>
        <v>0</v>
      </c>
      <c r="BL399" s="18" t="s">
        <v>311</v>
      </c>
      <c r="BM399" s="224" t="s">
        <v>3060</v>
      </c>
    </row>
    <row r="400" spans="1:47" s="2" customFormat="1" ht="12">
      <c r="A400" s="39"/>
      <c r="B400" s="40"/>
      <c r="C400" s="41"/>
      <c r="D400" s="226" t="s">
        <v>219</v>
      </c>
      <c r="E400" s="41"/>
      <c r="F400" s="227" t="s">
        <v>851</v>
      </c>
      <c r="G400" s="41"/>
      <c r="H400" s="41"/>
      <c r="I400" s="228"/>
      <c r="J400" s="41"/>
      <c r="K400" s="41"/>
      <c r="L400" s="45"/>
      <c r="M400" s="229"/>
      <c r="N400" s="23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219</v>
      </c>
      <c r="AU400" s="18" t="s">
        <v>81</v>
      </c>
    </row>
    <row r="401" spans="1:47" s="2" customFormat="1" ht="12">
      <c r="A401" s="39"/>
      <c r="B401" s="40"/>
      <c r="C401" s="41"/>
      <c r="D401" s="231" t="s">
        <v>221</v>
      </c>
      <c r="E401" s="41"/>
      <c r="F401" s="232" t="s">
        <v>852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221</v>
      </c>
      <c r="AU401" s="18" t="s">
        <v>81</v>
      </c>
    </row>
    <row r="402" spans="1:65" s="2" customFormat="1" ht="21.75" customHeight="1">
      <c r="A402" s="39"/>
      <c r="B402" s="40"/>
      <c r="C402" s="213" t="s">
        <v>684</v>
      </c>
      <c r="D402" s="213" t="s">
        <v>212</v>
      </c>
      <c r="E402" s="214" t="s">
        <v>874</v>
      </c>
      <c r="F402" s="215" t="s">
        <v>875</v>
      </c>
      <c r="G402" s="216" t="s">
        <v>297</v>
      </c>
      <c r="H402" s="217">
        <v>3</v>
      </c>
      <c r="I402" s="218"/>
      <c r="J402" s="219">
        <f>ROUND(I402*H402,2)</f>
        <v>0</v>
      </c>
      <c r="K402" s="215" t="s">
        <v>216</v>
      </c>
      <c r="L402" s="45"/>
      <c r="M402" s="220" t="s">
        <v>19</v>
      </c>
      <c r="N402" s="221" t="s">
        <v>43</v>
      </c>
      <c r="O402" s="85"/>
      <c r="P402" s="222">
        <f>O402*H402</f>
        <v>0</v>
      </c>
      <c r="Q402" s="222">
        <v>0.00022</v>
      </c>
      <c r="R402" s="222">
        <f>Q402*H402</f>
        <v>0.00066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311</v>
      </c>
      <c r="AT402" s="224" t="s">
        <v>212</v>
      </c>
      <c r="AU402" s="224" t="s">
        <v>81</v>
      </c>
      <c r="AY402" s="18" t="s">
        <v>210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79</v>
      </c>
      <c r="BK402" s="225">
        <f>ROUND(I402*H402,2)</f>
        <v>0</v>
      </c>
      <c r="BL402" s="18" t="s">
        <v>311</v>
      </c>
      <c r="BM402" s="224" t="s">
        <v>3061</v>
      </c>
    </row>
    <row r="403" spans="1:47" s="2" customFormat="1" ht="12">
      <c r="A403" s="39"/>
      <c r="B403" s="40"/>
      <c r="C403" s="41"/>
      <c r="D403" s="226" t="s">
        <v>219</v>
      </c>
      <c r="E403" s="41"/>
      <c r="F403" s="227" t="s">
        <v>877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219</v>
      </c>
      <c r="AU403" s="18" t="s">
        <v>81</v>
      </c>
    </row>
    <row r="404" spans="1:47" s="2" customFormat="1" ht="12">
      <c r="A404" s="39"/>
      <c r="B404" s="40"/>
      <c r="C404" s="41"/>
      <c r="D404" s="231" t="s">
        <v>221</v>
      </c>
      <c r="E404" s="41"/>
      <c r="F404" s="232" t="s">
        <v>878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221</v>
      </c>
      <c r="AU404" s="18" t="s">
        <v>81</v>
      </c>
    </row>
    <row r="405" spans="1:65" s="2" customFormat="1" ht="33" customHeight="1">
      <c r="A405" s="39"/>
      <c r="B405" s="40"/>
      <c r="C405" s="244" t="s">
        <v>696</v>
      </c>
      <c r="D405" s="244" t="s">
        <v>240</v>
      </c>
      <c r="E405" s="245" t="s">
        <v>3062</v>
      </c>
      <c r="F405" s="246" t="s">
        <v>3063</v>
      </c>
      <c r="G405" s="247" t="s">
        <v>297</v>
      </c>
      <c r="H405" s="248">
        <v>1</v>
      </c>
      <c r="I405" s="249"/>
      <c r="J405" s="250">
        <f>ROUND(I405*H405,2)</f>
        <v>0</v>
      </c>
      <c r="K405" s="246" t="s">
        <v>216</v>
      </c>
      <c r="L405" s="251"/>
      <c r="M405" s="252" t="s">
        <v>19</v>
      </c>
      <c r="N405" s="253" t="s">
        <v>43</v>
      </c>
      <c r="O405" s="85"/>
      <c r="P405" s="222">
        <f>O405*H405</f>
        <v>0</v>
      </c>
      <c r="Q405" s="222">
        <v>0.01225</v>
      </c>
      <c r="R405" s="222">
        <f>Q405*H405</f>
        <v>0.01225</v>
      </c>
      <c r="S405" s="222">
        <v>0</v>
      </c>
      <c r="T405" s="223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4" t="s">
        <v>405</v>
      </c>
      <c r="AT405" s="224" t="s">
        <v>240</v>
      </c>
      <c r="AU405" s="224" t="s">
        <v>81</v>
      </c>
      <c r="AY405" s="18" t="s">
        <v>210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8" t="s">
        <v>79</v>
      </c>
      <c r="BK405" s="225">
        <f>ROUND(I405*H405,2)</f>
        <v>0</v>
      </c>
      <c r="BL405" s="18" t="s">
        <v>311</v>
      </c>
      <c r="BM405" s="224" t="s">
        <v>3064</v>
      </c>
    </row>
    <row r="406" spans="1:47" s="2" customFormat="1" ht="12">
      <c r="A406" s="39"/>
      <c r="B406" s="40"/>
      <c r="C406" s="41"/>
      <c r="D406" s="226" t="s">
        <v>219</v>
      </c>
      <c r="E406" s="41"/>
      <c r="F406" s="227" t="s">
        <v>3063</v>
      </c>
      <c r="G406" s="41"/>
      <c r="H406" s="41"/>
      <c r="I406" s="228"/>
      <c r="J406" s="41"/>
      <c r="K406" s="41"/>
      <c r="L406" s="45"/>
      <c r="M406" s="229"/>
      <c r="N406" s="230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219</v>
      </c>
      <c r="AU406" s="18" t="s">
        <v>81</v>
      </c>
    </row>
    <row r="407" spans="1:65" s="2" customFormat="1" ht="33" customHeight="1">
      <c r="A407" s="39"/>
      <c r="B407" s="40"/>
      <c r="C407" s="244" t="s">
        <v>706</v>
      </c>
      <c r="D407" s="244" t="s">
        <v>240</v>
      </c>
      <c r="E407" s="245" t="s">
        <v>2372</v>
      </c>
      <c r="F407" s="246" t="s">
        <v>2373</v>
      </c>
      <c r="G407" s="247" t="s">
        <v>297</v>
      </c>
      <c r="H407" s="248">
        <v>2</v>
      </c>
      <c r="I407" s="249"/>
      <c r="J407" s="250">
        <f>ROUND(I407*H407,2)</f>
        <v>0</v>
      </c>
      <c r="K407" s="246" t="s">
        <v>216</v>
      </c>
      <c r="L407" s="251"/>
      <c r="M407" s="252" t="s">
        <v>19</v>
      </c>
      <c r="N407" s="253" t="s">
        <v>43</v>
      </c>
      <c r="O407" s="85"/>
      <c r="P407" s="222">
        <f>O407*H407</f>
        <v>0</v>
      </c>
      <c r="Q407" s="222">
        <v>0.01249</v>
      </c>
      <c r="R407" s="222">
        <f>Q407*H407</f>
        <v>0.02498</v>
      </c>
      <c r="S407" s="222">
        <v>0</v>
      </c>
      <c r="T407" s="223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4" t="s">
        <v>405</v>
      </c>
      <c r="AT407" s="224" t="s">
        <v>240</v>
      </c>
      <c r="AU407" s="224" t="s">
        <v>81</v>
      </c>
      <c r="AY407" s="18" t="s">
        <v>210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8" t="s">
        <v>79</v>
      </c>
      <c r="BK407" s="225">
        <f>ROUND(I407*H407,2)</f>
        <v>0</v>
      </c>
      <c r="BL407" s="18" t="s">
        <v>311</v>
      </c>
      <c r="BM407" s="224" t="s">
        <v>3065</v>
      </c>
    </row>
    <row r="408" spans="1:47" s="2" customFormat="1" ht="12">
      <c r="A408" s="39"/>
      <c r="B408" s="40"/>
      <c r="C408" s="41"/>
      <c r="D408" s="226" t="s">
        <v>219</v>
      </c>
      <c r="E408" s="41"/>
      <c r="F408" s="227" t="s">
        <v>2373</v>
      </c>
      <c r="G408" s="41"/>
      <c r="H408" s="41"/>
      <c r="I408" s="228"/>
      <c r="J408" s="41"/>
      <c r="K408" s="41"/>
      <c r="L408" s="45"/>
      <c r="M408" s="229"/>
      <c r="N408" s="230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219</v>
      </c>
      <c r="AU408" s="18" t="s">
        <v>81</v>
      </c>
    </row>
    <row r="409" spans="1:65" s="2" customFormat="1" ht="33" customHeight="1">
      <c r="A409" s="39"/>
      <c r="B409" s="40"/>
      <c r="C409" s="213" t="s">
        <v>713</v>
      </c>
      <c r="D409" s="213" t="s">
        <v>212</v>
      </c>
      <c r="E409" s="214" t="s">
        <v>904</v>
      </c>
      <c r="F409" s="215" t="s">
        <v>905</v>
      </c>
      <c r="G409" s="216" t="s">
        <v>229</v>
      </c>
      <c r="H409" s="217">
        <v>51.8</v>
      </c>
      <c r="I409" s="218"/>
      <c r="J409" s="219">
        <f>ROUND(I409*H409,2)</f>
        <v>0</v>
      </c>
      <c r="K409" s="215" t="s">
        <v>216</v>
      </c>
      <c r="L409" s="45"/>
      <c r="M409" s="220" t="s">
        <v>19</v>
      </c>
      <c r="N409" s="221" t="s">
        <v>43</v>
      </c>
      <c r="O409" s="85"/>
      <c r="P409" s="222">
        <f>O409*H409</f>
        <v>0</v>
      </c>
      <c r="Q409" s="222">
        <v>0.00117</v>
      </c>
      <c r="R409" s="222">
        <f>Q409*H409</f>
        <v>0.060606</v>
      </c>
      <c r="S409" s="222">
        <v>0</v>
      </c>
      <c r="T409" s="22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4" t="s">
        <v>311</v>
      </c>
      <c r="AT409" s="224" t="s">
        <v>212</v>
      </c>
      <c r="AU409" s="224" t="s">
        <v>81</v>
      </c>
      <c r="AY409" s="18" t="s">
        <v>210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79</v>
      </c>
      <c r="BK409" s="225">
        <f>ROUND(I409*H409,2)</f>
        <v>0</v>
      </c>
      <c r="BL409" s="18" t="s">
        <v>311</v>
      </c>
      <c r="BM409" s="224" t="s">
        <v>3066</v>
      </c>
    </row>
    <row r="410" spans="1:47" s="2" customFormat="1" ht="12">
      <c r="A410" s="39"/>
      <c r="B410" s="40"/>
      <c r="C410" s="41"/>
      <c r="D410" s="226" t="s">
        <v>219</v>
      </c>
      <c r="E410" s="41"/>
      <c r="F410" s="227" t="s">
        <v>907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219</v>
      </c>
      <c r="AU410" s="18" t="s">
        <v>81</v>
      </c>
    </row>
    <row r="411" spans="1:47" s="2" customFormat="1" ht="12">
      <c r="A411" s="39"/>
      <c r="B411" s="40"/>
      <c r="C411" s="41"/>
      <c r="D411" s="231" t="s">
        <v>221</v>
      </c>
      <c r="E411" s="41"/>
      <c r="F411" s="232" t="s">
        <v>908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221</v>
      </c>
      <c r="AU411" s="18" t="s">
        <v>81</v>
      </c>
    </row>
    <row r="412" spans="1:51" s="13" customFormat="1" ht="12">
      <c r="A412" s="13"/>
      <c r="B412" s="233"/>
      <c r="C412" s="234"/>
      <c r="D412" s="226" t="s">
        <v>223</v>
      </c>
      <c r="E412" s="235" t="s">
        <v>19</v>
      </c>
      <c r="F412" s="236" t="s">
        <v>3067</v>
      </c>
      <c r="G412" s="234"/>
      <c r="H412" s="237">
        <v>41.3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223</v>
      </c>
      <c r="AU412" s="243" t="s">
        <v>81</v>
      </c>
      <c r="AV412" s="13" t="s">
        <v>81</v>
      </c>
      <c r="AW412" s="13" t="s">
        <v>33</v>
      </c>
      <c r="AX412" s="13" t="s">
        <v>72</v>
      </c>
      <c r="AY412" s="243" t="s">
        <v>210</v>
      </c>
    </row>
    <row r="413" spans="1:51" s="13" customFormat="1" ht="12">
      <c r="A413" s="13"/>
      <c r="B413" s="233"/>
      <c r="C413" s="234"/>
      <c r="D413" s="226" t="s">
        <v>223</v>
      </c>
      <c r="E413" s="235" t="s">
        <v>19</v>
      </c>
      <c r="F413" s="236" t="s">
        <v>3068</v>
      </c>
      <c r="G413" s="234"/>
      <c r="H413" s="237">
        <v>10.5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223</v>
      </c>
      <c r="AU413" s="243" t="s">
        <v>81</v>
      </c>
      <c r="AV413" s="13" t="s">
        <v>81</v>
      </c>
      <c r="AW413" s="13" t="s">
        <v>33</v>
      </c>
      <c r="AX413" s="13" t="s">
        <v>72</v>
      </c>
      <c r="AY413" s="243" t="s">
        <v>210</v>
      </c>
    </row>
    <row r="414" spans="1:51" s="14" customFormat="1" ht="12">
      <c r="A414" s="14"/>
      <c r="B414" s="255"/>
      <c r="C414" s="256"/>
      <c r="D414" s="226" t="s">
        <v>223</v>
      </c>
      <c r="E414" s="257" t="s">
        <v>19</v>
      </c>
      <c r="F414" s="258" t="s">
        <v>326</v>
      </c>
      <c r="G414" s="256"/>
      <c r="H414" s="259">
        <v>51.8</v>
      </c>
      <c r="I414" s="260"/>
      <c r="J414" s="256"/>
      <c r="K414" s="256"/>
      <c r="L414" s="261"/>
      <c r="M414" s="262"/>
      <c r="N414" s="263"/>
      <c r="O414" s="263"/>
      <c r="P414" s="263"/>
      <c r="Q414" s="263"/>
      <c r="R414" s="263"/>
      <c r="S414" s="263"/>
      <c r="T414" s="26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5" t="s">
        <v>223</v>
      </c>
      <c r="AU414" s="265" t="s">
        <v>81</v>
      </c>
      <c r="AV414" s="14" t="s">
        <v>217</v>
      </c>
      <c r="AW414" s="14" t="s">
        <v>33</v>
      </c>
      <c r="AX414" s="14" t="s">
        <v>79</v>
      </c>
      <c r="AY414" s="265" t="s">
        <v>210</v>
      </c>
    </row>
    <row r="415" spans="1:65" s="2" customFormat="1" ht="16.5" customHeight="1">
      <c r="A415" s="39"/>
      <c r="B415" s="40"/>
      <c r="C415" s="244" t="s">
        <v>721</v>
      </c>
      <c r="D415" s="244" t="s">
        <v>240</v>
      </c>
      <c r="E415" s="245" t="s">
        <v>2381</v>
      </c>
      <c r="F415" s="246" t="s">
        <v>912</v>
      </c>
      <c r="G415" s="247" t="s">
        <v>229</v>
      </c>
      <c r="H415" s="248">
        <v>11.025</v>
      </c>
      <c r="I415" s="249"/>
      <c r="J415" s="250">
        <f>ROUND(I415*H415,2)</f>
        <v>0</v>
      </c>
      <c r="K415" s="246" t="s">
        <v>19</v>
      </c>
      <c r="L415" s="251"/>
      <c r="M415" s="252" t="s">
        <v>19</v>
      </c>
      <c r="N415" s="253" t="s">
        <v>43</v>
      </c>
      <c r="O415" s="85"/>
      <c r="P415" s="222">
        <f>O415*H415</f>
        <v>0</v>
      </c>
      <c r="Q415" s="222">
        <v>0.0021</v>
      </c>
      <c r="R415" s="222">
        <f>Q415*H415</f>
        <v>0.0231525</v>
      </c>
      <c r="S415" s="222">
        <v>0</v>
      </c>
      <c r="T415" s="223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4" t="s">
        <v>405</v>
      </c>
      <c r="AT415" s="224" t="s">
        <v>240</v>
      </c>
      <c r="AU415" s="224" t="s">
        <v>81</v>
      </c>
      <c r="AY415" s="18" t="s">
        <v>210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8" t="s">
        <v>79</v>
      </c>
      <c r="BK415" s="225">
        <f>ROUND(I415*H415,2)</f>
        <v>0</v>
      </c>
      <c r="BL415" s="18" t="s">
        <v>311</v>
      </c>
      <c r="BM415" s="224" t="s">
        <v>3069</v>
      </c>
    </row>
    <row r="416" spans="1:47" s="2" customFormat="1" ht="12">
      <c r="A416" s="39"/>
      <c r="B416" s="40"/>
      <c r="C416" s="41"/>
      <c r="D416" s="226" t="s">
        <v>219</v>
      </c>
      <c r="E416" s="41"/>
      <c r="F416" s="227" t="s">
        <v>912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219</v>
      </c>
      <c r="AU416" s="18" t="s">
        <v>81</v>
      </c>
    </row>
    <row r="417" spans="1:47" s="2" customFormat="1" ht="12">
      <c r="A417" s="39"/>
      <c r="B417" s="40"/>
      <c r="C417" s="41"/>
      <c r="D417" s="226" t="s">
        <v>315</v>
      </c>
      <c r="E417" s="41"/>
      <c r="F417" s="254" t="s">
        <v>2383</v>
      </c>
      <c r="G417" s="41"/>
      <c r="H417" s="41"/>
      <c r="I417" s="228"/>
      <c r="J417" s="41"/>
      <c r="K417" s="41"/>
      <c r="L417" s="45"/>
      <c r="M417" s="229"/>
      <c r="N417" s="230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315</v>
      </c>
      <c r="AU417" s="18" t="s">
        <v>81</v>
      </c>
    </row>
    <row r="418" spans="1:51" s="13" customFormat="1" ht="12">
      <c r="A418" s="13"/>
      <c r="B418" s="233"/>
      <c r="C418" s="234"/>
      <c r="D418" s="226" t="s">
        <v>223</v>
      </c>
      <c r="E418" s="235" t="s">
        <v>19</v>
      </c>
      <c r="F418" s="236" t="s">
        <v>3068</v>
      </c>
      <c r="G418" s="234"/>
      <c r="H418" s="237">
        <v>10.5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223</v>
      </c>
      <c r="AU418" s="243" t="s">
        <v>81</v>
      </c>
      <c r="AV418" s="13" t="s">
        <v>81</v>
      </c>
      <c r="AW418" s="13" t="s">
        <v>33</v>
      </c>
      <c r="AX418" s="13" t="s">
        <v>79</v>
      </c>
      <c r="AY418" s="243" t="s">
        <v>210</v>
      </c>
    </row>
    <row r="419" spans="1:51" s="13" customFormat="1" ht="12">
      <c r="A419" s="13"/>
      <c r="B419" s="233"/>
      <c r="C419" s="234"/>
      <c r="D419" s="226" t="s">
        <v>223</v>
      </c>
      <c r="E419" s="234"/>
      <c r="F419" s="236" t="s">
        <v>3070</v>
      </c>
      <c r="G419" s="234"/>
      <c r="H419" s="237">
        <v>11.025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223</v>
      </c>
      <c r="AU419" s="243" t="s">
        <v>81</v>
      </c>
      <c r="AV419" s="13" t="s">
        <v>81</v>
      </c>
      <c r="AW419" s="13" t="s">
        <v>4</v>
      </c>
      <c r="AX419" s="13" t="s">
        <v>79</v>
      </c>
      <c r="AY419" s="243" t="s">
        <v>210</v>
      </c>
    </row>
    <row r="420" spans="1:65" s="2" customFormat="1" ht="16.5" customHeight="1">
      <c r="A420" s="39"/>
      <c r="B420" s="40"/>
      <c r="C420" s="244" t="s">
        <v>727</v>
      </c>
      <c r="D420" s="244" t="s">
        <v>240</v>
      </c>
      <c r="E420" s="245" t="s">
        <v>2385</v>
      </c>
      <c r="F420" s="246" t="s">
        <v>2386</v>
      </c>
      <c r="G420" s="247" t="s">
        <v>229</v>
      </c>
      <c r="H420" s="248">
        <v>41.2</v>
      </c>
      <c r="I420" s="249"/>
      <c r="J420" s="250">
        <f>ROUND(I420*H420,2)</f>
        <v>0</v>
      </c>
      <c r="K420" s="246" t="s">
        <v>19</v>
      </c>
      <c r="L420" s="251"/>
      <c r="M420" s="252" t="s">
        <v>19</v>
      </c>
      <c r="N420" s="253" t="s">
        <v>43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405</v>
      </c>
      <c r="AT420" s="224" t="s">
        <v>240</v>
      </c>
      <c r="AU420" s="224" t="s">
        <v>81</v>
      </c>
      <c r="AY420" s="18" t="s">
        <v>210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79</v>
      </c>
      <c r="BK420" s="225">
        <f>ROUND(I420*H420,2)</f>
        <v>0</v>
      </c>
      <c r="BL420" s="18" t="s">
        <v>311</v>
      </c>
      <c r="BM420" s="224" t="s">
        <v>3071</v>
      </c>
    </row>
    <row r="421" spans="1:47" s="2" customFormat="1" ht="12">
      <c r="A421" s="39"/>
      <c r="B421" s="40"/>
      <c r="C421" s="41"/>
      <c r="D421" s="226" t="s">
        <v>219</v>
      </c>
      <c r="E421" s="41"/>
      <c r="F421" s="227" t="s">
        <v>2386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219</v>
      </c>
      <c r="AU421" s="18" t="s">
        <v>81</v>
      </c>
    </row>
    <row r="422" spans="1:47" s="2" customFormat="1" ht="12">
      <c r="A422" s="39"/>
      <c r="B422" s="40"/>
      <c r="C422" s="41"/>
      <c r="D422" s="226" t="s">
        <v>315</v>
      </c>
      <c r="E422" s="41"/>
      <c r="F422" s="254" t="s">
        <v>2383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315</v>
      </c>
      <c r="AU422" s="18" t="s">
        <v>81</v>
      </c>
    </row>
    <row r="423" spans="1:51" s="13" customFormat="1" ht="12">
      <c r="A423" s="13"/>
      <c r="B423" s="233"/>
      <c r="C423" s="234"/>
      <c r="D423" s="226" t="s">
        <v>223</v>
      </c>
      <c r="E423" s="235" t="s">
        <v>19</v>
      </c>
      <c r="F423" s="236" t="s">
        <v>3072</v>
      </c>
      <c r="G423" s="234"/>
      <c r="H423" s="237">
        <v>41.2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223</v>
      </c>
      <c r="AU423" s="243" t="s">
        <v>81</v>
      </c>
      <c r="AV423" s="13" t="s">
        <v>81</v>
      </c>
      <c r="AW423" s="13" t="s">
        <v>33</v>
      </c>
      <c r="AX423" s="13" t="s">
        <v>79</v>
      </c>
      <c r="AY423" s="243" t="s">
        <v>210</v>
      </c>
    </row>
    <row r="424" spans="1:65" s="2" customFormat="1" ht="24.15" customHeight="1">
      <c r="A424" s="39"/>
      <c r="B424" s="40"/>
      <c r="C424" s="213" t="s">
        <v>737</v>
      </c>
      <c r="D424" s="213" t="s">
        <v>212</v>
      </c>
      <c r="E424" s="214" t="s">
        <v>922</v>
      </c>
      <c r="F424" s="215" t="s">
        <v>923</v>
      </c>
      <c r="G424" s="216" t="s">
        <v>332</v>
      </c>
      <c r="H424" s="217">
        <v>3.899</v>
      </c>
      <c r="I424" s="218"/>
      <c r="J424" s="219">
        <f>ROUND(I424*H424,2)</f>
        <v>0</v>
      </c>
      <c r="K424" s="215" t="s">
        <v>216</v>
      </c>
      <c r="L424" s="45"/>
      <c r="M424" s="220" t="s">
        <v>19</v>
      </c>
      <c r="N424" s="221" t="s">
        <v>43</v>
      </c>
      <c r="O424" s="85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4" t="s">
        <v>311</v>
      </c>
      <c r="AT424" s="224" t="s">
        <v>212</v>
      </c>
      <c r="AU424" s="224" t="s">
        <v>81</v>
      </c>
      <c r="AY424" s="18" t="s">
        <v>210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8" t="s">
        <v>79</v>
      </c>
      <c r="BK424" s="225">
        <f>ROUND(I424*H424,2)</f>
        <v>0</v>
      </c>
      <c r="BL424" s="18" t="s">
        <v>311</v>
      </c>
      <c r="BM424" s="224" t="s">
        <v>3073</v>
      </c>
    </row>
    <row r="425" spans="1:47" s="2" customFormat="1" ht="12">
      <c r="A425" s="39"/>
      <c r="B425" s="40"/>
      <c r="C425" s="41"/>
      <c r="D425" s="226" t="s">
        <v>219</v>
      </c>
      <c r="E425" s="41"/>
      <c r="F425" s="227" t="s">
        <v>925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219</v>
      </c>
      <c r="AU425" s="18" t="s">
        <v>81</v>
      </c>
    </row>
    <row r="426" spans="1:47" s="2" customFormat="1" ht="12">
      <c r="A426" s="39"/>
      <c r="B426" s="40"/>
      <c r="C426" s="41"/>
      <c r="D426" s="231" t="s">
        <v>221</v>
      </c>
      <c r="E426" s="41"/>
      <c r="F426" s="232" t="s">
        <v>926</v>
      </c>
      <c r="G426" s="41"/>
      <c r="H426" s="41"/>
      <c r="I426" s="228"/>
      <c r="J426" s="41"/>
      <c r="K426" s="41"/>
      <c r="L426" s="45"/>
      <c r="M426" s="229"/>
      <c r="N426" s="230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221</v>
      </c>
      <c r="AU426" s="18" t="s">
        <v>81</v>
      </c>
    </row>
    <row r="427" spans="1:63" s="12" customFormat="1" ht="22.8" customHeight="1">
      <c r="A427" s="12"/>
      <c r="B427" s="197"/>
      <c r="C427" s="198"/>
      <c r="D427" s="199" t="s">
        <v>71</v>
      </c>
      <c r="E427" s="211" t="s">
        <v>927</v>
      </c>
      <c r="F427" s="211" t="s">
        <v>928</v>
      </c>
      <c r="G427" s="198"/>
      <c r="H427" s="198"/>
      <c r="I427" s="201"/>
      <c r="J427" s="212">
        <f>BK427</f>
        <v>0</v>
      </c>
      <c r="K427" s="198"/>
      <c r="L427" s="203"/>
      <c r="M427" s="204"/>
      <c r="N427" s="205"/>
      <c r="O427" s="205"/>
      <c r="P427" s="206">
        <f>SUM(P428:P458)</f>
        <v>0</v>
      </c>
      <c r="Q427" s="205"/>
      <c r="R427" s="206">
        <f>SUM(R428:R458)</f>
        <v>0.020928</v>
      </c>
      <c r="S427" s="205"/>
      <c r="T427" s="207">
        <f>SUM(T428:T458)</f>
        <v>0.02483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8" t="s">
        <v>81</v>
      </c>
      <c r="AT427" s="209" t="s">
        <v>71</v>
      </c>
      <c r="AU427" s="209" t="s">
        <v>79</v>
      </c>
      <c r="AY427" s="208" t="s">
        <v>210</v>
      </c>
      <c r="BK427" s="210">
        <f>SUM(BK428:BK458)</f>
        <v>0</v>
      </c>
    </row>
    <row r="428" spans="1:65" s="2" customFormat="1" ht="16.5" customHeight="1">
      <c r="A428" s="39"/>
      <c r="B428" s="40"/>
      <c r="C428" s="213" t="s">
        <v>744</v>
      </c>
      <c r="D428" s="213" t="s">
        <v>212</v>
      </c>
      <c r="E428" s="214" t="s">
        <v>938</v>
      </c>
      <c r="F428" s="215" t="s">
        <v>939</v>
      </c>
      <c r="G428" s="216" t="s">
        <v>269</v>
      </c>
      <c r="H428" s="217">
        <v>9.55</v>
      </c>
      <c r="I428" s="218"/>
      <c r="J428" s="219">
        <f>ROUND(I428*H428,2)</f>
        <v>0</v>
      </c>
      <c r="K428" s="215" t="s">
        <v>216</v>
      </c>
      <c r="L428" s="45"/>
      <c r="M428" s="220" t="s">
        <v>19</v>
      </c>
      <c r="N428" s="221" t="s">
        <v>43</v>
      </c>
      <c r="O428" s="85"/>
      <c r="P428" s="222">
        <f>O428*H428</f>
        <v>0</v>
      </c>
      <c r="Q428" s="222">
        <v>0</v>
      </c>
      <c r="R428" s="222">
        <f>Q428*H428</f>
        <v>0</v>
      </c>
      <c r="S428" s="222">
        <v>0.0026</v>
      </c>
      <c r="T428" s="223">
        <f>S428*H428</f>
        <v>0.02483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4" t="s">
        <v>311</v>
      </c>
      <c r="AT428" s="224" t="s">
        <v>212</v>
      </c>
      <c r="AU428" s="224" t="s">
        <v>81</v>
      </c>
      <c r="AY428" s="18" t="s">
        <v>210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79</v>
      </c>
      <c r="BK428" s="225">
        <f>ROUND(I428*H428,2)</f>
        <v>0</v>
      </c>
      <c r="BL428" s="18" t="s">
        <v>311</v>
      </c>
      <c r="BM428" s="224" t="s">
        <v>3074</v>
      </c>
    </row>
    <row r="429" spans="1:47" s="2" customFormat="1" ht="12">
      <c r="A429" s="39"/>
      <c r="B429" s="40"/>
      <c r="C429" s="41"/>
      <c r="D429" s="226" t="s">
        <v>219</v>
      </c>
      <c r="E429" s="41"/>
      <c r="F429" s="227" t="s">
        <v>941</v>
      </c>
      <c r="G429" s="41"/>
      <c r="H429" s="41"/>
      <c r="I429" s="228"/>
      <c r="J429" s="41"/>
      <c r="K429" s="41"/>
      <c r="L429" s="45"/>
      <c r="M429" s="229"/>
      <c r="N429" s="230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219</v>
      </c>
      <c r="AU429" s="18" t="s">
        <v>81</v>
      </c>
    </row>
    <row r="430" spans="1:47" s="2" customFormat="1" ht="12">
      <c r="A430" s="39"/>
      <c r="B430" s="40"/>
      <c r="C430" s="41"/>
      <c r="D430" s="231" t="s">
        <v>221</v>
      </c>
      <c r="E430" s="41"/>
      <c r="F430" s="232" t="s">
        <v>942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221</v>
      </c>
      <c r="AU430" s="18" t="s">
        <v>81</v>
      </c>
    </row>
    <row r="431" spans="1:51" s="13" customFormat="1" ht="12">
      <c r="A431" s="13"/>
      <c r="B431" s="233"/>
      <c r="C431" s="234"/>
      <c r="D431" s="226" t="s">
        <v>223</v>
      </c>
      <c r="E431" s="235" t="s">
        <v>19</v>
      </c>
      <c r="F431" s="236" t="s">
        <v>3075</v>
      </c>
      <c r="G431" s="234"/>
      <c r="H431" s="237">
        <v>9.55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223</v>
      </c>
      <c r="AU431" s="243" t="s">
        <v>81</v>
      </c>
      <c r="AV431" s="13" t="s">
        <v>81</v>
      </c>
      <c r="AW431" s="13" t="s">
        <v>33</v>
      </c>
      <c r="AX431" s="13" t="s">
        <v>79</v>
      </c>
      <c r="AY431" s="243" t="s">
        <v>210</v>
      </c>
    </row>
    <row r="432" spans="1:65" s="2" customFormat="1" ht="16.5" customHeight="1">
      <c r="A432" s="39"/>
      <c r="B432" s="40"/>
      <c r="C432" s="213" t="s">
        <v>757</v>
      </c>
      <c r="D432" s="213" t="s">
        <v>212</v>
      </c>
      <c r="E432" s="214" t="s">
        <v>945</v>
      </c>
      <c r="F432" s="215" t="s">
        <v>946</v>
      </c>
      <c r="G432" s="216" t="s">
        <v>269</v>
      </c>
      <c r="H432" s="217">
        <v>9.6</v>
      </c>
      <c r="I432" s="218"/>
      <c r="J432" s="219">
        <f>ROUND(I432*H432,2)</f>
        <v>0</v>
      </c>
      <c r="K432" s="215" t="s">
        <v>19</v>
      </c>
      <c r="L432" s="45"/>
      <c r="M432" s="220" t="s">
        <v>19</v>
      </c>
      <c r="N432" s="221" t="s">
        <v>43</v>
      </c>
      <c r="O432" s="85"/>
      <c r="P432" s="222">
        <f>O432*H432</f>
        <v>0</v>
      </c>
      <c r="Q432" s="222">
        <v>0.00218</v>
      </c>
      <c r="R432" s="222">
        <f>Q432*H432</f>
        <v>0.020928</v>
      </c>
      <c r="S432" s="222">
        <v>0</v>
      </c>
      <c r="T432" s="22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4" t="s">
        <v>311</v>
      </c>
      <c r="AT432" s="224" t="s">
        <v>212</v>
      </c>
      <c r="AU432" s="224" t="s">
        <v>81</v>
      </c>
      <c r="AY432" s="18" t="s">
        <v>210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79</v>
      </c>
      <c r="BK432" s="225">
        <f>ROUND(I432*H432,2)</f>
        <v>0</v>
      </c>
      <c r="BL432" s="18" t="s">
        <v>311</v>
      </c>
      <c r="BM432" s="224" t="s">
        <v>3076</v>
      </c>
    </row>
    <row r="433" spans="1:47" s="2" customFormat="1" ht="12">
      <c r="A433" s="39"/>
      <c r="B433" s="40"/>
      <c r="C433" s="41"/>
      <c r="D433" s="226" t="s">
        <v>219</v>
      </c>
      <c r="E433" s="41"/>
      <c r="F433" s="227" t="s">
        <v>946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219</v>
      </c>
      <c r="AU433" s="18" t="s">
        <v>81</v>
      </c>
    </row>
    <row r="434" spans="1:65" s="2" customFormat="1" ht="16.5" customHeight="1">
      <c r="A434" s="39"/>
      <c r="B434" s="40"/>
      <c r="C434" s="213" t="s">
        <v>766</v>
      </c>
      <c r="D434" s="213" t="s">
        <v>212</v>
      </c>
      <c r="E434" s="214" t="s">
        <v>949</v>
      </c>
      <c r="F434" s="215" t="s">
        <v>950</v>
      </c>
      <c r="G434" s="216" t="s">
        <v>269</v>
      </c>
      <c r="H434" s="217">
        <v>9.6</v>
      </c>
      <c r="I434" s="218"/>
      <c r="J434" s="219">
        <f>ROUND(I434*H434,2)</f>
        <v>0</v>
      </c>
      <c r="K434" s="215" t="s">
        <v>19</v>
      </c>
      <c r="L434" s="45"/>
      <c r="M434" s="220" t="s">
        <v>19</v>
      </c>
      <c r="N434" s="221" t="s">
        <v>43</v>
      </c>
      <c r="O434" s="85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311</v>
      </c>
      <c r="AT434" s="224" t="s">
        <v>212</v>
      </c>
      <c r="AU434" s="224" t="s">
        <v>81</v>
      </c>
      <c r="AY434" s="18" t="s">
        <v>210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79</v>
      </c>
      <c r="BK434" s="225">
        <f>ROUND(I434*H434,2)</f>
        <v>0</v>
      </c>
      <c r="BL434" s="18" t="s">
        <v>311</v>
      </c>
      <c r="BM434" s="224" t="s">
        <v>3077</v>
      </c>
    </row>
    <row r="435" spans="1:47" s="2" customFormat="1" ht="12">
      <c r="A435" s="39"/>
      <c r="B435" s="40"/>
      <c r="C435" s="41"/>
      <c r="D435" s="226" t="s">
        <v>219</v>
      </c>
      <c r="E435" s="41"/>
      <c r="F435" s="227" t="s">
        <v>950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219</v>
      </c>
      <c r="AU435" s="18" t="s">
        <v>81</v>
      </c>
    </row>
    <row r="436" spans="1:65" s="2" customFormat="1" ht="16.5" customHeight="1">
      <c r="A436" s="39"/>
      <c r="B436" s="40"/>
      <c r="C436" s="213" t="s">
        <v>774</v>
      </c>
      <c r="D436" s="213" t="s">
        <v>212</v>
      </c>
      <c r="E436" s="214" t="s">
        <v>953</v>
      </c>
      <c r="F436" s="215" t="s">
        <v>954</v>
      </c>
      <c r="G436" s="216" t="s">
        <v>269</v>
      </c>
      <c r="H436" s="217">
        <v>9.6</v>
      </c>
      <c r="I436" s="218"/>
      <c r="J436" s="219">
        <f>ROUND(I436*H436,2)</f>
        <v>0</v>
      </c>
      <c r="K436" s="215" t="s">
        <v>19</v>
      </c>
      <c r="L436" s="45"/>
      <c r="M436" s="220" t="s">
        <v>19</v>
      </c>
      <c r="N436" s="221" t="s">
        <v>43</v>
      </c>
      <c r="O436" s="85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24" t="s">
        <v>311</v>
      </c>
      <c r="AT436" s="224" t="s">
        <v>212</v>
      </c>
      <c r="AU436" s="224" t="s">
        <v>81</v>
      </c>
      <c r="AY436" s="18" t="s">
        <v>210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8" t="s">
        <v>79</v>
      </c>
      <c r="BK436" s="225">
        <f>ROUND(I436*H436,2)</f>
        <v>0</v>
      </c>
      <c r="BL436" s="18" t="s">
        <v>311</v>
      </c>
      <c r="BM436" s="224" t="s">
        <v>3078</v>
      </c>
    </row>
    <row r="437" spans="1:47" s="2" customFormat="1" ht="12">
      <c r="A437" s="39"/>
      <c r="B437" s="40"/>
      <c r="C437" s="41"/>
      <c r="D437" s="226" t="s">
        <v>219</v>
      </c>
      <c r="E437" s="41"/>
      <c r="F437" s="227" t="s">
        <v>954</v>
      </c>
      <c r="G437" s="41"/>
      <c r="H437" s="41"/>
      <c r="I437" s="228"/>
      <c r="J437" s="41"/>
      <c r="K437" s="41"/>
      <c r="L437" s="45"/>
      <c r="M437" s="229"/>
      <c r="N437" s="230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219</v>
      </c>
      <c r="AU437" s="18" t="s">
        <v>81</v>
      </c>
    </row>
    <row r="438" spans="1:65" s="2" customFormat="1" ht="16.5" customHeight="1">
      <c r="A438" s="39"/>
      <c r="B438" s="40"/>
      <c r="C438" s="213" t="s">
        <v>783</v>
      </c>
      <c r="D438" s="213" t="s">
        <v>212</v>
      </c>
      <c r="E438" s="214" t="s">
        <v>957</v>
      </c>
      <c r="F438" s="215" t="s">
        <v>958</v>
      </c>
      <c r="G438" s="216" t="s">
        <v>269</v>
      </c>
      <c r="H438" s="217">
        <v>19.2</v>
      </c>
      <c r="I438" s="218"/>
      <c r="J438" s="219">
        <f>ROUND(I438*H438,2)</f>
        <v>0</v>
      </c>
      <c r="K438" s="215" t="s">
        <v>19</v>
      </c>
      <c r="L438" s="45"/>
      <c r="M438" s="220" t="s">
        <v>19</v>
      </c>
      <c r="N438" s="221" t="s">
        <v>43</v>
      </c>
      <c r="O438" s="85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311</v>
      </c>
      <c r="AT438" s="224" t="s">
        <v>212</v>
      </c>
      <c r="AU438" s="224" t="s">
        <v>81</v>
      </c>
      <c r="AY438" s="18" t="s">
        <v>210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79</v>
      </c>
      <c r="BK438" s="225">
        <f>ROUND(I438*H438,2)</f>
        <v>0</v>
      </c>
      <c r="BL438" s="18" t="s">
        <v>311</v>
      </c>
      <c r="BM438" s="224" t="s">
        <v>3079</v>
      </c>
    </row>
    <row r="439" spans="1:47" s="2" customFormat="1" ht="12">
      <c r="A439" s="39"/>
      <c r="B439" s="40"/>
      <c r="C439" s="41"/>
      <c r="D439" s="226" t="s">
        <v>219</v>
      </c>
      <c r="E439" s="41"/>
      <c r="F439" s="227" t="s">
        <v>958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219</v>
      </c>
      <c r="AU439" s="18" t="s">
        <v>81</v>
      </c>
    </row>
    <row r="440" spans="1:65" s="2" customFormat="1" ht="16.5" customHeight="1">
      <c r="A440" s="39"/>
      <c r="B440" s="40"/>
      <c r="C440" s="213" t="s">
        <v>788</v>
      </c>
      <c r="D440" s="213" t="s">
        <v>212</v>
      </c>
      <c r="E440" s="214" t="s">
        <v>961</v>
      </c>
      <c r="F440" s="215" t="s">
        <v>962</v>
      </c>
      <c r="G440" s="216" t="s">
        <v>269</v>
      </c>
      <c r="H440" s="217">
        <v>7.2</v>
      </c>
      <c r="I440" s="218"/>
      <c r="J440" s="219">
        <f>ROUND(I440*H440,2)</f>
        <v>0</v>
      </c>
      <c r="K440" s="215" t="s">
        <v>19</v>
      </c>
      <c r="L440" s="45"/>
      <c r="M440" s="220" t="s">
        <v>19</v>
      </c>
      <c r="N440" s="221" t="s">
        <v>43</v>
      </c>
      <c r="O440" s="85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311</v>
      </c>
      <c r="AT440" s="224" t="s">
        <v>212</v>
      </c>
      <c r="AU440" s="224" t="s">
        <v>81</v>
      </c>
      <c r="AY440" s="18" t="s">
        <v>210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79</v>
      </c>
      <c r="BK440" s="225">
        <f>ROUND(I440*H440,2)</f>
        <v>0</v>
      </c>
      <c r="BL440" s="18" t="s">
        <v>311</v>
      </c>
      <c r="BM440" s="224" t="s">
        <v>3080</v>
      </c>
    </row>
    <row r="441" spans="1:47" s="2" customFormat="1" ht="12">
      <c r="A441" s="39"/>
      <c r="B441" s="40"/>
      <c r="C441" s="41"/>
      <c r="D441" s="226" t="s">
        <v>219</v>
      </c>
      <c r="E441" s="41"/>
      <c r="F441" s="227" t="s">
        <v>962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219</v>
      </c>
      <c r="AU441" s="18" t="s">
        <v>81</v>
      </c>
    </row>
    <row r="442" spans="1:65" s="2" customFormat="1" ht="16.5" customHeight="1">
      <c r="A442" s="39"/>
      <c r="B442" s="40"/>
      <c r="C442" s="213" t="s">
        <v>795</v>
      </c>
      <c r="D442" s="213" t="s">
        <v>212</v>
      </c>
      <c r="E442" s="214" t="s">
        <v>977</v>
      </c>
      <c r="F442" s="215" t="s">
        <v>978</v>
      </c>
      <c r="G442" s="216" t="s">
        <v>269</v>
      </c>
      <c r="H442" s="217">
        <v>9.6</v>
      </c>
      <c r="I442" s="218"/>
      <c r="J442" s="219">
        <f>ROUND(I442*H442,2)</f>
        <v>0</v>
      </c>
      <c r="K442" s="215" t="s">
        <v>19</v>
      </c>
      <c r="L442" s="45"/>
      <c r="M442" s="220" t="s">
        <v>19</v>
      </c>
      <c r="N442" s="221" t="s">
        <v>43</v>
      </c>
      <c r="O442" s="85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4" t="s">
        <v>311</v>
      </c>
      <c r="AT442" s="224" t="s">
        <v>212</v>
      </c>
      <c r="AU442" s="224" t="s">
        <v>81</v>
      </c>
      <c r="AY442" s="18" t="s">
        <v>210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79</v>
      </c>
      <c r="BK442" s="225">
        <f>ROUND(I442*H442,2)</f>
        <v>0</v>
      </c>
      <c r="BL442" s="18" t="s">
        <v>311</v>
      </c>
      <c r="BM442" s="224" t="s">
        <v>3081</v>
      </c>
    </row>
    <row r="443" spans="1:47" s="2" customFormat="1" ht="12">
      <c r="A443" s="39"/>
      <c r="B443" s="40"/>
      <c r="C443" s="41"/>
      <c r="D443" s="226" t="s">
        <v>219</v>
      </c>
      <c r="E443" s="41"/>
      <c r="F443" s="227" t="s">
        <v>978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219</v>
      </c>
      <c r="AU443" s="18" t="s">
        <v>81</v>
      </c>
    </row>
    <row r="444" spans="1:65" s="2" customFormat="1" ht="16.5" customHeight="1">
      <c r="A444" s="39"/>
      <c r="B444" s="40"/>
      <c r="C444" s="213" t="s">
        <v>803</v>
      </c>
      <c r="D444" s="213" t="s">
        <v>212</v>
      </c>
      <c r="E444" s="214" t="s">
        <v>981</v>
      </c>
      <c r="F444" s="215" t="s">
        <v>982</v>
      </c>
      <c r="G444" s="216" t="s">
        <v>269</v>
      </c>
      <c r="H444" s="217">
        <v>9.6</v>
      </c>
      <c r="I444" s="218"/>
      <c r="J444" s="219">
        <f>ROUND(I444*H444,2)</f>
        <v>0</v>
      </c>
      <c r="K444" s="215" t="s">
        <v>19</v>
      </c>
      <c r="L444" s="45"/>
      <c r="M444" s="220" t="s">
        <v>19</v>
      </c>
      <c r="N444" s="221" t="s">
        <v>43</v>
      </c>
      <c r="O444" s="85"/>
      <c r="P444" s="222">
        <f>O444*H444</f>
        <v>0</v>
      </c>
      <c r="Q444" s="222">
        <v>0</v>
      </c>
      <c r="R444" s="222">
        <f>Q444*H444</f>
        <v>0</v>
      </c>
      <c r="S444" s="222">
        <v>0</v>
      </c>
      <c r="T444" s="22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4" t="s">
        <v>311</v>
      </c>
      <c r="AT444" s="224" t="s">
        <v>212</v>
      </c>
      <c r="AU444" s="224" t="s">
        <v>81</v>
      </c>
      <c r="AY444" s="18" t="s">
        <v>210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8" t="s">
        <v>79</v>
      </c>
      <c r="BK444" s="225">
        <f>ROUND(I444*H444,2)</f>
        <v>0</v>
      </c>
      <c r="BL444" s="18" t="s">
        <v>311</v>
      </c>
      <c r="BM444" s="224" t="s">
        <v>3082</v>
      </c>
    </row>
    <row r="445" spans="1:47" s="2" customFormat="1" ht="12">
      <c r="A445" s="39"/>
      <c r="B445" s="40"/>
      <c r="C445" s="41"/>
      <c r="D445" s="226" t="s">
        <v>219</v>
      </c>
      <c r="E445" s="41"/>
      <c r="F445" s="227" t="s">
        <v>982</v>
      </c>
      <c r="G445" s="41"/>
      <c r="H445" s="41"/>
      <c r="I445" s="228"/>
      <c r="J445" s="41"/>
      <c r="K445" s="41"/>
      <c r="L445" s="45"/>
      <c r="M445" s="229"/>
      <c r="N445" s="230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219</v>
      </c>
      <c r="AU445" s="18" t="s">
        <v>81</v>
      </c>
    </row>
    <row r="446" spans="1:65" s="2" customFormat="1" ht="16.5" customHeight="1">
      <c r="A446" s="39"/>
      <c r="B446" s="40"/>
      <c r="C446" s="213" t="s">
        <v>812</v>
      </c>
      <c r="D446" s="213" t="s">
        <v>212</v>
      </c>
      <c r="E446" s="214" t="s">
        <v>985</v>
      </c>
      <c r="F446" s="215" t="s">
        <v>986</v>
      </c>
      <c r="G446" s="216" t="s">
        <v>269</v>
      </c>
      <c r="H446" s="217">
        <v>9.6</v>
      </c>
      <c r="I446" s="218"/>
      <c r="J446" s="219">
        <f>ROUND(I446*H446,2)</f>
        <v>0</v>
      </c>
      <c r="K446" s="215" t="s">
        <v>19</v>
      </c>
      <c r="L446" s="45"/>
      <c r="M446" s="220" t="s">
        <v>19</v>
      </c>
      <c r="N446" s="221" t="s">
        <v>43</v>
      </c>
      <c r="O446" s="85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4" t="s">
        <v>311</v>
      </c>
      <c r="AT446" s="224" t="s">
        <v>212</v>
      </c>
      <c r="AU446" s="224" t="s">
        <v>81</v>
      </c>
      <c r="AY446" s="18" t="s">
        <v>210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8" t="s">
        <v>79</v>
      </c>
      <c r="BK446" s="225">
        <f>ROUND(I446*H446,2)</f>
        <v>0</v>
      </c>
      <c r="BL446" s="18" t="s">
        <v>311</v>
      </c>
      <c r="BM446" s="224" t="s">
        <v>3083</v>
      </c>
    </row>
    <row r="447" spans="1:47" s="2" customFormat="1" ht="12">
      <c r="A447" s="39"/>
      <c r="B447" s="40"/>
      <c r="C447" s="41"/>
      <c r="D447" s="226" t="s">
        <v>219</v>
      </c>
      <c r="E447" s="41"/>
      <c r="F447" s="227" t="s">
        <v>986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219</v>
      </c>
      <c r="AU447" s="18" t="s">
        <v>81</v>
      </c>
    </row>
    <row r="448" spans="1:65" s="2" customFormat="1" ht="16.5" customHeight="1">
      <c r="A448" s="39"/>
      <c r="B448" s="40"/>
      <c r="C448" s="213" t="s">
        <v>821</v>
      </c>
      <c r="D448" s="213" t="s">
        <v>212</v>
      </c>
      <c r="E448" s="214" t="s">
        <v>989</v>
      </c>
      <c r="F448" s="215" t="s">
        <v>990</v>
      </c>
      <c r="G448" s="216" t="s">
        <v>269</v>
      </c>
      <c r="H448" s="217">
        <v>9.6</v>
      </c>
      <c r="I448" s="218"/>
      <c r="J448" s="219">
        <f>ROUND(I448*H448,2)</f>
        <v>0</v>
      </c>
      <c r="K448" s="215" t="s">
        <v>19</v>
      </c>
      <c r="L448" s="45"/>
      <c r="M448" s="220" t="s">
        <v>19</v>
      </c>
      <c r="N448" s="221" t="s">
        <v>43</v>
      </c>
      <c r="O448" s="85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311</v>
      </c>
      <c r="AT448" s="224" t="s">
        <v>212</v>
      </c>
      <c r="AU448" s="224" t="s">
        <v>81</v>
      </c>
      <c r="AY448" s="18" t="s">
        <v>210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79</v>
      </c>
      <c r="BK448" s="225">
        <f>ROUND(I448*H448,2)</f>
        <v>0</v>
      </c>
      <c r="BL448" s="18" t="s">
        <v>311</v>
      </c>
      <c r="BM448" s="224" t="s">
        <v>3084</v>
      </c>
    </row>
    <row r="449" spans="1:47" s="2" customFormat="1" ht="12">
      <c r="A449" s="39"/>
      <c r="B449" s="40"/>
      <c r="C449" s="41"/>
      <c r="D449" s="226" t="s">
        <v>219</v>
      </c>
      <c r="E449" s="41"/>
      <c r="F449" s="227" t="s">
        <v>990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219</v>
      </c>
      <c r="AU449" s="18" t="s">
        <v>81</v>
      </c>
    </row>
    <row r="450" spans="1:65" s="2" customFormat="1" ht="16.5" customHeight="1">
      <c r="A450" s="39"/>
      <c r="B450" s="40"/>
      <c r="C450" s="213" t="s">
        <v>828</v>
      </c>
      <c r="D450" s="213" t="s">
        <v>212</v>
      </c>
      <c r="E450" s="214" t="s">
        <v>993</v>
      </c>
      <c r="F450" s="215" t="s">
        <v>994</v>
      </c>
      <c r="G450" s="216" t="s">
        <v>269</v>
      </c>
      <c r="H450" s="217">
        <v>2.4</v>
      </c>
      <c r="I450" s="218"/>
      <c r="J450" s="219">
        <f>ROUND(I450*H450,2)</f>
        <v>0</v>
      </c>
      <c r="K450" s="215" t="s">
        <v>19</v>
      </c>
      <c r="L450" s="45"/>
      <c r="M450" s="220" t="s">
        <v>19</v>
      </c>
      <c r="N450" s="221" t="s">
        <v>43</v>
      </c>
      <c r="O450" s="85"/>
      <c r="P450" s="222">
        <f>O450*H450</f>
        <v>0</v>
      </c>
      <c r="Q450" s="222">
        <v>0</v>
      </c>
      <c r="R450" s="222">
        <f>Q450*H450</f>
        <v>0</v>
      </c>
      <c r="S450" s="222">
        <v>0</v>
      </c>
      <c r="T450" s="22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24" t="s">
        <v>311</v>
      </c>
      <c r="AT450" s="224" t="s">
        <v>212</v>
      </c>
      <c r="AU450" s="224" t="s">
        <v>81</v>
      </c>
      <c r="AY450" s="18" t="s">
        <v>210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18" t="s">
        <v>79</v>
      </c>
      <c r="BK450" s="225">
        <f>ROUND(I450*H450,2)</f>
        <v>0</v>
      </c>
      <c r="BL450" s="18" t="s">
        <v>311</v>
      </c>
      <c r="BM450" s="224" t="s">
        <v>3085</v>
      </c>
    </row>
    <row r="451" spans="1:47" s="2" customFormat="1" ht="12">
      <c r="A451" s="39"/>
      <c r="B451" s="40"/>
      <c r="C451" s="41"/>
      <c r="D451" s="226" t="s">
        <v>219</v>
      </c>
      <c r="E451" s="41"/>
      <c r="F451" s="227" t="s">
        <v>994</v>
      </c>
      <c r="G451" s="41"/>
      <c r="H451" s="41"/>
      <c r="I451" s="228"/>
      <c r="J451" s="41"/>
      <c r="K451" s="41"/>
      <c r="L451" s="45"/>
      <c r="M451" s="229"/>
      <c r="N451" s="230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219</v>
      </c>
      <c r="AU451" s="18" t="s">
        <v>81</v>
      </c>
    </row>
    <row r="452" spans="1:65" s="2" customFormat="1" ht="16.5" customHeight="1">
      <c r="A452" s="39"/>
      <c r="B452" s="40"/>
      <c r="C452" s="213" t="s">
        <v>836</v>
      </c>
      <c r="D452" s="213" t="s">
        <v>212</v>
      </c>
      <c r="E452" s="214" t="s">
        <v>997</v>
      </c>
      <c r="F452" s="215" t="s">
        <v>998</v>
      </c>
      <c r="G452" s="216" t="s">
        <v>269</v>
      </c>
      <c r="H452" s="217">
        <v>9.6</v>
      </c>
      <c r="I452" s="218"/>
      <c r="J452" s="219">
        <f>ROUND(I452*H452,2)</f>
        <v>0</v>
      </c>
      <c r="K452" s="215" t="s">
        <v>19</v>
      </c>
      <c r="L452" s="45"/>
      <c r="M452" s="220" t="s">
        <v>19</v>
      </c>
      <c r="N452" s="221" t="s">
        <v>43</v>
      </c>
      <c r="O452" s="85"/>
      <c r="P452" s="222">
        <f>O452*H452</f>
        <v>0</v>
      </c>
      <c r="Q452" s="222">
        <v>0</v>
      </c>
      <c r="R452" s="222">
        <f>Q452*H452</f>
        <v>0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311</v>
      </c>
      <c r="AT452" s="224" t="s">
        <v>212</v>
      </c>
      <c r="AU452" s="224" t="s">
        <v>81</v>
      </c>
      <c r="AY452" s="18" t="s">
        <v>210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79</v>
      </c>
      <c r="BK452" s="225">
        <f>ROUND(I452*H452,2)</f>
        <v>0</v>
      </c>
      <c r="BL452" s="18" t="s">
        <v>311</v>
      </c>
      <c r="BM452" s="224" t="s">
        <v>3086</v>
      </c>
    </row>
    <row r="453" spans="1:47" s="2" customFormat="1" ht="12">
      <c r="A453" s="39"/>
      <c r="B453" s="40"/>
      <c r="C453" s="41"/>
      <c r="D453" s="226" t="s">
        <v>219</v>
      </c>
      <c r="E453" s="41"/>
      <c r="F453" s="227" t="s">
        <v>998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219</v>
      </c>
      <c r="AU453" s="18" t="s">
        <v>81</v>
      </c>
    </row>
    <row r="454" spans="1:65" s="2" customFormat="1" ht="16.5" customHeight="1">
      <c r="A454" s="39"/>
      <c r="B454" s="40"/>
      <c r="C454" s="213" t="s">
        <v>842</v>
      </c>
      <c r="D454" s="213" t="s">
        <v>212</v>
      </c>
      <c r="E454" s="214" t="s">
        <v>1001</v>
      </c>
      <c r="F454" s="215" t="s">
        <v>1002</v>
      </c>
      <c r="G454" s="216" t="s">
        <v>269</v>
      </c>
      <c r="H454" s="217">
        <v>2.4</v>
      </c>
      <c r="I454" s="218"/>
      <c r="J454" s="219">
        <f>ROUND(I454*H454,2)</f>
        <v>0</v>
      </c>
      <c r="K454" s="215" t="s">
        <v>19</v>
      </c>
      <c r="L454" s="45"/>
      <c r="M454" s="220" t="s">
        <v>19</v>
      </c>
      <c r="N454" s="221" t="s">
        <v>43</v>
      </c>
      <c r="O454" s="85"/>
      <c r="P454" s="222">
        <f>O454*H454</f>
        <v>0</v>
      </c>
      <c r="Q454" s="222">
        <v>0</v>
      </c>
      <c r="R454" s="222">
        <f>Q454*H454</f>
        <v>0</v>
      </c>
      <c r="S454" s="222">
        <v>0</v>
      </c>
      <c r="T454" s="223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4" t="s">
        <v>311</v>
      </c>
      <c r="AT454" s="224" t="s">
        <v>212</v>
      </c>
      <c r="AU454" s="224" t="s">
        <v>81</v>
      </c>
      <c r="AY454" s="18" t="s">
        <v>210</v>
      </c>
      <c r="BE454" s="225">
        <f>IF(N454="základní",J454,0)</f>
        <v>0</v>
      </c>
      <c r="BF454" s="225">
        <f>IF(N454="snížená",J454,0)</f>
        <v>0</v>
      </c>
      <c r="BG454" s="225">
        <f>IF(N454="zákl. přenesená",J454,0)</f>
        <v>0</v>
      </c>
      <c r="BH454" s="225">
        <f>IF(N454="sníž. přenesená",J454,0)</f>
        <v>0</v>
      </c>
      <c r="BI454" s="225">
        <f>IF(N454="nulová",J454,0)</f>
        <v>0</v>
      </c>
      <c r="BJ454" s="18" t="s">
        <v>79</v>
      </c>
      <c r="BK454" s="225">
        <f>ROUND(I454*H454,2)</f>
        <v>0</v>
      </c>
      <c r="BL454" s="18" t="s">
        <v>311</v>
      </c>
      <c r="BM454" s="224" t="s">
        <v>3087</v>
      </c>
    </row>
    <row r="455" spans="1:47" s="2" customFormat="1" ht="12">
      <c r="A455" s="39"/>
      <c r="B455" s="40"/>
      <c r="C455" s="41"/>
      <c r="D455" s="226" t="s">
        <v>219</v>
      </c>
      <c r="E455" s="41"/>
      <c r="F455" s="227" t="s">
        <v>1002</v>
      </c>
      <c r="G455" s="41"/>
      <c r="H455" s="41"/>
      <c r="I455" s="228"/>
      <c r="J455" s="41"/>
      <c r="K455" s="41"/>
      <c r="L455" s="45"/>
      <c r="M455" s="229"/>
      <c r="N455" s="230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219</v>
      </c>
      <c r="AU455" s="18" t="s">
        <v>81</v>
      </c>
    </row>
    <row r="456" spans="1:65" s="2" customFormat="1" ht="24.15" customHeight="1">
      <c r="A456" s="39"/>
      <c r="B456" s="40"/>
      <c r="C456" s="213" t="s">
        <v>847</v>
      </c>
      <c r="D456" s="213" t="s">
        <v>212</v>
      </c>
      <c r="E456" s="214" t="s">
        <v>1012</v>
      </c>
      <c r="F456" s="215" t="s">
        <v>1013</v>
      </c>
      <c r="G456" s="216" t="s">
        <v>332</v>
      </c>
      <c r="H456" s="217">
        <v>0.021</v>
      </c>
      <c r="I456" s="218"/>
      <c r="J456" s="219">
        <f>ROUND(I456*H456,2)</f>
        <v>0</v>
      </c>
      <c r="K456" s="215" t="s">
        <v>216</v>
      </c>
      <c r="L456" s="45"/>
      <c r="M456" s="220" t="s">
        <v>19</v>
      </c>
      <c r="N456" s="221" t="s">
        <v>43</v>
      </c>
      <c r="O456" s="85"/>
      <c r="P456" s="222">
        <f>O456*H456</f>
        <v>0</v>
      </c>
      <c r="Q456" s="222">
        <v>0</v>
      </c>
      <c r="R456" s="222">
        <f>Q456*H456</f>
        <v>0</v>
      </c>
      <c r="S456" s="222">
        <v>0</v>
      </c>
      <c r="T456" s="22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4" t="s">
        <v>311</v>
      </c>
      <c r="AT456" s="224" t="s">
        <v>212</v>
      </c>
      <c r="AU456" s="224" t="s">
        <v>81</v>
      </c>
      <c r="AY456" s="18" t="s">
        <v>210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79</v>
      </c>
      <c r="BK456" s="225">
        <f>ROUND(I456*H456,2)</f>
        <v>0</v>
      </c>
      <c r="BL456" s="18" t="s">
        <v>311</v>
      </c>
      <c r="BM456" s="224" t="s">
        <v>3088</v>
      </c>
    </row>
    <row r="457" spans="1:47" s="2" customFormat="1" ht="12">
      <c r="A457" s="39"/>
      <c r="B457" s="40"/>
      <c r="C457" s="41"/>
      <c r="D457" s="226" t="s">
        <v>219</v>
      </c>
      <c r="E457" s="41"/>
      <c r="F457" s="227" t="s">
        <v>1015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219</v>
      </c>
      <c r="AU457" s="18" t="s">
        <v>81</v>
      </c>
    </row>
    <row r="458" spans="1:47" s="2" customFormat="1" ht="12">
      <c r="A458" s="39"/>
      <c r="B458" s="40"/>
      <c r="C458" s="41"/>
      <c r="D458" s="231" t="s">
        <v>221</v>
      </c>
      <c r="E458" s="41"/>
      <c r="F458" s="232" t="s">
        <v>1016</v>
      </c>
      <c r="G458" s="41"/>
      <c r="H458" s="41"/>
      <c r="I458" s="228"/>
      <c r="J458" s="41"/>
      <c r="K458" s="41"/>
      <c r="L458" s="45"/>
      <c r="M458" s="229"/>
      <c r="N458" s="230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221</v>
      </c>
      <c r="AU458" s="18" t="s">
        <v>81</v>
      </c>
    </row>
    <row r="459" spans="1:63" s="12" customFormat="1" ht="22.8" customHeight="1">
      <c r="A459" s="12"/>
      <c r="B459" s="197"/>
      <c r="C459" s="198"/>
      <c r="D459" s="199" t="s">
        <v>71</v>
      </c>
      <c r="E459" s="211" t="s">
        <v>1017</v>
      </c>
      <c r="F459" s="211" t="s">
        <v>1018</v>
      </c>
      <c r="G459" s="198"/>
      <c r="H459" s="198"/>
      <c r="I459" s="201"/>
      <c r="J459" s="212">
        <f>BK459</f>
        <v>0</v>
      </c>
      <c r="K459" s="198"/>
      <c r="L459" s="203"/>
      <c r="M459" s="204"/>
      <c r="N459" s="205"/>
      <c r="O459" s="205"/>
      <c r="P459" s="206">
        <f>SUM(P460:P466)</f>
        <v>0</v>
      </c>
      <c r="Q459" s="205"/>
      <c r="R459" s="206">
        <f>SUM(R460:R466)</f>
        <v>0.019098749999999998</v>
      </c>
      <c r="S459" s="205"/>
      <c r="T459" s="207">
        <f>SUM(T460:T466)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8" t="s">
        <v>81</v>
      </c>
      <c r="AT459" s="209" t="s">
        <v>71</v>
      </c>
      <c r="AU459" s="209" t="s">
        <v>79</v>
      </c>
      <c r="AY459" s="208" t="s">
        <v>210</v>
      </c>
      <c r="BK459" s="210">
        <f>SUM(BK460:BK466)</f>
        <v>0</v>
      </c>
    </row>
    <row r="460" spans="1:65" s="2" customFormat="1" ht="37.8" customHeight="1">
      <c r="A460" s="39"/>
      <c r="B460" s="40"/>
      <c r="C460" s="213" t="s">
        <v>855</v>
      </c>
      <c r="D460" s="213" t="s">
        <v>212</v>
      </c>
      <c r="E460" s="214" t="s">
        <v>1020</v>
      </c>
      <c r="F460" s="215" t="s">
        <v>1021</v>
      </c>
      <c r="G460" s="216" t="s">
        <v>229</v>
      </c>
      <c r="H460" s="217">
        <v>69.45</v>
      </c>
      <c r="I460" s="218"/>
      <c r="J460" s="219">
        <f>ROUND(I460*H460,2)</f>
        <v>0</v>
      </c>
      <c r="K460" s="215" t="s">
        <v>216</v>
      </c>
      <c r="L460" s="45"/>
      <c r="M460" s="220" t="s">
        <v>19</v>
      </c>
      <c r="N460" s="221" t="s">
        <v>43</v>
      </c>
      <c r="O460" s="85"/>
      <c r="P460" s="222">
        <f>O460*H460</f>
        <v>0</v>
      </c>
      <c r="Q460" s="222">
        <v>0</v>
      </c>
      <c r="R460" s="222">
        <f>Q460*H460</f>
        <v>0</v>
      </c>
      <c r="S460" s="222">
        <v>0</v>
      </c>
      <c r="T460" s="22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4" t="s">
        <v>311</v>
      </c>
      <c r="AT460" s="224" t="s">
        <v>212</v>
      </c>
      <c r="AU460" s="224" t="s">
        <v>81</v>
      </c>
      <c r="AY460" s="18" t="s">
        <v>210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79</v>
      </c>
      <c r="BK460" s="225">
        <f>ROUND(I460*H460,2)</f>
        <v>0</v>
      </c>
      <c r="BL460" s="18" t="s">
        <v>311</v>
      </c>
      <c r="BM460" s="224" t="s">
        <v>3089</v>
      </c>
    </row>
    <row r="461" spans="1:47" s="2" customFormat="1" ht="12">
      <c r="A461" s="39"/>
      <c r="B461" s="40"/>
      <c r="C461" s="41"/>
      <c r="D461" s="226" t="s">
        <v>219</v>
      </c>
      <c r="E461" s="41"/>
      <c r="F461" s="227" t="s">
        <v>1023</v>
      </c>
      <c r="G461" s="41"/>
      <c r="H461" s="41"/>
      <c r="I461" s="228"/>
      <c r="J461" s="41"/>
      <c r="K461" s="41"/>
      <c r="L461" s="45"/>
      <c r="M461" s="229"/>
      <c r="N461" s="23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219</v>
      </c>
      <c r="AU461" s="18" t="s">
        <v>81</v>
      </c>
    </row>
    <row r="462" spans="1:47" s="2" customFormat="1" ht="12">
      <c r="A462" s="39"/>
      <c r="B462" s="40"/>
      <c r="C462" s="41"/>
      <c r="D462" s="231" t="s">
        <v>221</v>
      </c>
      <c r="E462" s="41"/>
      <c r="F462" s="232" t="s">
        <v>1024</v>
      </c>
      <c r="G462" s="41"/>
      <c r="H462" s="41"/>
      <c r="I462" s="228"/>
      <c r="J462" s="41"/>
      <c r="K462" s="41"/>
      <c r="L462" s="45"/>
      <c r="M462" s="229"/>
      <c r="N462" s="230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221</v>
      </c>
      <c r="AU462" s="18" t="s">
        <v>81</v>
      </c>
    </row>
    <row r="463" spans="1:51" s="13" customFormat="1" ht="12">
      <c r="A463" s="13"/>
      <c r="B463" s="233"/>
      <c r="C463" s="234"/>
      <c r="D463" s="226" t="s">
        <v>223</v>
      </c>
      <c r="E463" s="235" t="s">
        <v>19</v>
      </c>
      <c r="F463" s="236" t="s">
        <v>3090</v>
      </c>
      <c r="G463" s="234"/>
      <c r="H463" s="237">
        <v>69.45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223</v>
      </c>
      <c r="AU463" s="243" t="s">
        <v>81</v>
      </c>
      <c r="AV463" s="13" t="s">
        <v>81</v>
      </c>
      <c r="AW463" s="13" t="s">
        <v>33</v>
      </c>
      <c r="AX463" s="13" t="s">
        <v>79</v>
      </c>
      <c r="AY463" s="243" t="s">
        <v>210</v>
      </c>
    </row>
    <row r="464" spans="1:65" s="2" customFormat="1" ht="37.8" customHeight="1">
      <c r="A464" s="39"/>
      <c r="B464" s="40"/>
      <c r="C464" s="244" t="s">
        <v>861</v>
      </c>
      <c r="D464" s="244" t="s">
        <v>240</v>
      </c>
      <c r="E464" s="245" t="s">
        <v>1026</v>
      </c>
      <c r="F464" s="246" t="s">
        <v>1027</v>
      </c>
      <c r="G464" s="247" t="s">
        <v>229</v>
      </c>
      <c r="H464" s="248">
        <v>76.395</v>
      </c>
      <c r="I464" s="249"/>
      <c r="J464" s="250">
        <f>ROUND(I464*H464,2)</f>
        <v>0</v>
      </c>
      <c r="K464" s="246" t="s">
        <v>216</v>
      </c>
      <c r="L464" s="251"/>
      <c r="M464" s="252" t="s">
        <v>19</v>
      </c>
      <c r="N464" s="253" t="s">
        <v>43</v>
      </c>
      <c r="O464" s="85"/>
      <c r="P464" s="222">
        <f>O464*H464</f>
        <v>0</v>
      </c>
      <c r="Q464" s="222">
        <v>0.00025</v>
      </c>
      <c r="R464" s="222">
        <f>Q464*H464</f>
        <v>0.019098749999999998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405</v>
      </c>
      <c r="AT464" s="224" t="s">
        <v>240</v>
      </c>
      <c r="AU464" s="224" t="s">
        <v>81</v>
      </c>
      <c r="AY464" s="18" t="s">
        <v>210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79</v>
      </c>
      <c r="BK464" s="225">
        <f>ROUND(I464*H464,2)</f>
        <v>0</v>
      </c>
      <c r="BL464" s="18" t="s">
        <v>311</v>
      </c>
      <c r="BM464" s="224" t="s">
        <v>3091</v>
      </c>
    </row>
    <row r="465" spans="1:47" s="2" customFormat="1" ht="12">
      <c r="A465" s="39"/>
      <c r="B465" s="40"/>
      <c r="C465" s="41"/>
      <c r="D465" s="226" t="s">
        <v>219</v>
      </c>
      <c r="E465" s="41"/>
      <c r="F465" s="227" t="s">
        <v>1027</v>
      </c>
      <c r="G465" s="41"/>
      <c r="H465" s="41"/>
      <c r="I465" s="228"/>
      <c r="J465" s="41"/>
      <c r="K465" s="41"/>
      <c r="L465" s="45"/>
      <c r="M465" s="229"/>
      <c r="N465" s="230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219</v>
      </c>
      <c r="AU465" s="18" t="s">
        <v>81</v>
      </c>
    </row>
    <row r="466" spans="1:51" s="13" customFormat="1" ht="12">
      <c r="A466" s="13"/>
      <c r="B466" s="233"/>
      <c r="C466" s="234"/>
      <c r="D466" s="226" t="s">
        <v>223</v>
      </c>
      <c r="E466" s="234"/>
      <c r="F466" s="236" t="s">
        <v>3092</v>
      </c>
      <c r="G466" s="234"/>
      <c r="H466" s="237">
        <v>76.395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223</v>
      </c>
      <c r="AU466" s="243" t="s">
        <v>81</v>
      </c>
      <c r="AV466" s="13" t="s">
        <v>81</v>
      </c>
      <c r="AW466" s="13" t="s">
        <v>4</v>
      </c>
      <c r="AX466" s="13" t="s">
        <v>79</v>
      </c>
      <c r="AY466" s="243" t="s">
        <v>210</v>
      </c>
    </row>
    <row r="467" spans="1:63" s="12" customFormat="1" ht="22.8" customHeight="1">
      <c r="A467" s="12"/>
      <c r="B467" s="197"/>
      <c r="C467" s="198"/>
      <c r="D467" s="199" t="s">
        <v>71</v>
      </c>
      <c r="E467" s="211" t="s">
        <v>1030</v>
      </c>
      <c r="F467" s="211" t="s">
        <v>1031</v>
      </c>
      <c r="G467" s="198"/>
      <c r="H467" s="198"/>
      <c r="I467" s="201"/>
      <c r="J467" s="212">
        <f>BK467</f>
        <v>0</v>
      </c>
      <c r="K467" s="198"/>
      <c r="L467" s="203"/>
      <c r="M467" s="204"/>
      <c r="N467" s="205"/>
      <c r="O467" s="205"/>
      <c r="P467" s="206">
        <f>SUM(P468:P498)</f>
        <v>0</v>
      </c>
      <c r="Q467" s="205"/>
      <c r="R467" s="206">
        <f>SUM(R468:R498)</f>
        <v>0.029280000000000004</v>
      </c>
      <c r="S467" s="205"/>
      <c r="T467" s="207">
        <f>SUM(T468:T498)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8" t="s">
        <v>81</v>
      </c>
      <c r="AT467" s="209" t="s">
        <v>71</v>
      </c>
      <c r="AU467" s="209" t="s">
        <v>79</v>
      </c>
      <c r="AY467" s="208" t="s">
        <v>210</v>
      </c>
      <c r="BK467" s="210">
        <f>SUM(BK468:BK498)</f>
        <v>0</v>
      </c>
    </row>
    <row r="468" spans="1:65" s="2" customFormat="1" ht="16.5" customHeight="1">
      <c r="A468" s="39"/>
      <c r="B468" s="40"/>
      <c r="C468" s="213" t="s">
        <v>865</v>
      </c>
      <c r="D468" s="213" t="s">
        <v>212</v>
      </c>
      <c r="E468" s="214" t="s">
        <v>2435</v>
      </c>
      <c r="F468" s="215" t="s">
        <v>2436</v>
      </c>
      <c r="G468" s="216" t="s">
        <v>297</v>
      </c>
      <c r="H468" s="217">
        <v>1</v>
      </c>
      <c r="I468" s="218"/>
      <c r="J468" s="219">
        <f>ROUND(I468*H468,2)</f>
        <v>0</v>
      </c>
      <c r="K468" s="215" t="s">
        <v>19</v>
      </c>
      <c r="L468" s="45"/>
      <c r="M468" s="220" t="s">
        <v>19</v>
      </c>
      <c r="N468" s="221" t="s">
        <v>43</v>
      </c>
      <c r="O468" s="85"/>
      <c r="P468" s="222">
        <f>O468*H468</f>
        <v>0</v>
      </c>
      <c r="Q468" s="222">
        <v>0</v>
      </c>
      <c r="R468" s="222">
        <f>Q468*H468</f>
        <v>0</v>
      </c>
      <c r="S468" s="222">
        <v>0</v>
      </c>
      <c r="T468" s="223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4" t="s">
        <v>311</v>
      </c>
      <c r="AT468" s="224" t="s">
        <v>212</v>
      </c>
      <c r="AU468" s="224" t="s">
        <v>81</v>
      </c>
      <c r="AY468" s="18" t="s">
        <v>210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79</v>
      </c>
      <c r="BK468" s="225">
        <f>ROUND(I468*H468,2)</f>
        <v>0</v>
      </c>
      <c r="BL468" s="18" t="s">
        <v>311</v>
      </c>
      <c r="BM468" s="224" t="s">
        <v>3093</v>
      </c>
    </row>
    <row r="469" spans="1:47" s="2" customFormat="1" ht="12">
      <c r="A469" s="39"/>
      <c r="B469" s="40"/>
      <c r="C469" s="41"/>
      <c r="D469" s="226" t="s">
        <v>219</v>
      </c>
      <c r="E469" s="41"/>
      <c r="F469" s="227" t="s">
        <v>2436</v>
      </c>
      <c r="G469" s="41"/>
      <c r="H469" s="41"/>
      <c r="I469" s="228"/>
      <c r="J469" s="41"/>
      <c r="K469" s="41"/>
      <c r="L469" s="45"/>
      <c r="M469" s="229"/>
      <c r="N469" s="230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219</v>
      </c>
      <c r="AU469" s="18" t="s">
        <v>81</v>
      </c>
    </row>
    <row r="470" spans="1:65" s="2" customFormat="1" ht="24.15" customHeight="1">
      <c r="A470" s="39"/>
      <c r="B470" s="40"/>
      <c r="C470" s="213" t="s">
        <v>871</v>
      </c>
      <c r="D470" s="213" t="s">
        <v>212</v>
      </c>
      <c r="E470" s="214" t="s">
        <v>1054</v>
      </c>
      <c r="F470" s="215" t="s">
        <v>1055</v>
      </c>
      <c r="G470" s="216" t="s">
        <v>297</v>
      </c>
      <c r="H470" s="217">
        <v>7</v>
      </c>
      <c r="I470" s="218"/>
      <c r="J470" s="219">
        <f>ROUND(I470*H470,2)</f>
        <v>0</v>
      </c>
      <c r="K470" s="215" t="s">
        <v>216</v>
      </c>
      <c r="L470" s="45"/>
      <c r="M470" s="220" t="s">
        <v>19</v>
      </c>
      <c r="N470" s="221" t="s">
        <v>43</v>
      </c>
      <c r="O470" s="85"/>
      <c r="P470" s="222">
        <f>O470*H470</f>
        <v>0</v>
      </c>
      <c r="Q470" s="222">
        <v>0</v>
      </c>
      <c r="R470" s="222">
        <f>Q470*H470</f>
        <v>0</v>
      </c>
      <c r="S470" s="222">
        <v>0</v>
      </c>
      <c r="T470" s="223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4" t="s">
        <v>311</v>
      </c>
      <c r="AT470" s="224" t="s">
        <v>212</v>
      </c>
      <c r="AU470" s="224" t="s">
        <v>81</v>
      </c>
      <c r="AY470" s="18" t="s">
        <v>210</v>
      </c>
      <c r="BE470" s="225">
        <f>IF(N470="základní",J470,0)</f>
        <v>0</v>
      </c>
      <c r="BF470" s="225">
        <f>IF(N470="snížená",J470,0)</f>
        <v>0</v>
      </c>
      <c r="BG470" s="225">
        <f>IF(N470="zákl. přenesená",J470,0)</f>
        <v>0</v>
      </c>
      <c r="BH470" s="225">
        <f>IF(N470="sníž. přenesená",J470,0)</f>
        <v>0</v>
      </c>
      <c r="BI470" s="225">
        <f>IF(N470="nulová",J470,0)</f>
        <v>0</v>
      </c>
      <c r="BJ470" s="18" t="s">
        <v>79</v>
      </c>
      <c r="BK470" s="225">
        <f>ROUND(I470*H470,2)</f>
        <v>0</v>
      </c>
      <c r="BL470" s="18" t="s">
        <v>311</v>
      </c>
      <c r="BM470" s="224" t="s">
        <v>3094</v>
      </c>
    </row>
    <row r="471" spans="1:47" s="2" customFormat="1" ht="12">
      <c r="A471" s="39"/>
      <c r="B471" s="40"/>
      <c r="C471" s="41"/>
      <c r="D471" s="226" t="s">
        <v>219</v>
      </c>
      <c r="E471" s="41"/>
      <c r="F471" s="227" t="s">
        <v>1057</v>
      </c>
      <c r="G471" s="41"/>
      <c r="H471" s="41"/>
      <c r="I471" s="228"/>
      <c r="J471" s="41"/>
      <c r="K471" s="41"/>
      <c r="L471" s="45"/>
      <c r="M471" s="229"/>
      <c r="N471" s="230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219</v>
      </c>
      <c r="AU471" s="18" t="s">
        <v>81</v>
      </c>
    </row>
    <row r="472" spans="1:47" s="2" customFormat="1" ht="12">
      <c r="A472" s="39"/>
      <c r="B472" s="40"/>
      <c r="C472" s="41"/>
      <c r="D472" s="231" t="s">
        <v>221</v>
      </c>
      <c r="E472" s="41"/>
      <c r="F472" s="232" t="s">
        <v>1058</v>
      </c>
      <c r="G472" s="41"/>
      <c r="H472" s="41"/>
      <c r="I472" s="228"/>
      <c r="J472" s="41"/>
      <c r="K472" s="41"/>
      <c r="L472" s="45"/>
      <c r="M472" s="229"/>
      <c r="N472" s="230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221</v>
      </c>
      <c r="AU472" s="18" t="s">
        <v>81</v>
      </c>
    </row>
    <row r="473" spans="1:65" s="2" customFormat="1" ht="16.5" customHeight="1">
      <c r="A473" s="39"/>
      <c r="B473" s="40"/>
      <c r="C473" s="244" t="s">
        <v>873</v>
      </c>
      <c r="D473" s="244" t="s">
        <v>240</v>
      </c>
      <c r="E473" s="245" t="s">
        <v>3095</v>
      </c>
      <c r="F473" s="246" t="s">
        <v>3096</v>
      </c>
      <c r="G473" s="247" t="s">
        <v>297</v>
      </c>
      <c r="H473" s="248">
        <v>1</v>
      </c>
      <c r="I473" s="249"/>
      <c r="J473" s="250">
        <f>ROUND(I473*H473,2)</f>
        <v>0</v>
      </c>
      <c r="K473" s="246" t="s">
        <v>19</v>
      </c>
      <c r="L473" s="251"/>
      <c r="M473" s="252" t="s">
        <v>19</v>
      </c>
      <c r="N473" s="253" t="s">
        <v>43</v>
      </c>
      <c r="O473" s="85"/>
      <c r="P473" s="222">
        <f>O473*H473</f>
        <v>0</v>
      </c>
      <c r="Q473" s="222">
        <v>0</v>
      </c>
      <c r="R473" s="222">
        <f>Q473*H473</f>
        <v>0</v>
      </c>
      <c r="S473" s="222">
        <v>0</v>
      </c>
      <c r="T473" s="223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4" t="s">
        <v>405</v>
      </c>
      <c r="AT473" s="224" t="s">
        <v>240</v>
      </c>
      <c r="AU473" s="224" t="s">
        <v>81</v>
      </c>
      <c r="AY473" s="18" t="s">
        <v>210</v>
      </c>
      <c r="BE473" s="225">
        <f>IF(N473="základní",J473,0)</f>
        <v>0</v>
      </c>
      <c r="BF473" s="225">
        <f>IF(N473="snížená",J473,0)</f>
        <v>0</v>
      </c>
      <c r="BG473" s="225">
        <f>IF(N473="zákl. přenesená",J473,0)</f>
        <v>0</v>
      </c>
      <c r="BH473" s="225">
        <f>IF(N473="sníž. přenesená",J473,0)</f>
        <v>0</v>
      </c>
      <c r="BI473" s="225">
        <f>IF(N473="nulová",J473,0)</f>
        <v>0</v>
      </c>
      <c r="BJ473" s="18" t="s">
        <v>79</v>
      </c>
      <c r="BK473" s="225">
        <f>ROUND(I473*H473,2)</f>
        <v>0</v>
      </c>
      <c r="BL473" s="18" t="s">
        <v>311</v>
      </c>
      <c r="BM473" s="224" t="s">
        <v>3097</v>
      </c>
    </row>
    <row r="474" spans="1:47" s="2" customFormat="1" ht="12">
      <c r="A474" s="39"/>
      <c r="B474" s="40"/>
      <c r="C474" s="41"/>
      <c r="D474" s="226" t="s">
        <v>219</v>
      </c>
      <c r="E474" s="41"/>
      <c r="F474" s="227" t="s">
        <v>3096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219</v>
      </c>
      <c r="AU474" s="18" t="s">
        <v>81</v>
      </c>
    </row>
    <row r="475" spans="1:65" s="2" customFormat="1" ht="24.15" customHeight="1">
      <c r="A475" s="39"/>
      <c r="B475" s="40"/>
      <c r="C475" s="213" t="s">
        <v>879</v>
      </c>
      <c r="D475" s="213" t="s">
        <v>212</v>
      </c>
      <c r="E475" s="214" t="s">
        <v>2460</v>
      </c>
      <c r="F475" s="215" t="s">
        <v>2461</v>
      </c>
      <c r="G475" s="216" t="s">
        <v>297</v>
      </c>
      <c r="H475" s="217">
        <v>1</v>
      </c>
      <c r="I475" s="218"/>
      <c r="J475" s="219">
        <f>ROUND(I475*H475,2)</f>
        <v>0</v>
      </c>
      <c r="K475" s="215" t="s">
        <v>216</v>
      </c>
      <c r="L475" s="45"/>
      <c r="M475" s="220" t="s">
        <v>19</v>
      </c>
      <c r="N475" s="221" t="s">
        <v>43</v>
      </c>
      <c r="O475" s="85"/>
      <c r="P475" s="222">
        <f>O475*H475</f>
        <v>0</v>
      </c>
      <c r="Q475" s="222">
        <v>0</v>
      </c>
      <c r="R475" s="222">
        <f>Q475*H475</f>
        <v>0</v>
      </c>
      <c r="S475" s="222">
        <v>0</v>
      </c>
      <c r="T475" s="223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4" t="s">
        <v>311</v>
      </c>
      <c r="AT475" s="224" t="s">
        <v>212</v>
      </c>
      <c r="AU475" s="224" t="s">
        <v>81</v>
      </c>
      <c r="AY475" s="18" t="s">
        <v>210</v>
      </c>
      <c r="BE475" s="225">
        <f>IF(N475="základní",J475,0)</f>
        <v>0</v>
      </c>
      <c r="BF475" s="225">
        <f>IF(N475="snížená",J475,0)</f>
        <v>0</v>
      </c>
      <c r="BG475" s="225">
        <f>IF(N475="zákl. přenesená",J475,0)</f>
        <v>0</v>
      </c>
      <c r="BH475" s="225">
        <f>IF(N475="sníž. přenesená",J475,0)</f>
        <v>0</v>
      </c>
      <c r="BI475" s="225">
        <f>IF(N475="nulová",J475,0)</f>
        <v>0</v>
      </c>
      <c r="BJ475" s="18" t="s">
        <v>79</v>
      </c>
      <c r="BK475" s="225">
        <f>ROUND(I475*H475,2)</f>
        <v>0</v>
      </c>
      <c r="BL475" s="18" t="s">
        <v>311</v>
      </c>
      <c r="BM475" s="224" t="s">
        <v>3098</v>
      </c>
    </row>
    <row r="476" spans="1:47" s="2" customFormat="1" ht="12">
      <c r="A476" s="39"/>
      <c r="B476" s="40"/>
      <c r="C476" s="41"/>
      <c r="D476" s="226" t="s">
        <v>219</v>
      </c>
      <c r="E476" s="41"/>
      <c r="F476" s="227" t="s">
        <v>2463</v>
      </c>
      <c r="G476" s="41"/>
      <c r="H476" s="41"/>
      <c r="I476" s="228"/>
      <c r="J476" s="41"/>
      <c r="K476" s="41"/>
      <c r="L476" s="45"/>
      <c r="M476" s="229"/>
      <c r="N476" s="230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219</v>
      </c>
      <c r="AU476" s="18" t="s">
        <v>81</v>
      </c>
    </row>
    <row r="477" spans="1:47" s="2" customFormat="1" ht="12">
      <c r="A477" s="39"/>
      <c r="B477" s="40"/>
      <c r="C477" s="41"/>
      <c r="D477" s="231" t="s">
        <v>221</v>
      </c>
      <c r="E477" s="41"/>
      <c r="F477" s="232" t="s">
        <v>2464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221</v>
      </c>
      <c r="AU477" s="18" t="s">
        <v>81</v>
      </c>
    </row>
    <row r="478" spans="1:65" s="2" customFormat="1" ht="16.5" customHeight="1">
      <c r="A478" s="39"/>
      <c r="B478" s="40"/>
      <c r="C478" s="244" t="s">
        <v>883</v>
      </c>
      <c r="D478" s="244" t="s">
        <v>240</v>
      </c>
      <c r="E478" s="245" t="s">
        <v>3099</v>
      </c>
      <c r="F478" s="246" t="s">
        <v>3100</v>
      </c>
      <c r="G478" s="247" t="s">
        <v>297</v>
      </c>
      <c r="H478" s="248">
        <v>1</v>
      </c>
      <c r="I478" s="249"/>
      <c r="J478" s="250">
        <f>ROUND(I478*H478,2)</f>
        <v>0</v>
      </c>
      <c r="K478" s="246" t="s">
        <v>19</v>
      </c>
      <c r="L478" s="251"/>
      <c r="M478" s="252" t="s">
        <v>19</v>
      </c>
      <c r="N478" s="253" t="s">
        <v>43</v>
      </c>
      <c r="O478" s="85"/>
      <c r="P478" s="222">
        <f>O478*H478</f>
        <v>0</v>
      </c>
      <c r="Q478" s="222">
        <v>0</v>
      </c>
      <c r="R478" s="222">
        <f>Q478*H478</f>
        <v>0</v>
      </c>
      <c r="S478" s="222">
        <v>0</v>
      </c>
      <c r="T478" s="223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4" t="s">
        <v>405</v>
      </c>
      <c r="AT478" s="224" t="s">
        <v>240</v>
      </c>
      <c r="AU478" s="224" t="s">
        <v>81</v>
      </c>
      <c r="AY478" s="18" t="s">
        <v>210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8" t="s">
        <v>79</v>
      </c>
      <c r="BK478" s="225">
        <f>ROUND(I478*H478,2)</f>
        <v>0</v>
      </c>
      <c r="BL478" s="18" t="s">
        <v>311</v>
      </c>
      <c r="BM478" s="224" t="s">
        <v>3101</v>
      </c>
    </row>
    <row r="479" spans="1:47" s="2" customFormat="1" ht="12">
      <c r="A479" s="39"/>
      <c r="B479" s="40"/>
      <c r="C479" s="41"/>
      <c r="D479" s="226" t="s">
        <v>219</v>
      </c>
      <c r="E479" s="41"/>
      <c r="F479" s="227" t="s">
        <v>3100</v>
      </c>
      <c r="G479" s="41"/>
      <c r="H479" s="41"/>
      <c r="I479" s="228"/>
      <c r="J479" s="41"/>
      <c r="K479" s="41"/>
      <c r="L479" s="45"/>
      <c r="M479" s="229"/>
      <c r="N479" s="230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219</v>
      </c>
      <c r="AU479" s="18" t="s">
        <v>81</v>
      </c>
    </row>
    <row r="480" spans="1:65" s="2" customFormat="1" ht="24.15" customHeight="1">
      <c r="A480" s="39"/>
      <c r="B480" s="40"/>
      <c r="C480" s="213" t="s">
        <v>889</v>
      </c>
      <c r="D480" s="213" t="s">
        <v>212</v>
      </c>
      <c r="E480" s="214" t="s">
        <v>2468</v>
      </c>
      <c r="F480" s="215" t="s">
        <v>2469</v>
      </c>
      <c r="G480" s="216" t="s">
        <v>297</v>
      </c>
      <c r="H480" s="217">
        <v>1</v>
      </c>
      <c r="I480" s="218"/>
      <c r="J480" s="219">
        <f>ROUND(I480*H480,2)</f>
        <v>0</v>
      </c>
      <c r="K480" s="215" t="s">
        <v>216</v>
      </c>
      <c r="L480" s="45"/>
      <c r="M480" s="220" t="s">
        <v>19</v>
      </c>
      <c r="N480" s="221" t="s">
        <v>43</v>
      </c>
      <c r="O480" s="85"/>
      <c r="P480" s="222">
        <f>O480*H480</f>
        <v>0</v>
      </c>
      <c r="Q480" s="222">
        <v>0</v>
      </c>
      <c r="R480" s="222">
        <f>Q480*H480</f>
        <v>0</v>
      </c>
      <c r="S480" s="222">
        <v>0</v>
      </c>
      <c r="T480" s="223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24" t="s">
        <v>311</v>
      </c>
      <c r="AT480" s="224" t="s">
        <v>212</v>
      </c>
      <c r="AU480" s="224" t="s">
        <v>81</v>
      </c>
      <c r="AY480" s="18" t="s">
        <v>210</v>
      </c>
      <c r="BE480" s="225">
        <f>IF(N480="základní",J480,0)</f>
        <v>0</v>
      </c>
      <c r="BF480" s="225">
        <f>IF(N480="snížená",J480,0)</f>
        <v>0</v>
      </c>
      <c r="BG480" s="225">
        <f>IF(N480="zákl. přenesená",J480,0)</f>
        <v>0</v>
      </c>
      <c r="BH480" s="225">
        <f>IF(N480="sníž. přenesená",J480,0)</f>
        <v>0</v>
      </c>
      <c r="BI480" s="225">
        <f>IF(N480="nulová",J480,0)</f>
        <v>0</v>
      </c>
      <c r="BJ480" s="18" t="s">
        <v>79</v>
      </c>
      <c r="BK480" s="225">
        <f>ROUND(I480*H480,2)</f>
        <v>0</v>
      </c>
      <c r="BL480" s="18" t="s">
        <v>311</v>
      </c>
      <c r="BM480" s="224" t="s">
        <v>3102</v>
      </c>
    </row>
    <row r="481" spans="1:47" s="2" customFormat="1" ht="12">
      <c r="A481" s="39"/>
      <c r="B481" s="40"/>
      <c r="C481" s="41"/>
      <c r="D481" s="226" t="s">
        <v>219</v>
      </c>
      <c r="E481" s="41"/>
      <c r="F481" s="227" t="s">
        <v>2471</v>
      </c>
      <c r="G481" s="41"/>
      <c r="H481" s="41"/>
      <c r="I481" s="228"/>
      <c r="J481" s="41"/>
      <c r="K481" s="41"/>
      <c r="L481" s="45"/>
      <c r="M481" s="229"/>
      <c r="N481" s="230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219</v>
      </c>
      <c r="AU481" s="18" t="s">
        <v>81</v>
      </c>
    </row>
    <row r="482" spans="1:47" s="2" customFormat="1" ht="12">
      <c r="A482" s="39"/>
      <c r="B482" s="40"/>
      <c r="C482" s="41"/>
      <c r="D482" s="231" t="s">
        <v>221</v>
      </c>
      <c r="E482" s="41"/>
      <c r="F482" s="232" t="s">
        <v>2472</v>
      </c>
      <c r="G482" s="41"/>
      <c r="H482" s="41"/>
      <c r="I482" s="228"/>
      <c r="J482" s="41"/>
      <c r="K482" s="41"/>
      <c r="L482" s="45"/>
      <c r="M482" s="229"/>
      <c r="N482" s="230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221</v>
      </c>
      <c r="AU482" s="18" t="s">
        <v>81</v>
      </c>
    </row>
    <row r="483" spans="1:65" s="2" customFormat="1" ht="16.5" customHeight="1">
      <c r="A483" s="39"/>
      <c r="B483" s="40"/>
      <c r="C483" s="244" t="s">
        <v>893</v>
      </c>
      <c r="D483" s="244" t="s">
        <v>240</v>
      </c>
      <c r="E483" s="245" t="s">
        <v>3103</v>
      </c>
      <c r="F483" s="246" t="s">
        <v>3104</v>
      </c>
      <c r="G483" s="247" t="s">
        <v>297</v>
      </c>
      <c r="H483" s="248">
        <v>1</v>
      </c>
      <c r="I483" s="249"/>
      <c r="J483" s="250">
        <f>ROUND(I483*H483,2)</f>
        <v>0</v>
      </c>
      <c r="K483" s="246" t="s">
        <v>19</v>
      </c>
      <c r="L483" s="251"/>
      <c r="M483" s="252" t="s">
        <v>19</v>
      </c>
      <c r="N483" s="253" t="s">
        <v>43</v>
      </c>
      <c r="O483" s="85"/>
      <c r="P483" s="222">
        <f>O483*H483</f>
        <v>0</v>
      </c>
      <c r="Q483" s="222">
        <v>0</v>
      </c>
      <c r="R483" s="222">
        <f>Q483*H483</f>
        <v>0</v>
      </c>
      <c r="S483" s="222">
        <v>0</v>
      </c>
      <c r="T483" s="223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4" t="s">
        <v>405</v>
      </c>
      <c r="AT483" s="224" t="s">
        <v>240</v>
      </c>
      <c r="AU483" s="224" t="s">
        <v>81</v>
      </c>
      <c r="AY483" s="18" t="s">
        <v>210</v>
      </c>
      <c r="BE483" s="225">
        <f>IF(N483="základní",J483,0)</f>
        <v>0</v>
      </c>
      <c r="BF483" s="225">
        <f>IF(N483="snížená",J483,0)</f>
        <v>0</v>
      </c>
      <c r="BG483" s="225">
        <f>IF(N483="zákl. přenesená",J483,0)</f>
        <v>0</v>
      </c>
      <c r="BH483" s="225">
        <f>IF(N483="sníž. přenesená",J483,0)</f>
        <v>0</v>
      </c>
      <c r="BI483" s="225">
        <f>IF(N483="nulová",J483,0)</f>
        <v>0</v>
      </c>
      <c r="BJ483" s="18" t="s">
        <v>79</v>
      </c>
      <c r="BK483" s="225">
        <f>ROUND(I483*H483,2)</f>
        <v>0</v>
      </c>
      <c r="BL483" s="18" t="s">
        <v>311</v>
      </c>
      <c r="BM483" s="224" t="s">
        <v>3105</v>
      </c>
    </row>
    <row r="484" spans="1:47" s="2" customFormat="1" ht="12">
      <c r="A484" s="39"/>
      <c r="B484" s="40"/>
      <c r="C484" s="41"/>
      <c r="D484" s="226" t="s">
        <v>219</v>
      </c>
      <c r="E484" s="41"/>
      <c r="F484" s="227" t="s">
        <v>3104</v>
      </c>
      <c r="G484" s="41"/>
      <c r="H484" s="41"/>
      <c r="I484" s="228"/>
      <c r="J484" s="41"/>
      <c r="K484" s="41"/>
      <c r="L484" s="45"/>
      <c r="M484" s="229"/>
      <c r="N484" s="230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219</v>
      </c>
      <c r="AU484" s="18" t="s">
        <v>81</v>
      </c>
    </row>
    <row r="485" spans="1:65" s="2" customFormat="1" ht="24.15" customHeight="1">
      <c r="A485" s="39"/>
      <c r="B485" s="40"/>
      <c r="C485" s="213" t="s">
        <v>899</v>
      </c>
      <c r="D485" s="213" t="s">
        <v>212</v>
      </c>
      <c r="E485" s="214" t="s">
        <v>1102</v>
      </c>
      <c r="F485" s="215" t="s">
        <v>1103</v>
      </c>
      <c r="G485" s="216" t="s">
        <v>269</v>
      </c>
      <c r="H485" s="217">
        <v>7.2</v>
      </c>
      <c r="I485" s="218"/>
      <c r="J485" s="219">
        <f>ROUND(I485*H485,2)</f>
        <v>0</v>
      </c>
      <c r="K485" s="215" t="s">
        <v>216</v>
      </c>
      <c r="L485" s="45"/>
      <c r="M485" s="220" t="s">
        <v>19</v>
      </c>
      <c r="N485" s="221" t="s">
        <v>43</v>
      </c>
      <c r="O485" s="85"/>
      <c r="P485" s="222">
        <f>O485*H485</f>
        <v>0</v>
      </c>
      <c r="Q485" s="222">
        <v>0</v>
      </c>
      <c r="R485" s="222">
        <f>Q485*H485</f>
        <v>0</v>
      </c>
      <c r="S485" s="222">
        <v>0</v>
      </c>
      <c r="T485" s="223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4" t="s">
        <v>311</v>
      </c>
      <c r="AT485" s="224" t="s">
        <v>212</v>
      </c>
      <c r="AU485" s="224" t="s">
        <v>81</v>
      </c>
      <c r="AY485" s="18" t="s">
        <v>210</v>
      </c>
      <c r="BE485" s="225">
        <f>IF(N485="základní",J485,0)</f>
        <v>0</v>
      </c>
      <c r="BF485" s="225">
        <f>IF(N485="snížená",J485,0)</f>
        <v>0</v>
      </c>
      <c r="BG485" s="225">
        <f>IF(N485="zákl. přenesená",J485,0)</f>
        <v>0</v>
      </c>
      <c r="BH485" s="225">
        <f>IF(N485="sníž. přenesená",J485,0)</f>
        <v>0</v>
      </c>
      <c r="BI485" s="225">
        <f>IF(N485="nulová",J485,0)</f>
        <v>0</v>
      </c>
      <c r="BJ485" s="18" t="s">
        <v>79</v>
      </c>
      <c r="BK485" s="225">
        <f>ROUND(I485*H485,2)</f>
        <v>0</v>
      </c>
      <c r="BL485" s="18" t="s">
        <v>311</v>
      </c>
      <c r="BM485" s="224" t="s">
        <v>3106</v>
      </c>
    </row>
    <row r="486" spans="1:47" s="2" customFormat="1" ht="12">
      <c r="A486" s="39"/>
      <c r="B486" s="40"/>
      <c r="C486" s="41"/>
      <c r="D486" s="226" t="s">
        <v>219</v>
      </c>
      <c r="E486" s="41"/>
      <c r="F486" s="227" t="s">
        <v>1105</v>
      </c>
      <c r="G486" s="41"/>
      <c r="H486" s="41"/>
      <c r="I486" s="228"/>
      <c r="J486" s="41"/>
      <c r="K486" s="41"/>
      <c r="L486" s="45"/>
      <c r="M486" s="229"/>
      <c r="N486" s="230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219</v>
      </c>
      <c r="AU486" s="18" t="s">
        <v>81</v>
      </c>
    </row>
    <row r="487" spans="1:47" s="2" customFormat="1" ht="12">
      <c r="A487" s="39"/>
      <c r="B487" s="40"/>
      <c r="C487" s="41"/>
      <c r="D487" s="231" t="s">
        <v>221</v>
      </c>
      <c r="E487" s="41"/>
      <c r="F487" s="232" t="s">
        <v>1106</v>
      </c>
      <c r="G487" s="41"/>
      <c r="H487" s="41"/>
      <c r="I487" s="228"/>
      <c r="J487" s="41"/>
      <c r="K487" s="41"/>
      <c r="L487" s="45"/>
      <c r="M487" s="229"/>
      <c r="N487" s="230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221</v>
      </c>
      <c r="AU487" s="18" t="s">
        <v>81</v>
      </c>
    </row>
    <row r="488" spans="1:51" s="13" customFormat="1" ht="12">
      <c r="A488" s="13"/>
      <c r="B488" s="233"/>
      <c r="C488" s="234"/>
      <c r="D488" s="226" t="s">
        <v>223</v>
      </c>
      <c r="E488" s="235" t="s">
        <v>19</v>
      </c>
      <c r="F488" s="236" t="s">
        <v>3107</v>
      </c>
      <c r="G488" s="234"/>
      <c r="H488" s="237">
        <v>7.2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223</v>
      </c>
      <c r="AU488" s="243" t="s">
        <v>81</v>
      </c>
      <c r="AV488" s="13" t="s">
        <v>81</v>
      </c>
      <c r="AW488" s="13" t="s">
        <v>33</v>
      </c>
      <c r="AX488" s="13" t="s">
        <v>79</v>
      </c>
      <c r="AY488" s="243" t="s">
        <v>210</v>
      </c>
    </row>
    <row r="489" spans="1:65" s="2" customFormat="1" ht="24.15" customHeight="1">
      <c r="A489" s="39"/>
      <c r="B489" s="40"/>
      <c r="C489" s="244" t="s">
        <v>903</v>
      </c>
      <c r="D489" s="244" t="s">
        <v>240</v>
      </c>
      <c r="E489" s="245" t="s">
        <v>1109</v>
      </c>
      <c r="F489" s="246" t="s">
        <v>1110</v>
      </c>
      <c r="G489" s="247" t="s">
        <v>269</v>
      </c>
      <c r="H489" s="248">
        <v>7.2</v>
      </c>
      <c r="I489" s="249"/>
      <c r="J489" s="250">
        <f>ROUND(I489*H489,2)</f>
        <v>0</v>
      </c>
      <c r="K489" s="246" t="s">
        <v>216</v>
      </c>
      <c r="L489" s="251"/>
      <c r="M489" s="252" t="s">
        <v>19</v>
      </c>
      <c r="N489" s="253" t="s">
        <v>43</v>
      </c>
      <c r="O489" s="85"/>
      <c r="P489" s="222">
        <f>O489*H489</f>
        <v>0</v>
      </c>
      <c r="Q489" s="222">
        <v>0.004</v>
      </c>
      <c r="R489" s="222">
        <f>Q489*H489</f>
        <v>0.028800000000000003</v>
      </c>
      <c r="S489" s="222">
        <v>0</v>
      </c>
      <c r="T489" s="223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4" t="s">
        <v>405</v>
      </c>
      <c r="AT489" s="224" t="s">
        <v>240</v>
      </c>
      <c r="AU489" s="224" t="s">
        <v>81</v>
      </c>
      <c r="AY489" s="18" t="s">
        <v>210</v>
      </c>
      <c r="BE489" s="225">
        <f>IF(N489="základní",J489,0)</f>
        <v>0</v>
      </c>
      <c r="BF489" s="225">
        <f>IF(N489="snížená",J489,0)</f>
        <v>0</v>
      </c>
      <c r="BG489" s="225">
        <f>IF(N489="zákl. přenesená",J489,0)</f>
        <v>0</v>
      </c>
      <c r="BH489" s="225">
        <f>IF(N489="sníž. přenesená",J489,0)</f>
        <v>0</v>
      </c>
      <c r="BI489" s="225">
        <f>IF(N489="nulová",J489,0)</f>
        <v>0</v>
      </c>
      <c r="BJ489" s="18" t="s">
        <v>79</v>
      </c>
      <c r="BK489" s="225">
        <f>ROUND(I489*H489,2)</f>
        <v>0</v>
      </c>
      <c r="BL489" s="18" t="s">
        <v>311</v>
      </c>
      <c r="BM489" s="224" t="s">
        <v>3108</v>
      </c>
    </row>
    <row r="490" spans="1:47" s="2" customFormat="1" ht="12">
      <c r="A490" s="39"/>
      <c r="B490" s="40"/>
      <c r="C490" s="41"/>
      <c r="D490" s="226" t="s">
        <v>219</v>
      </c>
      <c r="E490" s="41"/>
      <c r="F490" s="227" t="s">
        <v>1110</v>
      </c>
      <c r="G490" s="41"/>
      <c r="H490" s="41"/>
      <c r="I490" s="228"/>
      <c r="J490" s="41"/>
      <c r="K490" s="41"/>
      <c r="L490" s="45"/>
      <c r="M490" s="229"/>
      <c r="N490" s="230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219</v>
      </c>
      <c r="AU490" s="18" t="s">
        <v>81</v>
      </c>
    </row>
    <row r="491" spans="1:65" s="2" customFormat="1" ht="24.15" customHeight="1">
      <c r="A491" s="39"/>
      <c r="B491" s="40"/>
      <c r="C491" s="244" t="s">
        <v>910</v>
      </c>
      <c r="D491" s="244" t="s">
        <v>240</v>
      </c>
      <c r="E491" s="245" t="s">
        <v>1113</v>
      </c>
      <c r="F491" s="246" t="s">
        <v>1114</v>
      </c>
      <c r="G491" s="247" t="s">
        <v>297</v>
      </c>
      <c r="H491" s="248">
        <v>8</v>
      </c>
      <c r="I491" s="249"/>
      <c r="J491" s="250">
        <f>ROUND(I491*H491,2)</f>
        <v>0</v>
      </c>
      <c r="K491" s="246" t="s">
        <v>216</v>
      </c>
      <c r="L491" s="251"/>
      <c r="M491" s="252" t="s">
        <v>19</v>
      </c>
      <c r="N491" s="253" t="s">
        <v>43</v>
      </c>
      <c r="O491" s="85"/>
      <c r="P491" s="222">
        <f>O491*H491</f>
        <v>0</v>
      </c>
      <c r="Q491" s="222">
        <v>6E-05</v>
      </c>
      <c r="R491" s="222">
        <f>Q491*H491</f>
        <v>0.00048</v>
      </c>
      <c r="S491" s="222">
        <v>0</v>
      </c>
      <c r="T491" s="22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4" t="s">
        <v>405</v>
      </c>
      <c r="AT491" s="224" t="s">
        <v>240</v>
      </c>
      <c r="AU491" s="224" t="s">
        <v>81</v>
      </c>
      <c r="AY491" s="18" t="s">
        <v>210</v>
      </c>
      <c r="BE491" s="225">
        <f>IF(N491="základní",J491,0)</f>
        <v>0</v>
      </c>
      <c r="BF491" s="225">
        <f>IF(N491="snížená",J491,0)</f>
        <v>0</v>
      </c>
      <c r="BG491" s="225">
        <f>IF(N491="zákl. přenesená",J491,0)</f>
        <v>0</v>
      </c>
      <c r="BH491" s="225">
        <f>IF(N491="sníž. přenesená",J491,0)</f>
        <v>0</v>
      </c>
      <c r="BI491" s="225">
        <f>IF(N491="nulová",J491,0)</f>
        <v>0</v>
      </c>
      <c r="BJ491" s="18" t="s">
        <v>79</v>
      </c>
      <c r="BK491" s="225">
        <f>ROUND(I491*H491,2)</f>
        <v>0</v>
      </c>
      <c r="BL491" s="18" t="s">
        <v>311</v>
      </c>
      <c r="BM491" s="224" t="s">
        <v>3109</v>
      </c>
    </row>
    <row r="492" spans="1:47" s="2" customFormat="1" ht="12">
      <c r="A492" s="39"/>
      <c r="B492" s="40"/>
      <c r="C492" s="41"/>
      <c r="D492" s="226" t="s">
        <v>219</v>
      </c>
      <c r="E492" s="41"/>
      <c r="F492" s="227" t="s">
        <v>1114</v>
      </c>
      <c r="G492" s="41"/>
      <c r="H492" s="41"/>
      <c r="I492" s="228"/>
      <c r="J492" s="41"/>
      <c r="K492" s="41"/>
      <c r="L492" s="45"/>
      <c r="M492" s="229"/>
      <c r="N492" s="230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219</v>
      </c>
      <c r="AU492" s="18" t="s">
        <v>81</v>
      </c>
    </row>
    <row r="493" spans="1:65" s="2" customFormat="1" ht="16.5" customHeight="1">
      <c r="A493" s="39"/>
      <c r="B493" s="40"/>
      <c r="C493" s="213" t="s">
        <v>917</v>
      </c>
      <c r="D493" s="213" t="s">
        <v>212</v>
      </c>
      <c r="E493" s="214" t="s">
        <v>1117</v>
      </c>
      <c r="F493" s="215" t="s">
        <v>3110</v>
      </c>
      <c r="G493" s="216" t="s">
        <v>297</v>
      </c>
      <c r="H493" s="217">
        <v>1</v>
      </c>
      <c r="I493" s="218"/>
      <c r="J493" s="219">
        <f>ROUND(I493*H493,2)</f>
        <v>0</v>
      </c>
      <c r="K493" s="215" t="s">
        <v>19</v>
      </c>
      <c r="L493" s="45"/>
      <c r="M493" s="220" t="s">
        <v>19</v>
      </c>
      <c r="N493" s="221" t="s">
        <v>43</v>
      </c>
      <c r="O493" s="85"/>
      <c r="P493" s="222">
        <f>O493*H493</f>
        <v>0</v>
      </c>
      <c r="Q493" s="222">
        <v>0</v>
      </c>
      <c r="R493" s="222">
        <f>Q493*H493</f>
        <v>0</v>
      </c>
      <c r="S493" s="222">
        <v>0</v>
      </c>
      <c r="T493" s="223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4" t="s">
        <v>311</v>
      </c>
      <c r="AT493" s="224" t="s">
        <v>212</v>
      </c>
      <c r="AU493" s="224" t="s">
        <v>81</v>
      </c>
      <c r="AY493" s="18" t="s">
        <v>210</v>
      </c>
      <c r="BE493" s="225">
        <f>IF(N493="základní",J493,0)</f>
        <v>0</v>
      </c>
      <c r="BF493" s="225">
        <f>IF(N493="snížená",J493,0)</f>
        <v>0</v>
      </c>
      <c r="BG493" s="225">
        <f>IF(N493="zákl. přenesená",J493,0)</f>
        <v>0</v>
      </c>
      <c r="BH493" s="225">
        <f>IF(N493="sníž. přenesená",J493,0)</f>
        <v>0</v>
      </c>
      <c r="BI493" s="225">
        <f>IF(N493="nulová",J493,0)</f>
        <v>0</v>
      </c>
      <c r="BJ493" s="18" t="s">
        <v>79</v>
      </c>
      <c r="BK493" s="225">
        <f>ROUND(I493*H493,2)</f>
        <v>0</v>
      </c>
      <c r="BL493" s="18" t="s">
        <v>311</v>
      </c>
      <c r="BM493" s="224" t="s">
        <v>3111</v>
      </c>
    </row>
    <row r="494" spans="1:47" s="2" customFormat="1" ht="12">
      <c r="A494" s="39"/>
      <c r="B494" s="40"/>
      <c r="C494" s="41"/>
      <c r="D494" s="226" t="s">
        <v>219</v>
      </c>
      <c r="E494" s="41"/>
      <c r="F494" s="227" t="s">
        <v>3110</v>
      </c>
      <c r="G494" s="41"/>
      <c r="H494" s="41"/>
      <c r="I494" s="228"/>
      <c r="J494" s="41"/>
      <c r="K494" s="41"/>
      <c r="L494" s="45"/>
      <c r="M494" s="229"/>
      <c r="N494" s="230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219</v>
      </c>
      <c r="AU494" s="18" t="s">
        <v>81</v>
      </c>
    </row>
    <row r="495" spans="1:47" s="2" customFormat="1" ht="12">
      <c r="A495" s="39"/>
      <c r="B495" s="40"/>
      <c r="C495" s="41"/>
      <c r="D495" s="226" t="s">
        <v>315</v>
      </c>
      <c r="E495" s="41"/>
      <c r="F495" s="254" t="s">
        <v>1120</v>
      </c>
      <c r="G495" s="41"/>
      <c r="H495" s="41"/>
      <c r="I495" s="228"/>
      <c r="J495" s="41"/>
      <c r="K495" s="41"/>
      <c r="L495" s="45"/>
      <c r="M495" s="229"/>
      <c r="N495" s="230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315</v>
      </c>
      <c r="AU495" s="18" t="s">
        <v>81</v>
      </c>
    </row>
    <row r="496" spans="1:65" s="2" customFormat="1" ht="24.15" customHeight="1">
      <c r="A496" s="39"/>
      <c r="B496" s="40"/>
      <c r="C496" s="213" t="s">
        <v>921</v>
      </c>
      <c r="D496" s="213" t="s">
        <v>212</v>
      </c>
      <c r="E496" s="214" t="s">
        <v>1122</v>
      </c>
      <c r="F496" s="215" t="s">
        <v>1123</v>
      </c>
      <c r="G496" s="216" t="s">
        <v>332</v>
      </c>
      <c r="H496" s="217">
        <v>0.029</v>
      </c>
      <c r="I496" s="218"/>
      <c r="J496" s="219">
        <f>ROUND(I496*H496,2)</f>
        <v>0</v>
      </c>
      <c r="K496" s="215" t="s">
        <v>216</v>
      </c>
      <c r="L496" s="45"/>
      <c r="M496" s="220" t="s">
        <v>19</v>
      </c>
      <c r="N496" s="221" t="s">
        <v>43</v>
      </c>
      <c r="O496" s="85"/>
      <c r="P496" s="222">
        <f>O496*H496</f>
        <v>0</v>
      </c>
      <c r="Q496" s="222">
        <v>0</v>
      </c>
      <c r="R496" s="222">
        <f>Q496*H496</f>
        <v>0</v>
      </c>
      <c r="S496" s="222">
        <v>0</v>
      </c>
      <c r="T496" s="223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4" t="s">
        <v>311</v>
      </c>
      <c r="AT496" s="224" t="s">
        <v>212</v>
      </c>
      <c r="AU496" s="224" t="s">
        <v>81</v>
      </c>
      <c r="AY496" s="18" t="s">
        <v>210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18" t="s">
        <v>79</v>
      </c>
      <c r="BK496" s="225">
        <f>ROUND(I496*H496,2)</f>
        <v>0</v>
      </c>
      <c r="BL496" s="18" t="s">
        <v>311</v>
      </c>
      <c r="BM496" s="224" t="s">
        <v>3112</v>
      </c>
    </row>
    <row r="497" spans="1:47" s="2" customFormat="1" ht="12">
      <c r="A497" s="39"/>
      <c r="B497" s="40"/>
      <c r="C497" s="41"/>
      <c r="D497" s="226" t="s">
        <v>219</v>
      </c>
      <c r="E497" s="41"/>
      <c r="F497" s="227" t="s">
        <v>1125</v>
      </c>
      <c r="G497" s="41"/>
      <c r="H497" s="41"/>
      <c r="I497" s="228"/>
      <c r="J497" s="41"/>
      <c r="K497" s="41"/>
      <c r="L497" s="45"/>
      <c r="M497" s="229"/>
      <c r="N497" s="230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219</v>
      </c>
      <c r="AU497" s="18" t="s">
        <v>81</v>
      </c>
    </row>
    <row r="498" spans="1:47" s="2" customFormat="1" ht="12">
      <c r="A498" s="39"/>
      <c r="B498" s="40"/>
      <c r="C498" s="41"/>
      <c r="D498" s="231" t="s">
        <v>221</v>
      </c>
      <c r="E498" s="41"/>
      <c r="F498" s="232" t="s">
        <v>1126</v>
      </c>
      <c r="G498" s="41"/>
      <c r="H498" s="41"/>
      <c r="I498" s="228"/>
      <c r="J498" s="41"/>
      <c r="K498" s="41"/>
      <c r="L498" s="45"/>
      <c r="M498" s="229"/>
      <c r="N498" s="230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221</v>
      </c>
      <c r="AU498" s="18" t="s">
        <v>81</v>
      </c>
    </row>
    <row r="499" spans="1:63" s="12" customFormat="1" ht="22.8" customHeight="1">
      <c r="A499" s="12"/>
      <c r="B499" s="197"/>
      <c r="C499" s="198"/>
      <c r="D499" s="199" t="s">
        <v>71</v>
      </c>
      <c r="E499" s="211" t="s">
        <v>1127</v>
      </c>
      <c r="F499" s="211" t="s">
        <v>1128</v>
      </c>
      <c r="G499" s="198"/>
      <c r="H499" s="198"/>
      <c r="I499" s="201"/>
      <c r="J499" s="212">
        <f>BK499</f>
        <v>0</v>
      </c>
      <c r="K499" s="198"/>
      <c r="L499" s="203"/>
      <c r="M499" s="204"/>
      <c r="N499" s="205"/>
      <c r="O499" s="205"/>
      <c r="P499" s="206">
        <f>SUM(P500:P523)</f>
        <v>0</v>
      </c>
      <c r="Q499" s="205"/>
      <c r="R499" s="206">
        <f>SUM(R500:R523)</f>
        <v>0</v>
      </c>
      <c r="S499" s="205"/>
      <c r="T499" s="207">
        <f>SUM(T500:T523)</f>
        <v>0.09351199999999998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8" t="s">
        <v>81</v>
      </c>
      <c r="AT499" s="209" t="s">
        <v>71</v>
      </c>
      <c r="AU499" s="209" t="s">
        <v>79</v>
      </c>
      <c r="AY499" s="208" t="s">
        <v>210</v>
      </c>
      <c r="BK499" s="210">
        <f>SUM(BK500:BK523)</f>
        <v>0</v>
      </c>
    </row>
    <row r="500" spans="1:65" s="2" customFormat="1" ht="16.5" customHeight="1">
      <c r="A500" s="39"/>
      <c r="B500" s="40"/>
      <c r="C500" s="213" t="s">
        <v>929</v>
      </c>
      <c r="D500" s="213" t="s">
        <v>212</v>
      </c>
      <c r="E500" s="214" t="s">
        <v>1130</v>
      </c>
      <c r="F500" s="215" t="s">
        <v>1131</v>
      </c>
      <c r="G500" s="216" t="s">
        <v>229</v>
      </c>
      <c r="H500" s="217">
        <v>4.968</v>
      </c>
      <c r="I500" s="218"/>
      <c r="J500" s="219">
        <f>ROUND(I500*H500,2)</f>
        <v>0</v>
      </c>
      <c r="K500" s="215" t="s">
        <v>216</v>
      </c>
      <c r="L500" s="45"/>
      <c r="M500" s="220" t="s">
        <v>19</v>
      </c>
      <c r="N500" s="221" t="s">
        <v>43</v>
      </c>
      <c r="O500" s="85"/>
      <c r="P500" s="222">
        <f>O500*H500</f>
        <v>0</v>
      </c>
      <c r="Q500" s="222">
        <v>0</v>
      </c>
      <c r="R500" s="222">
        <f>Q500*H500</f>
        <v>0</v>
      </c>
      <c r="S500" s="222">
        <v>0.018</v>
      </c>
      <c r="T500" s="223">
        <f>S500*H500</f>
        <v>0.08942399999999999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4" t="s">
        <v>311</v>
      </c>
      <c r="AT500" s="224" t="s">
        <v>212</v>
      </c>
      <c r="AU500" s="224" t="s">
        <v>81</v>
      </c>
      <c r="AY500" s="18" t="s">
        <v>210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18" t="s">
        <v>79</v>
      </c>
      <c r="BK500" s="225">
        <f>ROUND(I500*H500,2)</f>
        <v>0</v>
      </c>
      <c r="BL500" s="18" t="s">
        <v>311</v>
      </c>
      <c r="BM500" s="224" t="s">
        <v>3113</v>
      </c>
    </row>
    <row r="501" spans="1:47" s="2" customFormat="1" ht="12">
      <c r="A501" s="39"/>
      <c r="B501" s="40"/>
      <c r="C501" s="41"/>
      <c r="D501" s="226" t="s">
        <v>219</v>
      </c>
      <c r="E501" s="41"/>
      <c r="F501" s="227" t="s">
        <v>1133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219</v>
      </c>
      <c r="AU501" s="18" t="s">
        <v>81</v>
      </c>
    </row>
    <row r="502" spans="1:47" s="2" customFormat="1" ht="12">
      <c r="A502" s="39"/>
      <c r="B502" s="40"/>
      <c r="C502" s="41"/>
      <c r="D502" s="231" t="s">
        <v>221</v>
      </c>
      <c r="E502" s="41"/>
      <c r="F502" s="232" t="s">
        <v>1134</v>
      </c>
      <c r="G502" s="41"/>
      <c r="H502" s="41"/>
      <c r="I502" s="228"/>
      <c r="J502" s="41"/>
      <c r="K502" s="41"/>
      <c r="L502" s="45"/>
      <c r="M502" s="229"/>
      <c r="N502" s="230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221</v>
      </c>
      <c r="AU502" s="18" t="s">
        <v>81</v>
      </c>
    </row>
    <row r="503" spans="1:51" s="13" customFormat="1" ht="12">
      <c r="A503" s="13"/>
      <c r="B503" s="233"/>
      <c r="C503" s="234"/>
      <c r="D503" s="226" t="s">
        <v>223</v>
      </c>
      <c r="E503" s="235" t="s">
        <v>19</v>
      </c>
      <c r="F503" s="236" t="s">
        <v>2508</v>
      </c>
      <c r="G503" s="234"/>
      <c r="H503" s="237">
        <v>4.968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223</v>
      </c>
      <c r="AU503" s="243" t="s">
        <v>81</v>
      </c>
      <c r="AV503" s="13" t="s">
        <v>81</v>
      </c>
      <c r="AW503" s="13" t="s">
        <v>33</v>
      </c>
      <c r="AX503" s="13" t="s">
        <v>79</v>
      </c>
      <c r="AY503" s="243" t="s">
        <v>210</v>
      </c>
    </row>
    <row r="504" spans="1:65" s="2" customFormat="1" ht="16.5" customHeight="1">
      <c r="A504" s="39"/>
      <c r="B504" s="40"/>
      <c r="C504" s="213" t="s">
        <v>937</v>
      </c>
      <c r="D504" s="213" t="s">
        <v>212</v>
      </c>
      <c r="E504" s="214" t="s">
        <v>2509</v>
      </c>
      <c r="F504" s="215" t="s">
        <v>2510</v>
      </c>
      <c r="G504" s="216" t="s">
        <v>297</v>
      </c>
      <c r="H504" s="217">
        <v>1</v>
      </c>
      <c r="I504" s="218"/>
      <c r="J504" s="219">
        <f>ROUND(I504*H504,2)</f>
        <v>0</v>
      </c>
      <c r="K504" s="215" t="s">
        <v>216</v>
      </c>
      <c r="L504" s="45"/>
      <c r="M504" s="220" t="s">
        <v>19</v>
      </c>
      <c r="N504" s="221" t="s">
        <v>43</v>
      </c>
      <c r="O504" s="85"/>
      <c r="P504" s="222">
        <f>O504*H504</f>
        <v>0</v>
      </c>
      <c r="Q504" s="222">
        <v>0</v>
      </c>
      <c r="R504" s="222">
        <f>Q504*H504</f>
        <v>0</v>
      </c>
      <c r="S504" s="222">
        <v>0</v>
      </c>
      <c r="T504" s="223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4" t="s">
        <v>311</v>
      </c>
      <c r="AT504" s="224" t="s">
        <v>212</v>
      </c>
      <c r="AU504" s="224" t="s">
        <v>81</v>
      </c>
      <c r="AY504" s="18" t="s">
        <v>210</v>
      </c>
      <c r="BE504" s="225">
        <f>IF(N504="základní",J504,0)</f>
        <v>0</v>
      </c>
      <c r="BF504" s="225">
        <f>IF(N504="snížená",J504,0)</f>
        <v>0</v>
      </c>
      <c r="BG504" s="225">
        <f>IF(N504="zákl. přenesená",J504,0)</f>
        <v>0</v>
      </c>
      <c r="BH504" s="225">
        <f>IF(N504="sníž. přenesená",J504,0)</f>
        <v>0</v>
      </c>
      <c r="BI504" s="225">
        <f>IF(N504="nulová",J504,0)</f>
        <v>0</v>
      </c>
      <c r="BJ504" s="18" t="s">
        <v>79</v>
      </c>
      <c r="BK504" s="225">
        <f>ROUND(I504*H504,2)</f>
        <v>0</v>
      </c>
      <c r="BL504" s="18" t="s">
        <v>311</v>
      </c>
      <c r="BM504" s="224" t="s">
        <v>3114</v>
      </c>
    </row>
    <row r="505" spans="1:47" s="2" customFormat="1" ht="12">
      <c r="A505" s="39"/>
      <c r="B505" s="40"/>
      <c r="C505" s="41"/>
      <c r="D505" s="226" t="s">
        <v>219</v>
      </c>
      <c r="E505" s="41"/>
      <c r="F505" s="227" t="s">
        <v>2512</v>
      </c>
      <c r="G505" s="41"/>
      <c r="H505" s="41"/>
      <c r="I505" s="228"/>
      <c r="J505" s="41"/>
      <c r="K505" s="41"/>
      <c r="L505" s="45"/>
      <c r="M505" s="229"/>
      <c r="N505" s="230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219</v>
      </c>
      <c r="AU505" s="18" t="s">
        <v>81</v>
      </c>
    </row>
    <row r="506" spans="1:47" s="2" customFormat="1" ht="12">
      <c r="A506" s="39"/>
      <c r="B506" s="40"/>
      <c r="C506" s="41"/>
      <c r="D506" s="231" t="s">
        <v>221</v>
      </c>
      <c r="E506" s="41"/>
      <c r="F506" s="232" t="s">
        <v>2513</v>
      </c>
      <c r="G506" s="41"/>
      <c r="H506" s="41"/>
      <c r="I506" s="228"/>
      <c r="J506" s="41"/>
      <c r="K506" s="41"/>
      <c r="L506" s="45"/>
      <c r="M506" s="229"/>
      <c r="N506" s="230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221</v>
      </c>
      <c r="AU506" s="18" t="s">
        <v>81</v>
      </c>
    </row>
    <row r="507" spans="1:65" s="2" customFormat="1" ht="24.15" customHeight="1">
      <c r="A507" s="39"/>
      <c r="B507" s="40"/>
      <c r="C507" s="244" t="s">
        <v>944</v>
      </c>
      <c r="D507" s="244" t="s">
        <v>240</v>
      </c>
      <c r="E507" s="245" t="s">
        <v>2514</v>
      </c>
      <c r="F507" s="246" t="s">
        <v>2515</v>
      </c>
      <c r="G507" s="247" t="s">
        <v>297</v>
      </c>
      <c r="H507" s="248">
        <v>1</v>
      </c>
      <c r="I507" s="249"/>
      <c r="J507" s="250">
        <f>ROUND(I507*H507,2)</f>
        <v>0</v>
      </c>
      <c r="K507" s="246" t="s">
        <v>19</v>
      </c>
      <c r="L507" s="251"/>
      <c r="M507" s="252" t="s">
        <v>19</v>
      </c>
      <c r="N507" s="253" t="s">
        <v>43</v>
      </c>
      <c r="O507" s="85"/>
      <c r="P507" s="222">
        <f>O507*H507</f>
        <v>0</v>
      </c>
      <c r="Q507" s="222">
        <v>0</v>
      </c>
      <c r="R507" s="222">
        <f>Q507*H507</f>
        <v>0</v>
      </c>
      <c r="S507" s="222">
        <v>0</v>
      </c>
      <c r="T507" s="223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4" t="s">
        <v>405</v>
      </c>
      <c r="AT507" s="224" t="s">
        <v>240</v>
      </c>
      <c r="AU507" s="224" t="s">
        <v>81</v>
      </c>
      <c r="AY507" s="18" t="s">
        <v>210</v>
      </c>
      <c r="BE507" s="225">
        <f>IF(N507="základní",J507,0)</f>
        <v>0</v>
      </c>
      <c r="BF507" s="225">
        <f>IF(N507="snížená",J507,0)</f>
        <v>0</v>
      </c>
      <c r="BG507" s="225">
        <f>IF(N507="zákl. přenesená",J507,0)</f>
        <v>0</v>
      </c>
      <c r="BH507" s="225">
        <f>IF(N507="sníž. přenesená",J507,0)</f>
        <v>0</v>
      </c>
      <c r="BI507" s="225">
        <f>IF(N507="nulová",J507,0)</f>
        <v>0</v>
      </c>
      <c r="BJ507" s="18" t="s">
        <v>79</v>
      </c>
      <c r="BK507" s="225">
        <f>ROUND(I507*H507,2)</f>
        <v>0</v>
      </c>
      <c r="BL507" s="18" t="s">
        <v>311</v>
      </c>
      <c r="BM507" s="224" t="s">
        <v>3115</v>
      </c>
    </row>
    <row r="508" spans="1:47" s="2" customFormat="1" ht="12">
      <c r="A508" s="39"/>
      <c r="B508" s="40"/>
      <c r="C508" s="41"/>
      <c r="D508" s="226" t="s">
        <v>219</v>
      </c>
      <c r="E508" s="41"/>
      <c r="F508" s="227" t="s">
        <v>2515</v>
      </c>
      <c r="G508" s="41"/>
      <c r="H508" s="41"/>
      <c r="I508" s="228"/>
      <c r="J508" s="41"/>
      <c r="K508" s="41"/>
      <c r="L508" s="45"/>
      <c r="M508" s="229"/>
      <c r="N508" s="230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219</v>
      </c>
      <c r="AU508" s="18" t="s">
        <v>81</v>
      </c>
    </row>
    <row r="509" spans="1:65" s="2" customFormat="1" ht="21.75" customHeight="1">
      <c r="A509" s="39"/>
      <c r="B509" s="40"/>
      <c r="C509" s="213" t="s">
        <v>948</v>
      </c>
      <c r="D509" s="213" t="s">
        <v>212</v>
      </c>
      <c r="E509" s="214" t="s">
        <v>1137</v>
      </c>
      <c r="F509" s="215" t="s">
        <v>1138</v>
      </c>
      <c r="G509" s="216" t="s">
        <v>297</v>
      </c>
      <c r="H509" s="217">
        <v>1</v>
      </c>
      <c r="I509" s="218"/>
      <c r="J509" s="219">
        <f>ROUND(I509*H509,2)</f>
        <v>0</v>
      </c>
      <c r="K509" s="215" t="s">
        <v>216</v>
      </c>
      <c r="L509" s="45"/>
      <c r="M509" s="220" t="s">
        <v>19</v>
      </c>
      <c r="N509" s="221" t="s">
        <v>43</v>
      </c>
      <c r="O509" s="85"/>
      <c r="P509" s="222">
        <f>O509*H509</f>
        <v>0</v>
      </c>
      <c r="Q509" s="222">
        <v>0</v>
      </c>
      <c r="R509" s="222">
        <f>Q509*H509</f>
        <v>0</v>
      </c>
      <c r="S509" s="222">
        <v>0</v>
      </c>
      <c r="T509" s="223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4" t="s">
        <v>311</v>
      </c>
      <c r="AT509" s="224" t="s">
        <v>212</v>
      </c>
      <c r="AU509" s="224" t="s">
        <v>81</v>
      </c>
      <c r="AY509" s="18" t="s">
        <v>210</v>
      </c>
      <c r="BE509" s="225">
        <f>IF(N509="základní",J509,0)</f>
        <v>0</v>
      </c>
      <c r="BF509" s="225">
        <f>IF(N509="snížená",J509,0)</f>
        <v>0</v>
      </c>
      <c r="BG509" s="225">
        <f>IF(N509="zákl. přenesená",J509,0)</f>
        <v>0</v>
      </c>
      <c r="BH509" s="225">
        <f>IF(N509="sníž. přenesená",J509,0)</f>
        <v>0</v>
      </c>
      <c r="BI509" s="225">
        <f>IF(N509="nulová",J509,0)</f>
        <v>0</v>
      </c>
      <c r="BJ509" s="18" t="s">
        <v>79</v>
      </c>
      <c r="BK509" s="225">
        <f>ROUND(I509*H509,2)</f>
        <v>0</v>
      </c>
      <c r="BL509" s="18" t="s">
        <v>311</v>
      </c>
      <c r="BM509" s="224" t="s">
        <v>3116</v>
      </c>
    </row>
    <row r="510" spans="1:47" s="2" customFormat="1" ht="12">
      <c r="A510" s="39"/>
      <c r="B510" s="40"/>
      <c r="C510" s="41"/>
      <c r="D510" s="226" t="s">
        <v>219</v>
      </c>
      <c r="E510" s="41"/>
      <c r="F510" s="227" t="s">
        <v>1140</v>
      </c>
      <c r="G510" s="41"/>
      <c r="H510" s="41"/>
      <c r="I510" s="228"/>
      <c r="J510" s="41"/>
      <c r="K510" s="41"/>
      <c r="L510" s="45"/>
      <c r="M510" s="229"/>
      <c r="N510" s="230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219</v>
      </c>
      <c r="AU510" s="18" t="s">
        <v>81</v>
      </c>
    </row>
    <row r="511" spans="1:47" s="2" customFormat="1" ht="12">
      <c r="A511" s="39"/>
      <c r="B511" s="40"/>
      <c r="C511" s="41"/>
      <c r="D511" s="231" t="s">
        <v>221</v>
      </c>
      <c r="E511" s="41"/>
      <c r="F511" s="232" t="s">
        <v>1141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221</v>
      </c>
      <c r="AU511" s="18" t="s">
        <v>81</v>
      </c>
    </row>
    <row r="512" spans="1:65" s="2" customFormat="1" ht="24.15" customHeight="1">
      <c r="A512" s="39"/>
      <c r="B512" s="40"/>
      <c r="C512" s="244" t="s">
        <v>952</v>
      </c>
      <c r="D512" s="244" t="s">
        <v>240</v>
      </c>
      <c r="E512" s="245" t="s">
        <v>1143</v>
      </c>
      <c r="F512" s="246" t="s">
        <v>1144</v>
      </c>
      <c r="G512" s="247" t="s">
        <v>297</v>
      </c>
      <c r="H512" s="248">
        <v>1</v>
      </c>
      <c r="I512" s="249"/>
      <c r="J512" s="250">
        <f>ROUND(I512*H512,2)</f>
        <v>0</v>
      </c>
      <c r="K512" s="246" t="s">
        <v>19</v>
      </c>
      <c r="L512" s="251"/>
      <c r="M512" s="252" t="s">
        <v>19</v>
      </c>
      <c r="N512" s="253" t="s">
        <v>43</v>
      </c>
      <c r="O512" s="85"/>
      <c r="P512" s="222">
        <f>O512*H512</f>
        <v>0</v>
      </c>
      <c r="Q512" s="222">
        <v>0</v>
      </c>
      <c r="R512" s="222">
        <f>Q512*H512</f>
        <v>0</v>
      </c>
      <c r="S512" s="222">
        <v>0</v>
      </c>
      <c r="T512" s="22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4" t="s">
        <v>405</v>
      </c>
      <c r="AT512" s="224" t="s">
        <v>240</v>
      </c>
      <c r="AU512" s="224" t="s">
        <v>81</v>
      </c>
      <c r="AY512" s="18" t="s">
        <v>210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8" t="s">
        <v>79</v>
      </c>
      <c r="BK512" s="225">
        <f>ROUND(I512*H512,2)</f>
        <v>0</v>
      </c>
      <c r="BL512" s="18" t="s">
        <v>311</v>
      </c>
      <c r="BM512" s="224" t="s">
        <v>3117</v>
      </c>
    </row>
    <row r="513" spans="1:47" s="2" customFormat="1" ht="12">
      <c r="A513" s="39"/>
      <c r="B513" s="40"/>
      <c r="C513" s="41"/>
      <c r="D513" s="226" t="s">
        <v>219</v>
      </c>
      <c r="E513" s="41"/>
      <c r="F513" s="227" t="s">
        <v>1144</v>
      </c>
      <c r="G513" s="41"/>
      <c r="H513" s="41"/>
      <c r="I513" s="228"/>
      <c r="J513" s="41"/>
      <c r="K513" s="41"/>
      <c r="L513" s="45"/>
      <c r="M513" s="229"/>
      <c r="N513" s="230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219</v>
      </c>
      <c r="AU513" s="18" t="s">
        <v>81</v>
      </c>
    </row>
    <row r="514" spans="1:65" s="2" customFormat="1" ht="16.5" customHeight="1">
      <c r="A514" s="39"/>
      <c r="B514" s="40"/>
      <c r="C514" s="213" t="s">
        <v>956</v>
      </c>
      <c r="D514" s="213" t="s">
        <v>212</v>
      </c>
      <c r="E514" s="214" t="s">
        <v>1151</v>
      </c>
      <c r="F514" s="215" t="s">
        <v>1152</v>
      </c>
      <c r="G514" s="216" t="s">
        <v>269</v>
      </c>
      <c r="H514" s="217">
        <v>40.88</v>
      </c>
      <c r="I514" s="218"/>
      <c r="J514" s="219">
        <f>ROUND(I514*H514,2)</f>
        <v>0</v>
      </c>
      <c r="K514" s="215" t="s">
        <v>216</v>
      </c>
      <c r="L514" s="45"/>
      <c r="M514" s="220" t="s">
        <v>19</v>
      </c>
      <c r="N514" s="221" t="s">
        <v>43</v>
      </c>
      <c r="O514" s="85"/>
      <c r="P514" s="222">
        <f>O514*H514</f>
        <v>0</v>
      </c>
      <c r="Q514" s="222">
        <v>0</v>
      </c>
      <c r="R514" s="222">
        <f>Q514*H514</f>
        <v>0</v>
      </c>
      <c r="S514" s="222">
        <v>0.0001</v>
      </c>
      <c r="T514" s="223">
        <f>S514*H514</f>
        <v>0.0040880000000000005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4" t="s">
        <v>311</v>
      </c>
      <c r="AT514" s="224" t="s">
        <v>212</v>
      </c>
      <c r="AU514" s="224" t="s">
        <v>81</v>
      </c>
      <c r="AY514" s="18" t="s">
        <v>210</v>
      </c>
      <c r="BE514" s="225">
        <f>IF(N514="základní",J514,0)</f>
        <v>0</v>
      </c>
      <c r="BF514" s="225">
        <f>IF(N514="snížená",J514,0)</f>
        <v>0</v>
      </c>
      <c r="BG514" s="225">
        <f>IF(N514="zákl. přenesená",J514,0)</f>
        <v>0</v>
      </c>
      <c r="BH514" s="225">
        <f>IF(N514="sníž. přenesená",J514,0)</f>
        <v>0</v>
      </c>
      <c r="BI514" s="225">
        <f>IF(N514="nulová",J514,0)</f>
        <v>0</v>
      </c>
      <c r="BJ514" s="18" t="s">
        <v>79</v>
      </c>
      <c r="BK514" s="225">
        <f>ROUND(I514*H514,2)</f>
        <v>0</v>
      </c>
      <c r="BL514" s="18" t="s">
        <v>311</v>
      </c>
      <c r="BM514" s="224" t="s">
        <v>3118</v>
      </c>
    </row>
    <row r="515" spans="1:47" s="2" customFormat="1" ht="12">
      <c r="A515" s="39"/>
      <c r="B515" s="40"/>
      <c r="C515" s="41"/>
      <c r="D515" s="226" t="s">
        <v>219</v>
      </c>
      <c r="E515" s="41"/>
      <c r="F515" s="227" t="s">
        <v>1154</v>
      </c>
      <c r="G515" s="41"/>
      <c r="H515" s="41"/>
      <c r="I515" s="228"/>
      <c r="J515" s="41"/>
      <c r="K515" s="41"/>
      <c r="L515" s="45"/>
      <c r="M515" s="229"/>
      <c r="N515" s="230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219</v>
      </c>
      <c r="AU515" s="18" t="s">
        <v>81</v>
      </c>
    </row>
    <row r="516" spans="1:47" s="2" customFormat="1" ht="12">
      <c r="A516" s="39"/>
      <c r="B516" s="40"/>
      <c r="C516" s="41"/>
      <c r="D516" s="231" t="s">
        <v>221</v>
      </c>
      <c r="E516" s="41"/>
      <c r="F516" s="232" t="s">
        <v>1155</v>
      </c>
      <c r="G516" s="41"/>
      <c r="H516" s="41"/>
      <c r="I516" s="228"/>
      <c r="J516" s="41"/>
      <c r="K516" s="41"/>
      <c r="L516" s="45"/>
      <c r="M516" s="229"/>
      <c r="N516" s="23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221</v>
      </c>
      <c r="AU516" s="18" t="s">
        <v>81</v>
      </c>
    </row>
    <row r="517" spans="1:51" s="13" customFormat="1" ht="12">
      <c r="A517" s="13"/>
      <c r="B517" s="233"/>
      <c r="C517" s="234"/>
      <c r="D517" s="226" t="s">
        <v>223</v>
      </c>
      <c r="E517" s="235" t="s">
        <v>19</v>
      </c>
      <c r="F517" s="236" t="s">
        <v>3119</v>
      </c>
      <c r="G517" s="234"/>
      <c r="H517" s="237">
        <v>12</v>
      </c>
      <c r="I517" s="238"/>
      <c r="J517" s="234"/>
      <c r="K517" s="234"/>
      <c r="L517" s="239"/>
      <c r="M517" s="240"/>
      <c r="N517" s="241"/>
      <c r="O517" s="241"/>
      <c r="P517" s="241"/>
      <c r="Q517" s="241"/>
      <c r="R517" s="241"/>
      <c r="S517" s="241"/>
      <c r="T517" s="24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3" t="s">
        <v>223</v>
      </c>
      <c r="AU517" s="243" t="s">
        <v>81</v>
      </c>
      <c r="AV517" s="13" t="s">
        <v>81</v>
      </c>
      <c r="AW517" s="13" t="s">
        <v>33</v>
      </c>
      <c r="AX517" s="13" t="s">
        <v>72</v>
      </c>
      <c r="AY517" s="243" t="s">
        <v>210</v>
      </c>
    </row>
    <row r="518" spans="1:51" s="13" customFormat="1" ht="12">
      <c r="A518" s="13"/>
      <c r="B518" s="233"/>
      <c r="C518" s="234"/>
      <c r="D518" s="226" t="s">
        <v>223</v>
      </c>
      <c r="E518" s="235" t="s">
        <v>19</v>
      </c>
      <c r="F518" s="236" t="s">
        <v>3120</v>
      </c>
      <c r="G518" s="234"/>
      <c r="H518" s="237">
        <v>22.98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223</v>
      </c>
      <c r="AU518" s="243" t="s">
        <v>81</v>
      </c>
      <c r="AV518" s="13" t="s">
        <v>81</v>
      </c>
      <c r="AW518" s="13" t="s">
        <v>33</v>
      </c>
      <c r="AX518" s="13" t="s">
        <v>72</v>
      </c>
      <c r="AY518" s="243" t="s">
        <v>210</v>
      </c>
    </row>
    <row r="519" spans="1:51" s="13" customFormat="1" ht="12">
      <c r="A519" s="13"/>
      <c r="B519" s="233"/>
      <c r="C519" s="234"/>
      <c r="D519" s="226" t="s">
        <v>223</v>
      </c>
      <c r="E519" s="235" t="s">
        <v>19</v>
      </c>
      <c r="F519" s="236" t="s">
        <v>3121</v>
      </c>
      <c r="G519" s="234"/>
      <c r="H519" s="237">
        <v>5.9</v>
      </c>
      <c r="I519" s="238"/>
      <c r="J519" s="234"/>
      <c r="K519" s="234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223</v>
      </c>
      <c r="AU519" s="243" t="s">
        <v>81</v>
      </c>
      <c r="AV519" s="13" t="s">
        <v>81</v>
      </c>
      <c r="AW519" s="13" t="s">
        <v>33</v>
      </c>
      <c r="AX519" s="13" t="s">
        <v>72</v>
      </c>
      <c r="AY519" s="243" t="s">
        <v>210</v>
      </c>
    </row>
    <row r="520" spans="1:51" s="14" customFormat="1" ht="12">
      <c r="A520" s="14"/>
      <c r="B520" s="255"/>
      <c r="C520" s="256"/>
      <c r="D520" s="226" t="s">
        <v>223</v>
      </c>
      <c r="E520" s="257" t="s">
        <v>19</v>
      </c>
      <c r="F520" s="258" t="s">
        <v>326</v>
      </c>
      <c r="G520" s="256"/>
      <c r="H520" s="259">
        <v>40.88</v>
      </c>
      <c r="I520" s="260"/>
      <c r="J520" s="256"/>
      <c r="K520" s="256"/>
      <c r="L520" s="261"/>
      <c r="M520" s="262"/>
      <c r="N520" s="263"/>
      <c r="O520" s="263"/>
      <c r="P520" s="263"/>
      <c r="Q520" s="263"/>
      <c r="R520" s="263"/>
      <c r="S520" s="263"/>
      <c r="T520" s="26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5" t="s">
        <v>223</v>
      </c>
      <c r="AU520" s="265" t="s">
        <v>81</v>
      </c>
      <c r="AV520" s="14" t="s">
        <v>217</v>
      </c>
      <c r="AW520" s="14" t="s">
        <v>33</v>
      </c>
      <c r="AX520" s="14" t="s">
        <v>79</v>
      </c>
      <c r="AY520" s="265" t="s">
        <v>210</v>
      </c>
    </row>
    <row r="521" spans="1:65" s="2" customFormat="1" ht="24.15" customHeight="1">
      <c r="A521" s="39"/>
      <c r="B521" s="40"/>
      <c r="C521" s="213" t="s">
        <v>960</v>
      </c>
      <c r="D521" s="213" t="s">
        <v>212</v>
      </c>
      <c r="E521" s="214" t="s">
        <v>1167</v>
      </c>
      <c r="F521" s="215" t="s">
        <v>1168</v>
      </c>
      <c r="G521" s="216" t="s">
        <v>332</v>
      </c>
      <c r="H521" s="217">
        <v>0</v>
      </c>
      <c r="I521" s="218"/>
      <c r="J521" s="219">
        <f>ROUND(I521*H521,2)</f>
        <v>0</v>
      </c>
      <c r="K521" s="215" t="s">
        <v>216</v>
      </c>
      <c r="L521" s="45"/>
      <c r="M521" s="220" t="s">
        <v>19</v>
      </c>
      <c r="N521" s="221" t="s">
        <v>43</v>
      </c>
      <c r="O521" s="85"/>
      <c r="P521" s="222">
        <f>O521*H521</f>
        <v>0</v>
      </c>
      <c r="Q521" s="222">
        <v>0</v>
      </c>
      <c r="R521" s="222">
        <f>Q521*H521</f>
        <v>0</v>
      </c>
      <c r="S521" s="222">
        <v>0</v>
      </c>
      <c r="T521" s="223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24" t="s">
        <v>311</v>
      </c>
      <c r="AT521" s="224" t="s">
        <v>212</v>
      </c>
      <c r="AU521" s="224" t="s">
        <v>81</v>
      </c>
      <c r="AY521" s="18" t="s">
        <v>210</v>
      </c>
      <c r="BE521" s="225">
        <f>IF(N521="základní",J521,0)</f>
        <v>0</v>
      </c>
      <c r="BF521" s="225">
        <f>IF(N521="snížená",J521,0)</f>
        <v>0</v>
      </c>
      <c r="BG521" s="225">
        <f>IF(N521="zákl. přenesená",J521,0)</f>
        <v>0</v>
      </c>
      <c r="BH521" s="225">
        <f>IF(N521="sníž. přenesená",J521,0)</f>
        <v>0</v>
      </c>
      <c r="BI521" s="225">
        <f>IF(N521="nulová",J521,0)</f>
        <v>0</v>
      </c>
      <c r="BJ521" s="18" t="s">
        <v>79</v>
      </c>
      <c r="BK521" s="225">
        <f>ROUND(I521*H521,2)</f>
        <v>0</v>
      </c>
      <c r="BL521" s="18" t="s">
        <v>311</v>
      </c>
      <c r="BM521" s="224" t="s">
        <v>3122</v>
      </c>
    </row>
    <row r="522" spans="1:47" s="2" customFormat="1" ht="12">
      <c r="A522" s="39"/>
      <c r="B522" s="40"/>
      <c r="C522" s="41"/>
      <c r="D522" s="226" t="s">
        <v>219</v>
      </c>
      <c r="E522" s="41"/>
      <c r="F522" s="227" t="s">
        <v>1170</v>
      </c>
      <c r="G522" s="41"/>
      <c r="H522" s="41"/>
      <c r="I522" s="228"/>
      <c r="J522" s="41"/>
      <c r="K522" s="41"/>
      <c r="L522" s="45"/>
      <c r="M522" s="229"/>
      <c r="N522" s="230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219</v>
      </c>
      <c r="AU522" s="18" t="s">
        <v>81</v>
      </c>
    </row>
    <row r="523" spans="1:47" s="2" customFormat="1" ht="12">
      <c r="A523" s="39"/>
      <c r="B523" s="40"/>
      <c r="C523" s="41"/>
      <c r="D523" s="231" t="s">
        <v>221</v>
      </c>
      <c r="E523" s="41"/>
      <c r="F523" s="232" t="s">
        <v>1171</v>
      </c>
      <c r="G523" s="41"/>
      <c r="H523" s="41"/>
      <c r="I523" s="228"/>
      <c r="J523" s="41"/>
      <c r="K523" s="41"/>
      <c r="L523" s="45"/>
      <c r="M523" s="229"/>
      <c r="N523" s="230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221</v>
      </c>
      <c r="AU523" s="18" t="s">
        <v>81</v>
      </c>
    </row>
    <row r="524" spans="1:63" s="12" customFormat="1" ht="22.8" customHeight="1">
      <c r="A524" s="12"/>
      <c r="B524" s="197"/>
      <c r="C524" s="198"/>
      <c r="D524" s="199" t="s">
        <v>71</v>
      </c>
      <c r="E524" s="211" t="s">
        <v>1172</v>
      </c>
      <c r="F524" s="211" t="s">
        <v>1173</v>
      </c>
      <c r="G524" s="198"/>
      <c r="H524" s="198"/>
      <c r="I524" s="201"/>
      <c r="J524" s="212">
        <f>BK524</f>
        <v>0</v>
      </c>
      <c r="K524" s="198"/>
      <c r="L524" s="203"/>
      <c r="M524" s="204"/>
      <c r="N524" s="205"/>
      <c r="O524" s="205"/>
      <c r="P524" s="206">
        <f>SUM(P525:P541)</f>
        <v>0</v>
      </c>
      <c r="Q524" s="205"/>
      <c r="R524" s="206">
        <f>SUM(R525:R541)</f>
        <v>0.13876</v>
      </c>
      <c r="S524" s="205"/>
      <c r="T524" s="207">
        <f>SUM(T525:T541)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8" t="s">
        <v>81</v>
      </c>
      <c r="AT524" s="209" t="s">
        <v>71</v>
      </c>
      <c r="AU524" s="209" t="s">
        <v>79</v>
      </c>
      <c r="AY524" s="208" t="s">
        <v>210</v>
      </c>
      <c r="BK524" s="210">
        <f>SUM(BK525:BK541)</f>
        <v>0</v>
      </c>
    </row>
    <row r="525" spans="1:65" s="2" customFormat="1" ht="16.5" customHeight="1">
      <c r="A525" s="39"/>
      <c r="B525" s="40"/>
      <c r="C525" s="213" t="s">
        <v>964</v>
      </c>
      <c r="D525" s="213" t="s">
        <v>212</v>
      </c>
      <c r="E525" s="214" t="s">
        <v>1175</v>
      </c>
      <c r="F525" s="215" t="s">
        <v>1176</v>
      </c>
      <c r="G525" s="216" t="s">
        <v>229</v>
      </c>
      <c r="H525" s="217">
        <v>4</v>
      </c>
      <c r="I525" s="218"/>
      <c r="J525" s="219">
        <f>ROUND(I525*H525,2)</f>
        <v>0</v>
      </c>
      <c r="K525" s="215" t="s">
        <v>216</v>
      </c>
      <c r="L525" s="45"/>
      <c r="M525" s="220" t="s">
        <v>19</v>
      </c>
      <c r="N525" s="221" t="s">
        <v>43</v>
      </c>
      <c r="O525" s="85"/>
      <c r="P525" s="222">
        <f>O525*H525</f>
        <v>0</v>
      </c>
      <c r="Q525" s="222">
        <v>0</v>
      </c>
      <c r="R525" s="222">
        <f>Q525*H525</f>
        <v>0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311</v>
      </c>
      <c r="AT525" s="224" t="s">
        <v>212</v>
      </c>
      <c r="AU525" s="224" t="s">
        <v>81</v>
      </c>
      <c r="AY525" s="18" t="s">
        <v>210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79</v>
      </c>
      <c r="BK525" s="225">
        <f>ROUND(I525*H525,2)</f>
        <v>0</v>
      </c>
      <c r="BL525" s="18" t="s">
        <v>311</v>
      </c>
      <c r="BM525" s="224" t="s">
        <v>3123</v>
      </c>
    </row>
    <row r="526" spans="1:47" s="2" customFormat="1" ht="12">
      <c r="A526" s="39"/>
      <c r="B526" s="40"/>
      <c r="C526" s="41"/>
      <c r="D526" s="226" t="s">
        <v>219</v>
      </c>
      <c r="E526" s="41"/>
      <c r="F526" s="227" t="s">
        <v>1178</v>
      </c>
      <c r="G526" s="41"/>
      <c r="H526" s="41"/>
      <c r="I526" s="228"/>
      <c r="J526" s="41"/>
      <c r="K526" s="41"/>
      <c r="L526" s="45"/>
      <c r="M526" s="229"/>
      <c r="N526" s="230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219</v>
      </c>
      <c r="AU526" s="18" t="s">
        <v>81</v>
      </c>
    </row>
    <row r="527" spans="1:47" s="2" customFormat="1" ht="12">
      <c r="A527" s="39"/>
      <c r="B527" s="40"/>
      <c r="C527" s="41"/>
      <c r="D527" s="231" t="s">
        <v>221</v>
      </c>
      <c r="E527" s="41"/>
      <c r="F527" s="232" t="s">
        <v>1179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221</v>
      </c>
      <c r="AU527" s="18" t="s">
        <v>81</v>
      </c>
    </row>
    <row r="528" spans="1:51" s="13" customFormat="1" ht="12">
      <c r="A528" s="13"/>
      <c r="B528" s="233"/>
      <c r="C528" s="234"/>
      <c r="D528" s="226" t="s">
        <v>223</v>
      </c>
      <c r="E528" s="235" t="s">
        <v>19</v>
      </c>
      <c r="F528" s="236" t="s">
        <v>217</v>
      </c>
      <c r="G528" s="234"/>
      <c r="H528" s="237">
        <v>4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223</v>
      </c>
      <c r="AU528" s="243" t="s">
        <v>81</v>
      </c>
      <c r="AV528" s="13" t="s">
        <v>81</v>
      </c>
      <c r="AW528" s="13" t="s">
        <v>33</v>
      </c>
      <c r="AX528" s="13" t="s">
        <v>79</v>
      </c>
      <c r="AY528" s="243" t="s">
        <v>210</v>
      </c>
    </row>
    <row r="529" spans="1:65" s="2" customFormat="1" ht="16.5" customHeight="1">
      <c r="A529" s="39"/>
      <c r="B529" s="40"/>
      <c r="C529" s="213" t="s">
        <v>968</v>
      </c>
      <c r="D529" s="213" t="s">
        <v>212</v>
      </c>
      <c r="E529" s="214" t="s">
        <v>1182</v>
      </c>
      <c r="F529" s="215" t="s">
        <v>1183</v>
      </c>
      <c r="G529" s="216" t="s">
        <v>229</v>
      </c>
      <c r="H529" s="217">
        <v>4</v>
      </c>
      <c r="I529" s="218"/>
      <c r="J529" s="219">
        <f>ROUND(I529*H529,2)</f>
        <v>0</v>
      </c>
      <c r="K529" s="215" t="s">
        <v>216</v>
      </c>
      <c r="L529" s="45"/>
      <c r="M529" s="220" t="s">
        <v>19</v>
      </c>
      <c r="N529" s="221" t="s">
        <v>43</v>
      </c>
      <c r="O529" s="85"/>
      <c r="P529" s="222">
        <f>O529*H529</f>
        <v>0</v>
      </c>
      <c r="Q529" s="222">
        <v>0.0003</v>
      </c>
      <c r="R529" s="222">
        <f>Q529*H529</f>
        <v>0.0012</v>
      </c>
      <c r="S529" s="222">
        <v>0</v>
      </c>
      <c r="T529" s="223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4" t="s">
        <v>311</v>
      </c>
      <c r="AT529" s="224" t="s">
        <v>212</v>
      </c>
      <c r="AU529" s="224" t="s">
        <v>81</v>
      </c>
      <c r="AY529" s="18" t="s">
        <v>210</v>
      </c>
      <c r="BE529" s="225">
        <f>IF(N529="základní",J529,0)</f>
        <v>0</v>
      </c>
      <c r="BF529" s="225">
        <f>IF(N529="snížená",J529,0)</f>
        <v>0</v>
      </c>
      <c r="BG529" s="225">
        <f>IF(N529="zákl. přenesená",J529,0)</f>
        <v>0</v>
      </c>
      <c r="BH529" s="225">
        <f>IF(N529="sníž. přenesená",J529,0)</f>
        <v>0</v>
      </c>
      <c r="BI529" s="225">
        <f>IF(N529="nulová",J529,0)</f>
        <v>0</v>
      </c>
      <c r="BJ529" s="18" t="s">
        <v>79</v>
      </c>
      <c r="BK529" s="225">
        <f>ROUND(I529*H529,2)</f>
        <v>0</v>
      </c>
      <c r="BL529" s="18" t="s">
        <v>311</v>
      </c>
      <c r="BM529" s="224" t="s">
        <v>3124</v>
      </c>
    </row>
    <row r="530" spans="1:47" s="2" customFormat="1" ht="12">
      <c r="A530" s="39"/>
      <c r="B530" s="40"/>
      <c r="C530" s="41"/>
      <c r="D530" s="226" t="s">
        <v>219</v>
      </c>
      <c r="E530" s="41"/>
      <c r="F530" s="227" t="s">
        <v>1185</v>
      </c>
      <c r="G530" s="41"/>
      <c r="H530" s="41"/>
      <c r="I530" s="228"/>
      <c r="J530" s="41"/>
      <c r="K530" s="41"/>
      <c r="L530" s="45"/>
      <c r="M530" s="229"/>
      <c r="N530" s="23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219</v>
      </c>
      <c r="AU530" s="18" t="s">
        <v>81</v>
      </c>
    </row>
    <row r="531" spans="1:47" s="2" customFormat="1" ht="12">
      <c r="A531" s="39"/>
      <c r="B531" s="40"/>
      <c r="C531" s="41"/>
      <c r="D531" s="231" t="s">
        <v>221</v>
      </c>
      <c r="E531" s="41"/>
      <c r="F531" s="232" t="s">
        <v>1186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221</v>
      </c>
      <c r="AU531" s="18" t="s">
        <v>81</v>
      </c>
    </row>
    <row r="532" spans="1:65" s="2" customFormat="1" ht="33" customHeight="1">
      <c r="A532" s="39"/>
      <c r="B532" s="40"/>
      <c r="C532" s="213" t="s">
        <v>972</v>
      </c>
      <c r="D532" s="213" t="s">
        <v>212</v>
      </c>
      <c r="E532" s="214" t="s">
        <v>1207</v>
      </c>
      <c r="F532" s="215" t="s">
        <v>1208</v>
      </c>
      <c r="G532" s="216" t="s">
        <v>229</v>
      </c>
      <c r="H532" s="217">
        <v>4</v>
      </c>
      <c r="I532" s="218"/>
      <c r="J532" s="219">
        <f>ROUND(I532*H532,2)</f>
        <v>0</v>
      </c>
      <c r="K532" s="215" t="s">
        <v>216</v>
      </c>
      <c r="L532" s="45"/>
      <c r="M532" s="220" t="s">
        <v>19</v>
      </c>
      <c r="N532" s="221" t="s">
        <v>43</v>
      </c>
      <c r="O532" s="85"/>
      <c r="P532" s="222">
        <f>O532*H532</f>
        <v>0</v>
      </c>
      <c r="Q532" s="222">
        <v>0.00909</v>
      </c>
      <c r="R532" s="222">
        <f>Q532*H532</f>
        <v>0.03636</v>
      </c>
      <c r="S532" s="222">
        <v>0</v>
      </c>
      <c r="T532" s="223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4" t="s">
        <v>311</v>
      </c>
      <c r="AT532" s="224" t="s">
        <v>212</v>
      </c>
      <c r="AU532" s="224" t="s">
        <v>81</v>
      </c>
      <c r="AY532" s="18" t="s">
        <v>210</v>
      </c>
      <c r="BE532" s="225">
        <f>IF(N532="základní",J532,0)</f>
        <v>0</v>
      </c>
      <c r="BF532" s="225">
        <f>IF(N532="snížená",J532,0)</f>
        <v>0</v>
      </c>
      <c r="BG532" s="225">
        <f>IF(N532="zákl. přenesená",J532,0)</f>
        <v>0</v>
      </c>
      <c r="BH532" s="225">
        <f>IF(N532="sníž. přenesená",J532,0)</f>
        <v>0</v>
      </c>
      <c r="BI532" s="225">
        <f>IF(N532="nulová",J532,0)</f>
        <v>0</v>
      </c>
      <c r="BJ532" s="18" t="s">
        <v>79</v>
      </c>
      <c r="BK532" s="225">
        <f>ROUND(I532*H532,2)</f>
        <v>0</v>
      </c>
      <c r="BL532" s="18" t="s">
        <v>311</v>
      </c>
      <c r="BM532" s="224" t="s">
        <v>3125</v>
      </c>
    </row>
    <row r="533" spans="1:47" s="2" customFormat="1" ht="12">
      <c r="A533" s="39"/>
      <c r="B533" s="40"/>
      <c r="C533" s="41"/>
      <c r="D533" s="226" t="s">
        <v>219</v>
      </c>
      <c r="E533" s="41"/>
      <c r="F533" s="227" t="s">
        <v>1210</v>
      </c>
      <c r="G533" s="41"/>
      <c r="H533" s="41"/>
      <c r="I533" s="228"/>
      <c r="J533" s="41"/>
      <c r="K533" s="41"/>
      <c r="L533" s="45"/>
      <c r="M533" s="229"/>
      <c r="N533" s="230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219</v>
      </c>
      <c r="AU533" s="18" t="s">
        <v>81</v>
      </c>
    </row>
    <row r="534" spans="1:47" s="2" customFormat="1" ht="12">
      <c r="A534" s="39"/>
      <c r="B534" s="40"/>
      <c r="C534" s="41"/>
      <c r="D534" s="231" t="s">
        <v>221</v>
      </c>
      <c r="E534" s="41"/>
      <c r="F534" s="232" t="s">
        <v>1211</v>
      </c>
      <c r="G534" s="41"/>
      <c r="H534" s="41"/>
      <c r="I534" s="228"/>
      <c r="J534" s="41"/>
      <c r="K534" s="41"/>
      <c r="L534" s="45"/>
      <c r="M534" s="229"/>
      <c r="N534" s="230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221</v>
      </c>
      <c r="AU534" s="18" t="s">
        <v>81</v>
      </c>
    </row>
    <row r="535" spans="1:51" s="13" customFormat="1" ht="12">
      <c r="A535" s="13"/>
      <c r="B535" s="233"/>
      <c r="C535" s="234"/>
      <c r="D535" s="226" t="s">
        <v>223</v>
      </c>
      <c r="E535" s="235" t="s">
        <v>19</v>
      </c>
      <c r="F535" s="236" t="s">
        <v>217</v>
      </c>
      <c r="G535" s="234"/>
      <c r="H535" s="237">
        <v>4</v>
      </c>
      <c r="I535" s="238"/>
      <c r="J535" s="234"/>
      <c r="K535" s="234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223</v>
      </c>
      <c r="AU535" s="243" t="s">
        <v>81</v>
      </c>
      <c r="AV535" s="13" t="s">
        <v>81</v>
      </c>
      <c r="AW535" s="13" t="s">
        <v>33</v>
      </c>
      <c r="AX535" s="13" t="s">
        <v>79</v>
      </c>
      <c r="AY535" s="243" t="s">
        <v>210</v>
      </c>
    </row>
    <row r="536" spans="1:65" s="2" customFormat="1" ht="37.8" customHeight="1">
      <c r="A536" s="39"/>
      <c r="B536" s="40"/>
      <c r="C536" s="244" t="s">
        <v>976</v>
      </c>
      <c r="D536" s="244" t="s">
        <v>240</v>
      </c>
      <c r="E536" s="245" t="s">
        <v>1214</v>
      </c>
      <c r="F536" s="246" t="s">
        <v>1215</v>
      </c>
      <c r="G536" s="247" t="s">
        <v>229</v>
      </c>
      <c r="H536" s="248">
        <v>4.6</v>
      </c>
      <c r="I536" s="249"/>
      <c r="J536" s="250">
        <f>ROUND(I536*H536,2)</f>
        <v>0</v>
      </c>
      <c r="K536" s="246" t="s">
        <v>216</v>
      </c>
      <c r="L536" s="251"/>
      <c r="M536" s="252" t="s">
        <v>19</v>
      </c>
      <c r="N536" s="253" t="s">
        <v>43</v>
      </c>
      <c r="O536" s="85"/>
      <c r="P536" s="222">
        <f>O536*H536</f>
        <v>0</v>
      </c>
      <c r="Q536" s="222">
        <v>0.022</v>
      </c>
      <c r="R536" s="222">
        <f>Q536*H536</f>
        <v>0.10119999999999998</v>
      </c>
      <c r="S536" s="222">
        <v>0</v>
      </c>
      <c r="T536" s="223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4" t="s">
        <v>405</v>
      </c>
      <c r="AT536" s="224" t="s">
        <v>240</v>
      </c>
      <c r="AU536" s="224" t="s">
        <v>81</v>
      </c>
      <c r="AY536" s="18" t="s">
        <v>210</v>
      </c>
      <c r="BE536" s="225">
        <f>IF(N536="základní",J536,0)</f>
        <v>0</v>
      </c>
      <c r="BF536" s="225">
        <f>IF(N536="snížená",J536,0)</f>
        <v>0</v>
      </c>
      <c r="BG536" s="225">
        <f>IF(N536="zákl. přenesená",J536,0)</f>
        <v>0</v>
      </c>
      <c r="BH536" s="225">
        <f>IF(N536="sníž. přenesená",J536,0)</f>
        <v>0</v>
      </c>
      <c r="BI536" s="225">
        <f>IF(N536="nulová",J536,0)</f>
        <v>0</v>
      </c>
      <c r="BJ536" s="18" t="s">
        <v>79</v>
      </c>
      <c r="BK536" s="225">
        <f>ROUND(I536*H536,2)</f>
        <v>0</v>
      </c>
      <c r="BL536" s="18" t="s">
        <v>311</v>
      </c>
      <c r="BM536" s="224" t="s">
        <v>3126</v>
      </c>
    </row>
    <row r="537" spans="1:47" s="2" customFormat="1" ht="12">
      <c r="A537" s="39"/>
      <c r="B537" s="40"/>
      <c r="C537" s="41"/>
      <c r="D537" s="226" t="s">
        <v>219</v>
      </c>
      <c r="E537" s="41"/>
      <c r="F537" s="227" t="s">
        <v>1215</v>
      </c>
      <c r="G537" s="41"/>
      <c r="H537" s="41"/>
      <c r="I537" s="228"/>
      <c r="J537" s="41"/>
      <c r="K537" s="41"/>
      <c r="L537" s="45"/>
      <c r="M537" s="229"/>
      <c r="N537" s="230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219</v>
      </c>
      <c r="AU537" s="18" t="s">
        <v>81</v>
      </c>
    </row>
    <row r="538" spans="1:51" s="13" customFormat="1" ht="12">
      <c r="A538" s="13"/>
      <c r="B538" s="233"/>
      <c r="C538" s="234"/>
      <c r="D538" s="226" t="s">
        <v>223</v>
      </c>
      <c r="E538" s="234"/>
      <c r="F538" s="236" t="s">
        <v>3127</v>
      </c>
      <c r="G538" s="234"/>
      <c r="H538" s="237">
        <v>4.6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223</v>
      </c>
      <c r="AU538" s="243" t="s">
        <v>81</v>
      </c>
      <c r="AV538" s="13" t="s">
        <v>81</v>
      </c>
      <c r="AW538" s="13" t="s">
        <v>4</v>
      </c>
      <c r="AX538" s="13" t="s">
        <v>79</v>
      </c>
      <c r="AY538" s="243" t="s">
        <v>210</v>
      </c>
    </row>
    <row r="539" spans="1:65" s="2" customFormat="1" ht="24.15" customHeight="1">
      <c r="A539" s="39"/>
      <c r="B539" s="40"/>
      <c r="C539" s="213" t="s">
        <v>980</v>
      </c>
      <c r="D539" s="213" t="s">
        <v>212</v>
      </c>
      <c r="E539" s="214" t="s">
        <v>1219</v>
      </c>
      <c r="F539" s="215" t="s">
        <v>1220</v>
      </c>
      <c r="G539" s="216" t="s">
        <v>332</v>
      </c>
      <c r="H539" s="217">
        <v>0.139</v>
      </c>
      <c r="I539" s="218"/>
      <c r="J539" s="219">
        <f>ROUND(I539*H539,2)</f>
        <v>0</v>
      </c>
      <c r="K539" s="215" t="s">
        <v>216</v>
      </c>
      <c r="L539" s="45"/>
      <c r="M539" s="220" t="s">
        <v>19</v>
      </c>
      <c r="N539" s="221" t="s">
        <v>43</v>
      </c>
      <c r="O539" s="85"/>
      <c r="P539" s="222">
        <f>O539*H539</f>
        <v>0</v>
      </c>
      <c r="Q539" s="222">
        <v>0</v>
      </c>
      <c r="R539" s="222">
        <f>Q539*H539</f>
        <v>0</v>
      </c>
      <c r="S539" s="222">
        <v>0</v>
      </c>
      <c r="T539" s="223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4" t="s">
        <v>311</v>
      </c>
      <c r="AT539" s="224" t="s">
        <v>212</v>
      </c>
      <c r="AU539" s="224" t="s">
        <v>81</v>
      </c>
      <c r="AY539" s="18" t="s">
        <v>210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18" t="s">
        <v>79</v>
      </c>
      <c r="BK539" s="225">
        <f>ROUND(I539*H539,2)</f>
        <v>0</v>
      </c>
      <c r="BL539" s="18" t="s">
        <v>311</v>
      </c>
      <c r="BM539" s="224" t="s">
        <v>3128</v>
      </c>
    </row>
    <row r="540" spans="1:47" s="2" customFormat="1" ht="12">
      <c r="A540" s="39"/>
      <c r="B540" s="40"/>
      <c r="C540" s="41"/>
      <c r="D540" s="226" t="s">
        <v>219</v>
      </c>
      <c r="E540" s="41"/>
      <c r="F540" s="227" t="s">
        <v>1222</v>
      </c>
      <c r="G540" s="41"/>
      <c r="H540" s="41"/>
      <c r="I540" s="228"/>
      <c r="J540" s="41"/>
      <c r="K540" s="41"/>
      <c r="L540" s="45"/>
      <c r="M540" s="229"/>
      <c r="N540" s="230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219</v>
      </c>
      <c r="AU540" s="18" t="s">
        <v>81</v>
      </c>
    </row>
    <row r="541" spans="1:47" s="2" customFormat="1" ht="12">
      <c r="A541" s="39"/>
      <c r="B541" s="40"/>
      <c r="C541" s="41"/>
      <c r="D541" s="231" t="s">
        <v>221</v>
      </c>
      <c r="E541" s="41"/>
      <c r="F541" s="232" t="s">
        <v>1223</v>
      </c>
      <c r="G541" s="41"/>
      <c r="H541" s="41"/>
      <c r="I541" s="228"/>
      <c r="J541" s="41"/>
      <c r="K541" s="41"/>
      <c r="L541" s="45"/>
      <c r="M541" s="229"/>
      <c r="N541" s="230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221</v>
      </c>
      <c r="AU541" s="18" t="s">
        <v>81</v>
      </c>
    </row>
    <row r="542" spans="1:63" s="12" customFormat="1" ht="22.8" customHeight="1">
      <c r="A542" s="12"/>
      <c r="B542" s="197"/>
      <c r="C542" s="198"/>
      <c r="D542" s="199" t="s">
        <v>71</v>
      </c>
      <c r="E542" s="211" t="s">
        <v>1232</v>
      </c>
      <c r="F542" s="211" t="s">
        <v>1233</v>
      </c>
      <c r="G542" s="198"/>
      <c r="H542" s="198"/>
      <c r="I542" s="201"/>
      <c r="J542" s="212">
        <f>BK542</f>
        <v>0</v>
      </c>
      <c r="K542" s="198"/>
      <c r="L542" s="203"/>
      <c r="M542" s="204"/>
      <c r="N542" s="205"/>
      <c r="O542" s="205"/>
      <c r="P542" s="206">
        <f>SUM(P543:P589)</f>
        <v>0</v>
      </c>
      <c r="Q542" s="205"/>
      <c r="R542" s="206">
        <f>SUM(R543:R589)</f>
        <v>0.377649</v>
      </c>
      <c r="S542" s="205"/>
      <c r="T542" s="207">
        <f>SUM(T543:T589)</f>
        <v>0.16325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08" t="s">
        <v>81</v>
      </c>
      <c r="AT542" s="209" t="s">
        <v>71</v>
      </c>
      <c r="AU542" s="209" t="s">
        <v>79</v>
      </c>
      <c r="AY542" s="208" t="s">
        <v>210</v>
      </c>
      <c r="BK542" s="210">
        <f>SUM(BK543:BK589)</f>
        <v>0</v>
      </c>
    </row>
    <row r="543" spans="1:65" s="2" customFormat="1" ht="24.15" customHeight="1">
      <c r="A543" s="39"/>
      <c r="B543" s="40"/>
      <c r="C543" s="213" t="s">
        <v>984</v>
      </c>
      <c r="D543" s="213" t="s">
        <v>212</v>
      </c>
      <c r="E543" s="214" t="s">
        <v>1235</v>
      </c>
      <c r="F543" s="215" t="s">
        <v>1236</v>
      </c>
      <c r="G543" s="216" t="s">
        <v>229</v>
      </c>
      <c r="H543" s="217">
        <v>51.8</v>
      </c>
      <c r="I543" s="218"/>
      <c r="J543" s="219">
        <f>ROUND(I543*H543,2)</f>
        <v>0</v>
      </c>
      <c r="K543" s="215" t="s">
        <v>216</v>
      </c>
      <c r="L543" s="45"/>
      <c r="M543" s="220" t="s">
        <v>19</v>
      </c>
      <c r="N543" s="221" t="s">
        <v>43</v>
      </c>
      <c r="O543" s="85"/>
      <c r="P543" s="222">
        <f>O543*H543</f>
        <v>0</v>
      </c>
      <c r="Q543" s="222">
        <v>0</v>
      </c>
      <c r="R543" s="222">
        <f>Q543*H543</f>
        <v>0</v>
      </c>
      <c r="S543" s="222">
        <v>0</v>
      </c>
      <c r="T543" s="223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4" t="s">
        <v>311</v>
      </c>
      <c r="AT543" s="224" t="s">
        <v>212</v>
      </c>
      <c r="AU543" s="224" t="s">
        <v>81</v>
      </c>
      <c r="AY543" s="18" t="s">
        <v>210</v>
      </c>
      <c r="BE543" s="225">
        <f>IF(N543="základní",J543,0)</f>
        <v>0</v>
      </c>
      <c r="BF543" s="225">
        <f>IF(N543="snížená",J543,0)</f>
        <v>0</v>
      </c>
      <c r="BG543" s="225">
        <f>IF(N543="zákl. přenesená",J543,0)</f>
        <v>0</v>
      </c>
      <c r="BH543" s="225">
        <f>IF(N543="sníž. přenesená",J543,0)</f>
        <v>0</v>
      </c>
      <c r="BI543" s="225">
        <f>IF(N543="nulová",J543,0)</f>
        <v>0</v>
      </c>
      <c r="BJ543" s="18" t="s">
        <v>79</v>
      </c>
      <c r="BK543" s="225">
        <f>ROUND(I543*H543,2)</f>
        <v>0</v>
      </c>
      <c r="BL543" s="18" t="s">
        <v>311</v>
      </c>
      <c r="BM543" s="224" t="s">
        <v>3129</v>
      </c>
    </row>
    <row r="544" spans="1:47" s="2" customFormat="1" ht="12">
      <c r="A544" s="39"/>
      <c r="B544" s="40"/>
      <c r="C544" s="41"/>
      <c r="D544" s="226" t="s">
        <v>219</v>
      </c>
      <c r="E544" s="41"/>
      <c r="F544" s="227" t="s">
        <v>1238</v>
      </c>
      <c r="G544" s="41"/>
      <c r="H544" s="41"/>
      <c r="I544" s="228"/>
      <c r="J544" s="41"/>
      <c r="K544" s="41"/>
      <c r="L544" s="45"/>
      <c r="M544" s="229"/>
      <c r="N544" s="230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219</v>
      </c>
      <c r="AU544" s="18" t="s">
        <v>81</v>
      </c>
    </row>
    <row r="545" spans="1:47" s="2" customFormat="1" ht="12">
      <c r="A545" s="39"/>
      <c r="B545" s="40"/>
      <c r="C545" s="41"/>
      <c r="D545" s="231" t="s">
        <v>221</v>
      </c>
      <c r="E545" s="41"/>
      <c r="F545" s="232" t="s">
        <v>1239</v>
      </c>
      <c r="G545" s="41"/>
      <c r="H545" s="41"/>
      <c r="I545" s="228"/>
      <c r="J545" s="41"/>
      <c r="K545" s="41"/>
      <c r="L545" s="45"/>
      <c r="M545" s="229"/>
      <c r="N545" s="230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221</v>
      </c>
      <c r="AU545" s="18" t="s">
        <v>81</v>
      </c>
    </row>
    <row r="546" spans="1:51" s="13" customFormat="1" ht="12">
      <c r="A546" s="13"/>
      <c r="B546" s="233"/>
      <c r="C546" s="234"/>
      <c r="D546" s="226" t="s">
        <v>223</v>
      </c>
      <c r="E546" s="235" t="s">
        <v>19</v>
      </c>
      <c r="F546" s="236" t="s">
        <v>3130</v>
      </c>
      <c r="G546" s="234"/>
      <c r="H546" s="237">
        <v>51.8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223</v>
      </c>
      <c r="AU546" s="243" t="s">
        <v>81</v>
      </c>
      <c r="AV546" s="13" t="s">
        <v>81</v>
      </c>
      <c r="AW546" s="13" t="s">
        <v>33</v>
      </c>
      <c r="AX546" s="13" t="s">
        <v>79</v>
      </c>
      <c r="AY546" s="243" t="s">
        <v>210</v>
      </c>
    </row>
    <row r="547" spans="1:65" s="2" customFormat="1" ht="16.5" customHeight="1">
      <c r="A547" s="39"/>
      <c r="B547" s="40"/>
      <c r="C547" s="213" t="s">
        <v>988</v>
      </c>
      <c r="D547" s="213" t="s">
        <v>212</v>
      </c>
      <c r="E547" s="214" t="s">
        <v>1241</v>
      </c>
      <c r="F547" s="215" t="s">
        <v>1242</v>
      </c>
      <c r="G547" s="216" t="s">
        <v>229</v>
      </c>
      <c r="H547" s="217">
        <v>51.8</v>
      </c>
      <c r="I547" s="218"/>
      <c r="J547" s="219">
        <f>ROUND(I547*H547,2)</f>
        <v>0</v>
      </c>
      <c r="K547" s="215" t="s">
        <v>216</v>
      </c>
      <c r="L547" s="45"/>
      <c r="M547" s="220" t="s">
        <v>19</v>
      </c>
      <c r="N547" s="221" t="s">
        <v>43</v>
      </c>
      <c r="O547" s="85"/>
      <c r="P547" s="222">
        <f>O547*H547</f>
        <v>0</v>
      </c>
      <c r="Q547" s="222">
        <v>0</v>
      </c>
      <c r="R547" s="222">
        <f>Q547*H547</f>
        <v>0</v>
      </c>
      <c r="S547" s="222">
        <v>0</v>
      </c>
      <c r="T547" s="223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24" t="s">
        <v>311</v>
      </c>
      <c r="AT547" s="224" t="s">
        <v>212</v>
      </c>
      <c r="AU547" s="224" t="s">
        <v>81</v>
      </c>
      <c r="AY547" s="18" t="s">
        <v>210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18" t="s">
        <v>79</v>
      </c>
      <c r="BK547" s="225">
        <f>ROUND(I547*H547,2)</f>
        <v>0</v>
      </c>
      <c r="BL547" s="18" t="s">
        <v>311</v>
      </c>
      <c r="BM547" s="224" t="s">
        <v>3131</v>
      </c>
    </row>
    <row r="548" spans="1:47" s="2" customFormat="1" ht="12">
      <c r="A548" s="39"/>
      <c r="B548" s="40"/>
      <c r="C548" s="41"/>
      <c r="D548" s="226" t="s">
        <v>219</v>
      </c>
      <c r="E548" s="41"/>
      <c r="F548" s="227" t="s">
        <v>1244</v>
      </c>
      <c r="G548" s="41"/>
      <c r="H548" s="41"/>
      <c r="I548" s="228"/>
      <c r="J548" s="41"/>
      <c r="K548" s="41"/>
      <c r="L548" s="45"/>
      <c r="M548" s="229"/>
      <c r="N548" s="230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219</v>
      </c>
      <c r="AU548" s="18" t="s">
        <v>81</v>
      </c>
    </row>
    <row r="549" spans="1:47" s="2" customFormat="1" ht="12">
      <c r="A549" s="39"/>
      <c r="B549" s="40"/>
      <c r="C549" s="41"/>
      <c r="D549" s="231" t="s">
        <v>221</v>
      </c>
      <c r="E549" s="41"/>
      <c r="F549" s="232" t="s">
        <v>1245</v>
      </c>
      <c r="G549" s="41"/>
      <c r="H549" s="41"/>
      <c r="I549" s="228"/>
      <c r="J549" s="41"/>
      <c r="K549" s="41"/>
      <c r="L549" s="45"/>
      <c r="M549" s="229"/>
      <c r="N549" s="230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221</v>
      </c>
      <c r="AU549" s="18" t="s">
        <v>81</v>
      </c>
    </row>
    <row r="550" spans="1:65" s="2" customFormat="1" ht="24.15" customHeight="1">
      <c r="A550" s="39"/>
      <c r="B550" s="40"/>
      <c r="C550" s="213" t="s">
        <v>992</v>
      </c>
      <c r="D550" s="213" t="s">
        <v>212</v>
      </c>
      <c r="E550" s="214" t="s">
        <v>1247</v>
      </c>
      <c r="F550" s="215" t="s">
        <v>1248</v>
      </c>
      <c r="G550" s="216" t="s">
        <v>229</v>
      </c>
      <c r="H550" s="217">
        <v>51.8</v>
      </c>
      <c r="I550" s="218"/>
      <c r="J550" s="219">
        <f>ROUND(I550*H550,2)</f>
        <v>0</v>
      </c>
      <c r="K550" s="215" t="s">
        <v>216</v>
      </c>
      <c r="L550" s="45"/>
      <c r="M550" s="220" t="s">
        <v>19</v>
      </c>
      <c r="N550" s="221" t="s">
        <v>43</v>
      </c>
      <c r="O550" s="85"/>
      <c r="P550" s="222">
        <f>O550*H550</f>
        <v>0</v>
      </c>
      <c r="Q550" s="222">
        <v>3E-05</v>
      </c>
      <c r="R550" s="222">
        <f>Q550*H550</f>
        <v>0.001554</v>
      </c>
      <c r="S550" s="222">
        <v>0</v>
      </c>
      <c r="T550" s="223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4" t="s">
        <v>311</v>
      </c>
      <c r="AT550" s="224" t="s">
        <v>212</v>
      </c>
      <c r="AU550" s="224" t="s">
        <v>81</v>
      </c>
      <c r="AY550" s="18" t="s">
        <v>210</v>
      </c>
      <c r="BE550" s="225">
        <f>IF(N550="základní",J550,0)</f>
        <v>0</v>
      </c>
      <c r="BF550" s="225">
        <f>IF(N550="snížená",J550,0)</f>
        <v>0</v>
      </c>
      <c r="BG550" s="225">
        <f>IF(N550="zákl. přenesená",J550,0)</f>
        <v>0</v>
      </c>
      <c r="BH550" s="225">
        <f>IF(N550="sníž. přenesená",J550,0)</f>
        <v>0</v>
      </c>
      <c r="BI550" s="225">
        <f>IF(N550="nulová",J550,0)</f>
        <v>0</v>
      </c>
      <c r="BJ550" s="18" t="s">
        <v>79</v>
      </c>
      <c r="BK550" s="225">
        <f>ROUND(I550*H550,2)</f>
        <v>0</v>
      </c>
      <c r="BL550" s="18" t="s">
        <v>311</v>
      </c>
      <c r="BM550" s="224" t="s">
        <v>3132</v>
      </c>
    </row>
    <row r="551" spans="1:47" s="2" customFormat="1" ht="12">
      <c r="A551" s="39"/>
      <c r="B551" s="40"/>
      <c r="C551" s="41"/>
      <c r="D551" s="226" t="s">
        <v>219</v>
      </c>
      <c r="E551" s="41"/>
      <c r="F551" s="227" t="s">
        <v>1250</v>
      </c>
      <c r="G551" s="41"/>
      <c r="H551" s="41"/>
      <c r="I551" s="228"/>
      <c r="J551" s="41"/>
      <c r="K551" s="41"/>
      <c r="L551" s="45"/>
      <c r="M551" s="229"/>
      <c r="N551" s="230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219</v>
      </c>
      <c r="AU551" s="18" t="s">
        <v>81</v>
      </c>
    </row>
    <row r="552" spans="1:47" s="2" customFormat="1" ht="12">
      <c r="A552" s="39"/>
      <c r="B552" s="40"/>
      <c r="C552" s="41"/>
      <c r="D552" s="231" t="s">
        <v>221</v>
      </c>
      <c r="E552" s="41"/>
      <c r="F552" s="232" t="s">
        <v>1251</v>
      </c>
      <c r="G552" s="41"/>
      <c r="H552" s="41"/>
      <c r="I552" s="228"/>
      <c r="J552" s="41"/>
      <c r="K552" s="41"/>
      <c r="L552" s="45"/>
      <c r="M552" s="229"/>
      <c r="N552" s="230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221</v>
      </c>
      <c r="AU552" s="18" t="s">
        <v>81</v>
      </c>
    </row>
    <row r="553" spans="1:65" s="2" customFormat="1" ht="33" customHeight="1">
      <c r="A553" s="39"/>
      <c r="B553" s="40"/>
      <c r="C553" s="213" t="s">
        <v>996</v>
      </c>
      <c r="D553" s="213" t="s">
        <v>212</v>
      </c>
      <c r="E553" s="214" t="s">
        <v>1253</v>
      </c>
      <c r="F553" s="215" t="s">
        <v>1254</v>
      </c>
      <c r="G553" s="216" t="s">
        <v>229</v>
      </c>
      <c r="H553" s="217">
        <v>51.8</v>
      </c>
      <c r="I553" s="218"/>
      <c r="J553" s="219">
        <f>ROUND(I553*H553,2)</f>
        <v>0</v>
      </c>
      <c r="K553" s="215" t="s">
        <v>216</v>
      </c>
      <c r="L553" s="45"/>
      <c r="M553" s="220" t="s">
        <v>19</v>
      </c>
      <c r="N553" s="221" t="s">
        <v>43</v>
      </c>
      <c r="O553" s="85"/>
      <c r="P553" s="222">
        <f>O553*H553</f>
        <v>0</v>
      </c>
      <c r="Q553" s="222">
        <v>0.00455</v>
      </c>
      <c r="R553" s="222">
        <f>Q553*H553</f>
        <v>0.23569</v>
      </c>
      <c r="S553" s="222">
        <v>0</v>
      </c>
      <c r="T553" s="223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4" t="s">
        <v>311</v>
      </c>
      <c r="AT553" s="224" t="s">
        <v>212</v>
      </c>
      <c r="AU553" s="224" t="s">
        <v>81</v>
      </c>
      <c r="AY553" s="18" t="s">
        <v>210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79</v>
      </c>
      <c r="BK553" s="225">
        <f>ROUND(I553*H553,2)</f>
        <v>0</v>
      </c>
      <c r="BL553" s="18" t="s">
        <v>311</v>
      </c>
      <c r="BM553" s="224" t="s">
        <v>3133</v>
      </c>
    </row>
    <row r="554" spans="1:47" s="2" customFormat="1" ht="12">
      <c r="A554" s="39"/>
      <c r="B554" s="40"/>
      <c r="C554" s="41"/>
      <c r="D554" s="226" t="s">
        <v>219</v>
      </c>
      <c r="E554" s="41"/>
      <c r="F554" s="227" t="s">
        <v>1256</v>
      </c>
      <c r="G554" s="41"/>
      <c r="H554" s="41"/>
      <c r="I554" s="228"/>
      <c r="J554" s="41"/>
      <c r="K554" s="41"/>
      <c r="L554" s="45"/>
      <c r="M554" s="229"/>
      <c r="N554" s="230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219</v>
      </c>
      <c r="AU554" s="18" t="s">
        <v>81</v>
      </c>
    </row>
    <row r="555" spans="1:47" s="2" customFormat="1" ht="12">
      <c r="A555" s="39"/>
      <c r="B555" s="40"/>
      <c r="C555" s="41"/>
      <c r="D555" s="231" t="s">
        <v>221</v>
      </c>
      <c r="E555" s="41"/>
      <c r="F555" s="232" t="s">
        <v>1257</v>
      </c>
      <c r="G555" s="41"/>
      <c r="H555" s="41"/>
      <c r="I555" s="228"/>
      <c r="J555" s="41"/>
      <c r="K555" s="41"/>
      <c r="L555" s="45"/>
      <c r="M555" s="229"/>
      <c r="N555" s="230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221</v>
      </c>
      <c r="AU555" s="18" t="s">
        <v>81</v>
      </c>
    </row>
    <row r="556" spans="1:65" s="2" customFormat="1" ht="24.15" customHeight="1">
      <c r="A556" s="39"/>
      <c r="B556" s="40"/>
      <c r="C556" s="213" t="s">
        <v>1000</v>
      </c>
      <c r="D556" s="213" t="s">
        <v>212</v>
      </c>
      <c r="E556" s="214" t="s">
        <v>1259</v>
      </c>
      <c r="F556" s="215" t="s">
        <v>1260</v>
      </c>
      <c r="G556" s="216" t="s">
        <v>229</v>
      </c>
      <c r="H556" s="217">
        <v>65.3</v>
      </c>
      <c r="I556" s="218"/>
      <c r="J556" s="219">
        <f>ROUND(I556*H556,2)</f>
        <v>0</v>
      </c>
      <c r="K556" s="215" t="s">
        <v>216</v>
      </c>
      <c r="L556" s="45"/>
      <c r="M556" s="220" t="s">
        <v>19</v>
      </c>
      <c r="N556" s="221" t="s">
        <v>43</v>
      </c>
      <c r="O556" s="85"/>
      <c r="P556" s="222">
        <f>O556*H556</f>
        <v>0</v>
      </c>
      <c r="Q556" s="222">
        <v>0</v>
      </c>
      <c r="R556" s="222">
        <f>Q556*H556</f>
        <v>0</v>
      </c>
      <c r="S556" s="222">
        <v>0.0025</v>
      </c>
      <c r="T556" s="223">
        <f>S556*H556</f>
        <v>0.16325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4" t="s">
        <v>311</v>
      </c>
      <c r="AT556" s="224" t="s">
        <v>212</v>
      </c>
      <c r="AU556" s="224" t="s">
        <v>81</v>
      </c>
      <c r="AY556" s="18" t="s">
        <v>210</v>
      </c>
      <c r="BE556" s="225">
        <f>IF(N556="základní",J556,0)</f>
        <v>0</v>
      </c>
      <c r="BF556" s="225">
        <f>IF(N556="snížená",J556,0)</f>
        <v>0</v>
      </c>
      <c r="BG556" s="225">
        <f>IF(N556="zákl. přenesená",J556,0)</f>
        <v>0</v>
      </c>
      <c r="BH556" s="225">
        <f>IF(N556="sníž. přenesená",J556,0)</f>
        <v>0</v>
      </c>
      <c r="BI556" s="225">
        <f>IF(N556="nulová",J556,0)</f>
        <v>0</v>
      </c>
      <c r="BJ556" s="18" t="s">
        <v>79</v>
      </c>
      <c r="BK556" s="225">
        <f>ROUND(I556*H556,2)</f>
        <v>0</v>
      </c>
      <c r="BL556" s="18" t="s">
        <v>311</v>
      </c>
      <c r="BM556" s="224" t="s">
        <v>3134</v>
      </c>
    </row>
    <row r="557" spans="1:47" s="2" customFormat="1" ht="12">
      <c r="A557" s="39"/>
      <c r="B557" s="40"/>
      <c r="C557" s="41"/>
      <c r="D557" s="226" t="s">
        <v>219</v>
      </c>
      <c r="E557" s="41"/>
      <c r="F557" s="227" t="s">
        <v>1262</v>
      </c>
      <c r="G557" s="41"/>
      <c r="H557" s="41"/>
      <c r="I557" s="228"/>
      <c r="J557" s="41"/>
      <c r="K557" s="41"/>
      <c r="L557" s="45"/>
      <c r="M557" s="229"/>
      <c r="N557" s="230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219</v>
      </c>
      <c r="AU557" s="18" t="s">
        <v>81</v>
      </c>
    </row>
    <row r="558" spans="1:47" s="2" customFormat="1" ht="12">
      <c r="A558" s="39"/>
      <c r="B558" s="40"/>
      <c r="C558" s="41"/>
      <c r="D558" s="231" t="s">
        <v>221</v>
      </c>
      <c r="E558" s="41"/>
      <c r="F558" s="232" t="s">
        <v>1263</v>
      </c>
      <c r="G558" s="41"/>
      <c r="H558" s="41"/>
      <c r="I558" s="228"/>
      <c r="J558" s="41"/>
      <c r="K558" s="41"/>
      <c r="L558" s="45"/>
      <c r="M558" s="229"/>
      <c r="N558" s="230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221</v>
      </c>
      <c r="AU558" s="18" t="s">
        <v>81</v>
      </c>
    </row>
    <row r="559" spans="1:51" s="13" customFormat="1" ht="12">
      <c r="A559" s="13"/>
      <c r="B559" s="233"/>
      <c r="C559" s="234"/>
      <c r="D559" s="226" t="s">
        <v>223</v>
      </c>
      <c r="E559" s="235" t="s">
        <v>19</v>
      </c>
      <c r="F559" s="236" t="s">
        <v>2950</v>
      </c>
      <c r="G559" s="234"/>
      <c r="H559" s="237">
        <v>65.3</v>
      </c>
      <c r="I559" s="238"/>
      <c r="J559" s="234"/>
      <c r="K559" s="234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223</v>
      </c>
      <c r="AU559" s="243" t="s">
        <v>81</v>
      </c>
      <c r="AV559" s="13" t="s">
        <v>81</v>
      </c>
      <c r="AW559" s="13" t="s">
        <v>33</v>
      </c>
      <c r="AX559" s="13" t="s">
        <v>79</v>
      </c>
      <c r="AY559" s="243" t="s">
        <v>210</v>
      </c>
    </row>
    <row r="560" spans="1:65" s="2" customFormat="1" ht="16.5" customHeight="1">
      <c r="A560" s="39"/>
      <c r="B560" s="40"/>
      <c r="C560" s="213" t="s">
        <v>1004</v>
      </c>
      <c r="D560" s="213" t="s">
        <v>212</v>
      </c>
      <c r="E560" s="214" t="s">
        <v>2566</v>
      </c>
      <c r="F560" s="215" t="s">
        <v>2567</v>
      </c>
      <c r="G560" s="216" t="s">
        <v>229</v>
      </c>
      <c r="H560" s="217">
        <v>46.7</v>
      </c>
      <c r="I560" s="218"/>
      <c r="J560" s="219">
        <f>ROUND(I560*H560,2)</f>
        <v>0</v>
      </c>
      <c r="K560" s="215" t="s">
        <v>216</v>
      </c>
      <c r="L560" s="45"/>
      <c r="M560" s="220" t="s">
        <v>19</v>
      </c>
      <c r="N560" s="221" t="s">
        <v>43</v>
      </c>
      <c r="O560" s="85"/>
      <c r="P560" s="222">
        <f>O560*H560</f>
        <v>0</v>
      </c>
      <c r="Q560" s="222">
        <v>0.0005</v>
      </c>
      <c r="R560" s="222">
        <f>Q560*H560</f>
        <v>0.023350000000000003</v>
      </c>
      <c r="S560" s="222">
        <v>0</v>
      </c>
      <c r="T560" s="223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4" t="s">
        <v>311</v>
      </c>
      <c r="AT560" s="224" t="s">
        <v>212</v>
      </c>
      <c r="AU560" s="224" t="s">
        <v>81</v>
      </c>
      <c r="AY560" s="18" t="s">
        <v>210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8" t="s">
        <v>79</v>
      </c>
      <c r="BK560" s="225">
        <f>ROUND(I560*H560,2)</f>
        <v>0</v>
      </c>
      <c r="BL560" s="18" t="s">
        <v>311</v>
      </c>
      <c r="BM560" s="224" t="s">
        <v>3135</v>
      </c>
    </row>
    <row r="561" spans="1:47" s="2" customFormat="1" ht="12">
      <c r="A561" s="39"/>
      <c r="B561" s="40"/>
      <c r="C561" s="41"/>
      <c r="D561" s="226" t="s">
        <v>219</v>
      </c>
      <c r="E561" s="41"/>
      <c r="F561" s="227" t="s">
        <v>2569</v>
      </c>
      <c r="G561" s="41"/>
      <c r="H561" s="41"/>
      <c r="I561" s="228"/>
      <c r="J561" s="41"/>
      <c r="K561" s="41"/>
      <c r="L561" s="45"/>
      <c r="M561" s="229"/>
      <c r="N561" s="230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219</v>
      </c>
      <c r="AU561" s="18" t="s">
        <v>81</v>
      </c>
    </row>
    <row r="562" spans="1:47" s="2" customFormat="1" ht="12">
      <c r="A562" s="39"/>
      <c r="B562" s="40"/>
      <c r="C562" s="41"/>
      <c r="D562" s="231" t="s">
        <v>221</v>
      </c>
      <c r="E562" s="41"/>
      <c r="F562" s="232" t="s">
        <v>2570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221</v>
      </c>
      <c r="AU562" s="18" t="s">
        <v>81</v>
      </c>
    </row>
    <row r="563" spans="1:65" s="2" customFormat="1" ht="37.8" customHeight="1">
      <c r="A563" s="39"/>
      <c r="B563" s="40"/>
      <c r="C563" s="244" t="s">
        <v>1011</v>
      </c>
      <c r="D563" s="244" t="s">
        <v>240</v>
      </c>
      <c r="E563" s="245" t="s">
        <v>2572</v>
      </c>
      <c r="F563" s="246" t="s">
        <v>2573</v>
      </c>
      <c r="G563" s="247" t="s">
        <v>229</v>
      </c>
      <c r="H563" s="248">
        <v>51.37</v>
      </c>
      <c r="I563" s="249"/>
      <c r="J563" s="250">
        <f>ROUND(I563*H563,2)</f>
        <v>0</v>
      </c>
      <c r="K563" s="246" t="s">
        <v>216</v>
      </c>
      <c r="L563" s="251"/>
      <c r="M563" s="252" t="s">
        <v>19</v>
      </c>
      <c r="N563" s="253" t="s">
        <v>43</v>
      </c>
      <c r="O563" s="85"/>
      <c r="P563" s="222">
        <f>O563*H563</f>
        <v>0</v>
      </c>
      <c r="Q563" s="222">
        <v>0.00115</v>
      </c>
      <c r="R563" s="222">
        <f>Q563*H563</f>
        <v>0.059075499999999996</v>
      </c>
      <c r="S563" s="222">
        <v>0</v>
      </c>
      <c r="T563" s="223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4" t="s">
        <v>405</v>
      </c>
      <c r="AT563" s="224" t="s">
        <v>240</v>
      </c>
      <c r="AU563" s="224" t="s">
        <v>81</v>
      </c>
      <c r="AY563" s="18" t="s">
        <v>210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18" t="s">
        <v>79</v>
      </c>
      <c r="BK563" s="225">
        <f>ROUND(I563*H563,2)</f>
        <v>0</v>
      </c>
      <c r="BL563" s="18" t="s">
        <v>311</v>
      </c>
      <c r="BM563" s="224" t="s">
        <v>3136</v>
      </c>
    </row>
    <row r="564" spans="1:47" s="2" customFormat="1" ht="12">
      <c r="A564" s="39"/>
      <c r="B564" s="40"/>
      <c r="C564" s="41"/>
      <c r="D564" s="226" t="s">
        <v>219</v>
      </c>
      <c r="E564" s="41"/>
      <c r="F564" s="227" t="s">
        <v>2573</v>
      </c>
      <c r="G564" s="41"/>
      <c r="H564" s="41"/>
      <c r="I564" s="228"/>
      <c r="J564" s="41"/>
      <c r="K564" s="41"/>
      <c r="L564" s="45"/>
      <c r="M564" s="229"/>
      <c r="N564" s="23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219</v>
      </c>
      <c r="AU564" s="18" t="s">
        <v>81</v>
      </c>
    </row>
    <row r="565" spans="1:47" s="2" customFormat="1" ht="12">
      <c r="A565" s="39"/>
      <c r="B565" s="40"/>
      <c r="C565" s="41"/>
      <c r="D565" s="226" t="s">
        <v>315</v>
      </c>
      <c r="E565" s="41"/>
      <c r="F565" s="254" t="s">
        <v>1275</v>
      </c>
      <c r="G565" s="41"/>
      <c r="H565" s="41"/>
      <c r="I565" s="228"/>
      <c r="J565" s="41"/>
      <c r="K565" s="41"/>
      <c r="L565" s="45"/>
      <c r="M565" s="229"/>
      <c r="N565" s="230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315</v>
      </c>
      <c r="AU565" s="18" t="s">
        <v>81</v>
      </c>
    </row>
    <row r="566" spans="1:51" s="13" customFormat="1" ht="12">
      <c r="A566" s="13"/>
      <c r="B566" s="233"/>
      <c r="C566" s="234"/>
      <c r="D566" s="226" t="s">
        <v>223</v>
      </c>
      <c r="E566" s="234"/>
      <c r="F566" s="236" t="s">
        <v>3137</v>
      </c>
      <c r="G566" s="234"/>
      <c r="H566" s="237">
        <v>51.37</v>
      </c>
      <c r="I566" s="238"/>
      <c r="J566" s="234"/>
      <c r="K566" s="234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223</v>
      </c>
      <c r="AU566" s="243" t="s">
        <v>81</v>
      </c>
      <c r="AV566" s="13" t="s">
        <v>81</v>
      </c>
      <c r="AW566" s="13" t="s">
        <v>4</v>
      </c>
      <c r="AX566" s="13" t="s">
        <v>79</v>
      </c>
      <c r="AY566" s="243" t="s">
        <v>210</v>
      </c>
    </row>
    <row r="567" spans="1:65" s="2" customFormat="1" ht="16.5" customHeight="1">
      <c r="A567" s="39"/>
      <c r="B567" s="40"/>
      <c r="C567" s="213" t="s">
        <v>1019</v>
      </c>
      <c r="D567" s="213" t="s">
        <v>212</v>
      </c>
      <c r="E567" s="214" t="s">
        <v>1266</v>
      </c>
      <c r="F567" s="215" t="s">
        <v>1267</v>
      </c>
      <c r="G567" s="216" t="s">
        <v>229</v>
      </c>
      <c r="H567" s="217">
        <v>10.5</v>
      </c>
      <c r="I567" s="218"/>
      <c r="J567" s="219">
        <f>ROUND(I567*H567,2)</f>
        <v>0</v>
      </c>
      <c r="K567" s="215" t="s">
        <v>216</v>
      </c>
      <c r="L567" s="45"/>
      <c r="M567" s="220" t="s">
        <v>19</v>
      </c>
      <c r="N567" s="221" t="s">
        <v>43</v>
      </c>
      <c r="O567" s="85"/>
      <c r="P567" s="222">
        <f>O567*H567</f>
        <v>0</v>
      </c>
      <c r="Q567" s="222">
        <v>0.0003</v>
      </c>
      <c r="R567" s="222">
        <f>Q567*H567</f>
        <v>0.0031499999999999996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311</v>
      </c>
      <c r="AT567" s="224" t="s">
        <v>212</v>
      </c>
      <c r="AU567" s="224" t="s">
        <v>81</v>
      </c>
      <c r="AY567" s="18" t="s">
        <v>210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79</v>
      </c>
      <c r="BK567" s="225">
        <f>ROUND(I567*H567,2)</f>
        <v>0</v>
      </c>
      <c r="BL567" s="18" t="s">
        <v>311</v>
      </c>
      <c r="BM567" s="224" t="s">
        <v>3138</v>
      </c>
    </row>
    <row r="568" spans="1:47" s="2" customFormat="1" ht="12">
      <c r="A568" s="39"/>
      <c r="B568" s="40"/>
      <c r="C568" s="41"/>
      <c r="D568" s="226" t="s">
        <v>219</v>
      </c>
      <c r="E568" s="41"/>
      <c r="F568" s="227" t="s">
        <v>1269</v>
      </c>
      <c r="G568" s="41"/>
      <c r="H568" s="41"/>
      <c r="I568" s="228"/>
      <c r="J568" s="41"/>
      <c r="K568" s="41"/>
      <c r="L568" s="45"/>
      <c r="M568" s="229"/>
      <c r="N568" s="230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219</v>
      </c>
      <c r="AU568" s="18" t="s">
        <v>81</v>
      </c>
    </row>
    <row r="569" spans="1:47" s="2" customFormat="1" ht="12">
      <c r="A569" s="39"/>
      <c r="B569" s="40"/>
      <c r="C569" s="41"/>
      <c r="D569" s="231" t="s">
        <v>221</v>
      </c>
      <c r="E569" s="41"/>
      <c r="F569" s="232" t="s">
        <v>1270</v>
      </c>
      <c r="G569" s="41"/>
      <c r="H569" s="41"/>
      <c r="I569" s="228"/>
      <c r="J569" s="41"/>
      <c r="K569" s="41"/>
      <c r="L569" s="45"/>
      <c r="M569" s="229"/>
      <c r="N569" s="230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221</v>
      </c>
      <c r="AU569" s="18" t="s">
        <v>81</v>
      </c>
    </row>
    <row r="570" spans="1:51" s="13" customFormat="1" ht="12">
      <c r="A570" s="13"/>
      <c r="B570" s="233"/>
      <c r="C570" s="234"/>
      <c r="D570" s="226" t="s">
        <v>223</v>
      </c>
      <c r="E570" s="235" t="s">
        <v>19</v>
      </c>
      <c r="F570" s="236" t="s">
        <v>3068</v>
      </c>
      <c r="G570" s="234"/>
      <c r="H570" s="237">
        <v>10.5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3" t="s">
        <v>223</v>
      </c>
      <c r="AU570" s="243" t="s">
        <v>81</v>
      </c>
      <c r="AV570" s="13" t="s">
        <v>81</v>
      </c>
      <c r="AW570" s="13" t="s">
        <v>33</v>
      </c>
      <c r="AX570" s="13" t="s">
        <v>79</v>
      </c>
      <c r="AY570" s="243" t="s">
        <v>210</v>
      </c>
    </row>
    <row r="571" spans="1:65" s="2" customFormat="1" ht="16.5" customHeight="1">
      <c r="A571" s="39"/>
      <c r="B571" s="40"/>
      <c r="C571" s="244" t="s">
        <v>1025</v>
      </c>
      <c r="D571" s="244" t="s">
        <v>240</v>
      </c>
      <c r="E571" s="245" t="s">
        <v>1272</v>
      </c>
      <c r="F571" s="246" t="s">
        <v>1273</v>
      </c>
      <c r="G571" s="247" t="s">
        <v>229</v>
      </c>
      <c r="H571" s="248">
        <v>11.55</v>
      </c>
      <c r="I571" s="249"/>
      <c r="J571" s="250">
        <f>ROUND(I571*H571,2)</f>
        <v>0</v>
      </c>
      <c r="K571" s="246" t="s">
        <v>216</v>
      </c>
      <c r="L571" s="251"/>
      <c r="M571" s="252" t="s">
        <v>19</v>
      </c>
      <c r="N571" s="253" t="s">
        <v>43</v>
      </c>
      <c r="O571" s="85"/>
      <c r="P571" s="222">
        <f>O571*H571</f>
        <v>0</v>
      </c>
      <c r="Q571" s="222">
        <v>0.00283</v>
      </c>
      <c r="R571" s="222">
        <f>Q571*H571</f>
        <v>0.0326865</v>
      </c>
      <c r="S571" s="222">
        <v>0</v>
      </c>
      <c r="T571" s="223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4" t="s">
        <v>405</v>
      </c>
      <c r="AT571" s="224" t="s">
        <v>240</v>
      </c>
      <c r="AU571" s="224" t="s">
        <v>81</v>
      </c>
      <c r="AY571" s="18" t="s">
        <v>210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18" t="s">
        <v>79</v>
      </c>
      <c r="BK571" s="225">
        <f>ROUND(I571*H571,2)</f>
        <v>0</v>
      </c>
      <c r="BL571" s="18" t="s">
        <v>311</v>
      </c>
      <c r="BM571" s="224" t="s">
        <v>3139</v>
      </c>
    </row>
    <row r="572" spans="1:47" s="2" customFormat="1" ht="12">
      <c r="A572" s="39"/>
      <c r="B572" s="40"/>
      <c r="C572" s="41"/>
      <c r="D572" s="226" t="s">
        <v>219</v>
      </c>
      <c r="E572" s="41"/>
      <c r="F572" s="227" t="s">
        <v>1273</v>
      </c>
      <c r="G572" s="41"/>
      <c r="H572" s="41"/>
      <c r="I572" s="228"/>
      <c r="J572" s="41"/>
      <c r="K572" s="41"/>
      <c r="L572" s="45"/>
      <c r="M572" s="229"/>
      <c r="N572" s="230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219</v>
      </c>
      <c r="AU572" s="18" t="s">
        <v>81</v>
      </c>
    </row>
    <row r="573" spans="1:47" s="2" customFormat="1" ht="12">
      <c r="A573" s="39"/>
      <c r="B573" s="40"/>
      <c r="C573" s="41"/>
      <c r="D573" s="226" t="s">
        <v>315</v>
      </c>
      <c r="E573" s="41"/>
      <c r="F573" s="254" t="s">
        <v>1275</v>
      </c>
      <c r="G573" s="41"/>
      <c r="H573" s="41"/>
      <c r="I573" s="228"/>
      <c r="J573" s="41"/>
      <c r="K573" s="41"/>
      <c r="L573" s="45"/>
      <c r="M573" s="229"/>
      <c r="N573" s="230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315</v>
      </c>
      <c r="AU573" s="18" t="s">
        <v>81</v>
      </c>
    </row>
    <row r="574" spans="1:51" s="13" customFormat="1" ht="12">
      <c r="A574" s="13"/>
      <c r="B574" s="233"/>
      <c r="C574" s="234"/>
      <c r="D574" s="226" t="s">
        <v>223</v>
      </c>
      <c r="E574" s="234"/>
      <c r="F574" s="236" t="s">
        <v>3140</v>
      </c>
      <c r="G574" s="234"/>
      <c r="H574" s="237">
        <v>11.55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3" t="s">
        <v>223</v>
      </c>
      <c r="AU574" s="243" t="s">
        <v>81</v>
      </c>
      <c r="AV574" s="13" t="s">
        <v>81</v>
      </c>
      <c r="AW574" s="13" t="s">
        <v>4</v>
      </c>
      <c r="AX574" s="13" t="s">
        <v>79</v>
      </c>
      <c r="AY574" s="243" t="s">
        <v>210</v>
      </c>
    </row>
    <row r="575" spans="1:65" s="2" customFormat="1" ht="16.5" customHeight="1">
      <c r="A575" s="39"/>
      <c r="B575" s="40"/>
      <c r="C575" s="213" t="s">
        <v>1032</v>
      </c>
      <c r="D575" s="213" t="s">
        <v>212</v>
      </c>
      <c r="E575" s="214" t="s">
        <v>1278</v>
      </c>
      <c r="F575" s="215" t="s">
        <v>1279</v>
      </c>
      <c r="G575" s="216" t="s">
        <v>269</v>
      </c>
      <c r="H575" s="217">
        <v>49</v>
      </c>
      <c r="I575" s="218"/>
      <c r="J575" s="219">
        <f>ROUND(I575*H575,2)</f>
        <v>0</v>
      </c>
      <c r="K575" s="215" t="s">
        <v>216</v>
      </c>
      <c r="L575" s="45"/>
      <c r="M575" s="220" t="s">
        <v>19</v>
      </c>
      <c r="N575" s="221" t="s">
        <v>43</v>
      </c>
      <c r="O575" s="85"/>
      <c r="P575" s="222">
        <f>O575*H575</f>
        <v>0</v>
      </c>
      <c r="Q575" s="222">
        <v>1E-05</v>
      </c>
      <c r="R575" s="222">
        <f>Q575*H575</f>
        <v>0.0004900000000000001</v>
      </c>
      <c r="S575" s="222">
        <v>0</v>
      </c>
      <c r="T575" s="223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4" t="s">
        <v>311</v>
      </c>
      <c r="AT575" s="224" t="s">
        <v>212</v>
      </c>
      <c r="AU575" s="224" t="s">
        <v>81</v>
      </c>
      <c r="AY575" s="18" t="s">
        <v>210</v>
      </c>
      <c r="BE575" s="225">
        <f>IF(N575="základní",J575,0)</f>
        <v>0</v>
      </c>
      <c r="BF575" s="225">
        <f>IF(N575="snížená",J575,0)</f>
        <v>0</v>
      </c>
      <c r="BG575" s="225">
        <f>IF(N575="zákl. přenesená",J575,0)</f>
        <v>0</v>
      </c>
      <c r="BH575" s="225">
        <f>IF(N575="sníž. přenesená",J575,0)</f>
        <v>0</v>
      </c>
      <c r="BI575" s="225">
        <f>IF(N575="nulová",J575,0)</f>
        <v>0</v>
      </c>
      <c r="BJ575" s="18" t="s">
        <v>79</v>
      </c>
      <c r="BK575" s="225">
        <f>ROUND(I575*H575,2)</f>
        <v>0</v>
      </c>
      <c r="BL575" s="18" t="s">
        <v>311</v>
      </c>
      <c r="BM575" s="224" t="s">
        <v>3141</v>
      </c>
    </row>
    <row r="576" spans="1:47" s="2" customFormat="1" ht="12">
      <c r="A576" s="39"/>
      <c r="B576" s="40"/>
      <c r="C576" s="41"/>
      <c r="D576" s="226" t="s">
        <v>219</v>
      </c>
      <c r="E576" s="41"/>
      <c r="F576" s="227" t="s">
        <v>1281</v>
      </c>
      <c r="G576" s="41"/>
      <c r="H576" s="41"/>
      <c r="I576" s="228"/>
      <c r="J576" s="41"/>
      <c r="K576" s="41"/>
      <c r="L576" s="45"/>
      <c r="M576" s="229"/>
      <c r="N576" s="230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219</v>
      </c>
      <c r="AU576" s="18" t="s">
        <v>81</v>
      </c>
    </row>
    <row r="577" spans="1:47" s="2" customFormat="1" ht="12">
      <c r="A577" s="39"/>
      <c r="B577" s="40"/>
      <c r="C577" s="41"/>
      <c r="D577" s="231" t="s">
        <v>221</v>
      </c>
      <c r="E577" s="41"/>
      <c r="F577" s="232" t="s">
        <v>1282</v>
      </c>
      <c r="G577" s="41"/>
      <c r="H577" s="41"/>
      <c r="I577" s="228"/>
      <c r="J577" s="41"/>
      <c r="K577" s="41"/>
      <c r="L577" s="45"/>
      <c r="M577" s="229"/>
      <c r="N577" s="230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221</v>
      </c>
      <c r="AU577" s="18" t="s">
        <v>81</v>
      </c>
    </row>
    <row r="578" spans="1:51" s="13" customFormat="1" ht="12">
      <c r="A578" s="13"/>
      <c r="B578" s="233"/>
      <c r="C578" s="234"/>
      <c r="D578" s="226" t="s">
        <v>223</v>
      </c>
      <c r="E578" s="235" t="s">
        <v>19</v>
      </c>
      <c r="F578" s="236" t="s">
        <v>521</v>
      </c>
      <c r="G578" s="234"/>
      <c r="H578" s="237">
        <v>49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3" t="s">
        <v>223</v>
      </c>
      <c r="AU578" s="243" t="s">
        <v>81</v>
      </c>
      <c r="AV578" s="13" t="s">
        <v>81</v>
      </c>
      <c r="AW578" s="13" t="s">
        <v>33</v>
      </c>
      <c r="AX578" s="13" t="s">
        <v>79</v>
      </c>
      <c r="AY578" s="243" t="s">
        <v>210</v>
      </c>
    </row>
    <row r="579" spans="1:65" s="2" customFormat="1" ht="16.5" customHeight="1">
      <c r="A579" s="39"/>
      <c r="B579" s="40"/>
      <c r="C579" s="244" t="s">
        <v>1039</v>
      </c>
      <c r="D579" s="244" t="s">
        <v>240</v>
      </c>
      <c r="E579" s="245" t="s">
        <v>1284</v>
      </c>
      <c r="F579" s="246" t="s">
        <v>1285</v>
      </c>
      <c r="G579" s="247" t="s">
        <v>269</v>
      </c>
      <c r="H579" s="248">
        <v>49.98</v>
      </c>
      <c r="I579" s="249"/>
      <c r="J579" s="250">
        <f>ROUND(I579*H579,2)</f>
        <v>0</v>
      </c>
      <c r="K579" s="246" t="s">
        <v>216</v>
      </c>
      <c r="L579" s="251"/>
      <c r="M579" s="252" t="s">
        <v>19</v>
      </c>
      <c r="N579" s="253" t="s">
        <v>43</v>
      </c>
      <c r="O579" s="85"/>
      <c r="P579" s="222">
        <f>O579*H579</f>
        <v>0</v>
      </c>
      <c r="Q579" s="222">
        <v>0.00035</v>
      </c>
      <c r="R579" s="222">
        <f>Q579*H579</f>
        <v>0.017492999999999998</v>
      </c>
      <c r="S579" s="222">
        <v>0</v>
      </c>
      <c r="T579" s="223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4" t="s">
        <v>405</v>
      </c>
      <c r="AT579" s="224" t="s">
        <v>240</v>
      </c>
      <c r="AU579" s="224" t="s">
        <v>81</v>
      </c>
      <c r="AY579" s="18" t="s">
        <v>210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18" t="s">
        <v>79</v>
      </c>
      <c r="BK579" s="225">
        <f>ROUND(I579*H579,2)</f>
        <v>0</v>
      </c>
      <c r="BL579" s="18" t="s">
        <v>311</v>
      </c>
      <c r="BM579" s="224" t="s">
        <v>3142</v>
      </c>
    </row>
    <row r="580" spans="1:47" s="2" customFormat="1" ht="12">
      <c r="A580" s="39"/>
      <c r="B580" s="40"/>
      <c r="C580" s="41"/>
      <c r="D580" s="226" t="s">
        <v>219</v>
      </c>
      <c r="E580" s="41"/>
      <c r="F580" s="227" t="s">
        <v>1285</v>
      </c>
      <c r="G580" s="41"/>
      <c r="H580" s="41"/>
      <c r="I580" s="228"/>
      <c r="J580" s="41"/>
      <c r="K580" s="41"/>
      <c r="L580" s="45"/>
      <c r="M580" s="229"/>
      <c r="N580" s="230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219</v>
      </c>
      <c r="AU580" s="18" t="s">
        <v>81</v>
      </c>
    </row>
    <row r="581" spans="1:51" s="13" customFormat="1" ht="12">
      <c r="A581" s="13"/>
      <c r="B581" s="233"/>
      <c r="C581" s="234"/>
      <c r="D581" s="226" t="s">
        <v>223</v>
      </c>
      <c r="E581" s="234"/>
      <c r="F581" s="236" t="s">
        <v>3143</v>
      </c>
      <c r="G581" s="234"/>
      <c r="H581" s="237">
        <v>49.98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3" t="s">
        <v>223</v>
      </c>
      <c r="AU581" s="243" t="s">
        <v>81</v>
      </c>
      <c r="AV581" s="13" t="s">
        <v>81</v>
      </c>
      <c r="AW581" s="13" t="s">
        <v>4</v>
      </c>
      <c r="AX581" s="13" t="s">
        <v>79</v>
      </c>
      <c r="AY581" s="243" t="s">
        <v>210</v>
      </c>
    </row>
    <row r="582" spans="1:65" s="2" customFormat="1" ht="24.15" customHeight="1">
      <c r="A582" s="39"/>
      <c r="B582" s="40"/>
      <c r="C582" s="213" t="s">
        <v>1046</v>
      </c>
      <c r="D582" s="213" t="s">
        <v>212</v>
      </c>
      <c r="E582" s="214" t="s">
        <v>1289</v>
      </c>
      <c r="F582" s="215" t="s">
        <v>1290</v>
      </c>
      <c r="G582" s="216" t="s">
        <v>269</v>
      </c>
      <c r="H582" s="217">
        <v>13</v>
      </c>
      <c r="I582" s="218"/>
      <c r="J582" s="219">
        <f>ROUND(I582*H582,2)</f>
        <v>0</v>
      </c>
      <c r="K582" s="215" t="s">
        <v>216</v>
      </c>
      <c r="L582" s="45"/>
      <c r="M582" s="220" t="s">
        <v>19</v>
      </c>
      <c r="N582" s="221" t="s">
        <v>43</v>
      </c>
      <c r="O582" s="85"/>
      <c r="P582" s="222">
        <f>O582*H582</f>
        <v>0</v>
      </c>
      <c r="Q582" s="222">
        <v>5E-05</v>
      </c>
      <c r="R582" s="222">
        <f>Q582*H582</f>
        <v>0.0006500000000000001</v>
      </c>
      <c r="S582" s="222">
        <v>0</v>
      </c>
      <c r="T582" s="223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4" t="s">
        <v>311</v>
      </c>
      <c r="AT582" s="224" t="s">
        <v>212</v>
      </c>
      <c r="AU582" s="224" t="s">
        <v>81</v>
      </c>
      <c r="AY582" s="18" t="s">
        <v>210</v>
      </c>
      <c r="BE582" s="225">
        <f>IF(N582="základní",J582,0)</f>
        <v>0</v>
      </c>
      <c r="BF582" s="225">
        <f>IF(N582="snížená",J582,0)</f>
        <v>0</v>
      </c>
      <c r="BG582" s="225">
        <f>IF(N582="zákl. přenesená",J582,0)</f>
        <v>0</v>
      </c>
      <c r="BH582" s="225">
        <f>IF(N582="sníž. přenesená",J582,0)</f>
        <v>0</v>
      </c>
      <c r="BI582" s="225">
        <f>IF(N582="nulová",J582,0)</f>
        <v>0</v>
      </c>
      <c r="BJ582" s="18" t="s">
        <v>79</v>
      </c>
      <c r="BK582" s="225">
        <f>ROUND(I582*H582,2)</f>
        <v>0</v>
      </c>
      <c r="BL582" s="18" t="s">
        <v>311</v>
      </c>
      <c r="BM582" s="224" t="s">
        <v>3144</v>
      </c>
    </row>
    <row r="583" spans="1:47" s="2" customFormat="1" ht="12">
      <c r="A583" s="39"/>
      <c r="B583" s="40"/>
      <c r="C583" s="41"/>
      <c r="D583" s="226" t="s">
        <v>219</v>
      </c>
      <c r="E583" s="41"/>
      <c r="F583" s="227" t="s">
        <v>1292</v>
      </c>
      <c r="G583" s="41"/>
      <c r="H583" s="41"/>
      <c r="I583" s="228"/>
      <c r="J583" s="41"/>
      <c r="K583" s="41"/>
      <c r="L583" s="45"/>
      <c r="M583" s="229"/>
      <c r="N583" s="230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219</v>
      </c>
      <c r="AU583" s="18" t="s">
        <v>81</v>
      </c>
    </row>
    <row r="584" spans="1:47" s="2" customFormat="1" ht="12">
      <c r="A584" s="39"/>
      <c r="B584" s="40"/>
      <c r="C584" s="41"/>
      <c r="D584" s="231" t="s">
        <v>221</v>
      </c>
      <c r="E584" s="41"/>
      <c r="F584" s="232" t="s">
        <v>1293</v>
      </c>
      <c r="G584" s="41"/>
      <c r="H584" s="41"/>
      <c r="I584" s="228"/>
      <c r="J584" s="41"/>
      <c r="K584" s="41"/>
      <c r="L584" s="45"/>
      <c r="M584" s="229"/>
      <c r="N584" s="230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221</v>
      </c>
      <c r="AU584" s="18" t="s">
        <v>81</v>
      </c>
    </row>
    <row r="585" spans="1:65" s="2" customFormat="1" ht="16.5" customHeight="1">
      <c r="A585" s="39"/>
      <c r="B585" s="40"/>
      <c r="C585" s="244" t="s">
        <v>1053</v>
      </c>
      <c r="D585" s="244" t="s">
        <v>240</v>
      </c>
      <c r="E585" s="245" t="s">
        <v>1295</v>
      </c>
      <c r="F585" s="246" t="s">
        <v>1296</v>
      </c>
      <c r="G585" s="247" t="s">
        <v>269</v>
      </c>
      <c r="H585" s="248">
        <v>13</v>
      </c>
      <c r="I585" s="249"/>
      <c r="J585" s="250">
        <f>ROUND(I585*H585,2)</f>
        <v>0</v>
      </c>
      <c r="K585" s="246" t="s">
        <v>216</v>
      </c>
      <c r="L585" s="251"/>
      <c r="M585" s="252" t="s">
        <v>19</v>
      </c>
      <c r="N585" s="253" t="s">
        <v>43</v>
      </c>
      <c r="O585" s="85"/>
      <c r="P585" s="222">
        <f>O585*H585</f>
        <v>0</v>
      </c>
      <c r="Q585" s="222">
        <v>0.00027</v>
      </c>
      <c r="R585" s="222">
        <f>Q585*H585</f>
        <v>0.00351</v>
      </c>
      <c r="S585" s="222">
        <v>0</v>
      </c>
      <c r="T585" s="223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24" t="s">
        <v>405</v>
      </c>
      <c r="AT585" s="224" t="s">
        <v>240</v>
      </c>
      <c r="AU585" s="224" t="s">
        <v>81</v>
      </c>
      <c r="AY585" s="18" t="s">
        <v>210</v>
      </c>
      <c r="BE585" s="225">
        <f>IF(N585="základní",J585,0)</f>
        <v>0</v>
      </c>
      <c r="BF585" s="225">
        <f>IF(N585="snížená",J585,0)</f>
        <v>0</v>
      </c>
      <c r="BG585" s="225">
        <f>IF(N585="zákl. přenesená",J585,0)</f>
        <v>0</v>
      </c>
      <c r="BH585" s="225">
        <f>IF(N585="sníž. přenesená",J585,0)</f>
        <v>0</v>
      </c>
      <c r="BI585" s="225">
        <f>IF(N585="nulová",J585,0)</f>
        <v>0</v>
      </c>
      <c r="BJ585" s="18" t="s">
        <v>79</v>
      </c>
      <c r="BK585" s="225">
        <f>ROUND(I585*H585,2)</f>
        <v>0</v>
      </c>
      <c r="BL585" s="18" t="s">
        <v>311</v>
      </c>
      <c r="BM585" s="224" t="s">
        <v>3145</v>
      </c>
    </row>
    <row r="586" spans="1:47" s="2" customFormat="1" ht="12">
      <c r="A586" s="39"/>
      <c r="B586" s="40"/>
      <c r="C586" s="41"/>
      <c r="D586" s="226" t="s">
        <v>219</v>
      </c>
      <c r="E586" s="41"/>
      <c r="F586" s="227" t="s">
        <v>1296</v>
      </c>
      <c r="G586" s="41"/>
      <c r="H586" s="41"/>
      <c r="I586" s="228"/>
      <c r="J586" s="41"/>
      <c r="K586" s="41"/>
      <c r="L586" s="45"/>
      <c r="M586" s="229"/>
      <c r="N586" s="230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219</v>
      </c>
      <c r="AU586" s="18" t="s">
        <v>81</v>
      </c>
    </row>
    <row r="587" spans="1:65" s="2" customFormat="1" ht="24.15" customHeight="1">
      <c r="A587" s="39"/>
      <c r="B587" s="40"/>
      <c r="C587" s="213" t="s">
        <v>1059</v>
      </c>
      <c r="D587" s="213" t="s">
        <v>212</v>
      </c>
      <c r="E587" s="214" t="s">
        <v>1299</v>
      </c>
      <c r="F587" s="215" t="s">
        <v>1300</v>
      </c>
      <c r="G587" s="216" t="s">
        <v>332</v>
      </c>
      <c r="H587" s="217">
        <v>0.378</v>
      </c>
      <c r="I587" s="218"/>
      <c r="J587" s="219">
        <f>ROUND(I587*H587,2)</f>
        <v>0</v>
      </c>
      <c r="K587" s="215" t="s">
        <v>216</v>
      </c>
      <c r="L587" s="45"/>
      <c r="M587" s="220" t="s">
        <v>19</v>
      </c>
      <c r="N587" s="221" t="s">
        <v>43</v>
      </c>
      <c r="O587" s="85"/>
      <c r="P587" s="222">
        <f>O587*H587</f>
        <v>0</v>
      </c>
      <c r="Q587" s="222">
        <v>0</v>
      </c>
      <c r="R587" s="222">
        <f>Q587*H587</f>
        <v>0</v>
      </c>
      <c r="S587" s="222">
        <v>0</v>
      </c>
      <c r="T587" s="223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4" t="s">
        <v>311</v>
      </c>
      <c r="AT587" s="224" t="s">
        <v>212</v>
      </c>
      <c r="AU587" s="224" t="s">
        <v>81</v>
      </c>
      <c r="AY587" s="18" t="s">
        <v>210</v>
      </c>
      <c r="BE587" s="225">
        <f>IF(N587="základní",J587,0)</f>
        <v>0</v>
      </c>
      <c r="BF587" s="225">
        <f>IF(N587="snížená",J587,0)</f>
        <v>0</v>
      </c>
      <c r="BG587" s="225">
        <f>IF(N587="zákl. přenesená",J587,0)</f>
        <v>0</v>
      </c>
      <c r="BH587" s="225">
        <f>IF(N587="sníž. přenesená",J587,0)</f>
        <v>0</v>
      </c>
      <c r="BI587" s="225">
        <f>IF(N587="nulová",J587,0)</f>
        <v>0</v>
      </c>
      <c r="BJ587" s="18" t="s">
        <v>79</v>
      </c>
      <c r="BK587" s="225">
        <f>ROUND(I587*H587,2)</f>
        <v>0</v>
      </c>
      <c r="BL587" s="18" t="s">
        <v>311</v>
      </c>
      <c r="BM587" s="224" t="s">
        <v>3146</v>
      </c>
    </row>
    <row r="588" spans="1:47" s="2" customFormat="1" ht="12">
      <c r="A588" s="39"/>
      <c r="B588" s="40"/>
      <c r="C588" s="41"/>
      <c r="D588" s="226" t="s">
        <v>219</v>
      </c>
      <c r="E588" s="41"/>
      <c r="F588" s="227" t="s">
        <v>1302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219</v>
      </c>
      <c r="AU588" s="18" t="s">
        <v>81</v>
      </c>
    </row>
    <row r="589" spans="1:47" s="2" customFormat="1" ht="12">
      <c r="A589" s="39"/>
      <c r="B589" s="40"/>
      <c r="C589" s="41"/>
      <c r="D589" s="231" t="s">
        <v>221</v>
      </c>
      <c r="E589" s="41"/>
      <c r="F589" s="232" t="s">
        <v>1303</v>
      </c>
      <c r="G589" s="41"/>
      <c r="H589" s="41"/>
      <c r="I589" s="228"/>
      <c r="J589" s="41"/>
      <c r="K589" s="41"/>
      <c r="L589" s="45"/>
      <c r="M589" s="229"/>
      <c r="N589" s="230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221</v>
      </c>
      <c r="AU589" s="18" t="s">
        <v>81</v>
      </c>
    </row>
    <row r="590" spans="1:63" s="12" customFormat="1" ht="22.8" customHeight="1">
      <c r="A590" s="12"/>
      <c r="B590" s="197"/>
      <c r="C590" s="198"/>
      <c r="D590" s="199" t="s">
        <v>71</v>
      </c>
      <c r="E590" s="211" t="s">
        <v>1304</v>
      </c>
      <c r="F590" s="211" t="s">
        <v>1305</v>
      </c>
      <c r="G590" s="198"/>
      <c r="H590" s="198"/>
      <c r="I590" s="201"/>
      <c r="J590" s="212">
        <f>BK590</f>
        <v>0</v>
      </c>
      <c r="K590" s="198"/>
      <c r="L590" s="203"/>
      <c r="M590" s="204"/>
      <c r="N590" s="205"/>
      <c r="O590" s="205"/>
      <c r="P590" s="206">
        <f>SUM(P591:P614)</f>
        <v>0</v>
      </c>
      <c r="Q590" s="205"/>
      <c r="R590" s="206">
        <f>SUM(R591:R614)</f>
        <v>0.8837619999999999</v>
      </c>
      <c r="S590" s="205"/>
      <c r="T590" s="207">
        <f>SUM(T591:T614)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08" t="s">
        <v>81</v>
      </c>
      <c r="AT590" s="209" t="s">
        <v>71</v>
      </c>
      <c r="AU590" s="209" t="s">
        <v>79</v>
      </c>
      <c r="AY590" s="208" t="s">
        <v>210</v>
      </c>
      <c r="BK590" s="210">
        <f>SUM(BK591:BK614)</f>
        <v>0</v>
      </c>
    </row>
    <row r="591" spans="1:65" s="2" customFormat="1" ht="16.5" customHeight="1">
      <c r="A591" s="39"/>
      <c r="B591" s="40"/>
      <c r="C591" s="213" t="s">
        <v>1063</v>
      </c>
      <c r="D591" s="213" t="s">
        <v>212</v>
      </c>
      <c r="E591" s="214" t="s">
        <v>1307</v>
      </c>
      <c r="F591" s="215" t="s">
        <v>1308</v>
      </c>
      <c r="G591" s="216" t="s">
        <v>229</v>
      </c>
      <c r="H591" s="217">
        <v>27.2</v>
      </c>
      <c r="I591" s="218"/>
      <c r="J591" s="219">
        <f>ROUND(I591*H591,2)</f>
        <v>0</v>
      </c>
      <c r="K591" s="215" t="s">
        <v>216</v>
      </c>
      <c r="L591" s="45"/>
      <c r="M591" s="220" t="s">
        <v>19</v>
      </c>
      <c r="N591" s="221" t="s">
        <v>43</v>
      </c>
      <c r="O591" s="85"/>
      <c r="P591" s="222">
        <f>O591*H591</f>
        <v>0</v>
      </c>
      <c r="Q591" s="222">
        <v>0</v>
      </c>
      <c r="R591" s="222">
        <f>Q591*H591</f>
        <v>0</v>
      </c>
      <c r="S591" s="222">
        <v>0</v>
      </c>
      <c r="T591" s="223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24" t="s">
        <v>311</v>
      </c>
      <c r="AT591" s="224" t="s">
        <v>212</v>
      </c>
      <c r="AU591" s="224" t="s">
        <v>81</v>
      </c>
      <c r="AY591" s="18" t="s">
        <v>210</v>
      </c>
      <c r="BE591" s="225">
        <f>IF(N591="základní",J591,0)</f>
        <v>0</v>
      </c>
      <c r="BF591" s="225">
        <f>IF(N591="snížená",J591,0)</f>
        <v>0</v>
      </c>
      <c r="BG591" s="225">
        <f>IF(N591="zákl. přenesená",J591,0)</f>
        <v>0</v>
      </c>
      <c r="BH591" s="225">
        <f>IF(N591="sníž. přenesená",J591,0)</f>
        <v>0</v>
      </c>
      <c r="BI591" s="225">
        <f>IF(N591="nulová",J591,0)</f>
        <v>0</v>
      </c>
      <c r="BJ591" s="18" t="s">
        <v>79</v>
      </c>
      <c r="BK591" s="225">
        <f>ROUND(I591*H591,2)</f>
        <v>0</v>
      </c>
      <c r="BL591" s="18" t="s">
        <v>311</v>
      </c>
      <c r="BM591" s="224" t="s">
        <v>3147</v>
      </c>
    </row>
    <row r="592" spans="1:47" s="2" customFormat="1" ht="12">
      <c r="A592" s="39"/>
      <c r="B592" s="40"/>
      <c r="C592" s="41"/>
      <c r="D592" s="226" t="s">
        <v>219</v>
      </c>
      <c r="E592" s="41"/>
      <c r="F592" s="227" t="s">
        <v>1310</v>
      </c>
      <c r="G592" s="41"/>
      <c r="H592" s="41"/>
      <c r="I592" s="228"/>
      <c r="J592" s="41"/>
      <c r="K592" s="41"/>
      <c r="L592" s="45"/>
      <c r="M592" s="229"/>
      <c r="N592" s="230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219</v>
      </c>
      <c r="AU592" s="18" t="s">
        <v>81</v>
      </c>
    </row>
    <row r="593" spans="1:47" s="2" customFormat="1" ht="12">
      <c r="A593" s="39"/>
      <c r="B593" s="40"/>
      <c r="C593" s="41"/>
      <c r="D593" s="231" t="s">
        <v>221</v>
      </c>
      <c r="E593" s="41"/>
      <c r="F593" s="232" t="s">
        <v>1311</v>
      </c>
      <c r="G593" s="41"/>
      <c r="H593" s="41"/>
      <c r="I593" s="228"/>
      <c r="J593" s="41"/>
      <c r="K593" s="41"/>
      <c r="L593" s="45"/>
      <c r="M593" s="229"/>
      <c r="N593" s="230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221</v>
      </c>
      <c r="AU593" s="18" t="s">
        <v>81</v>
      </c>
    </row>
    <row r="594" spans="1:51" s="13" customFormat="1" ht="12">
      <c r="A594" s="13"/>
      <c r="B594" s="233"/>
      <c r="C594" s="234"/>
      <c r="D594" s="226" t="s">
        <v>223</v>
      </c>
      <c r="E594" s="235" t="s">
        <v>19</v>
      </c>
      <c r="F594" s="236" t="s">
        <v>3148</v>
      </c>
      <c r="G594" s="234"/>
      <c r="H594" s="237">
        <v>15</v>
      </c>
      <c r="I594" s="238"/>
      <c r="J594" s="234"/>
      <c r="K594" s="234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223</v>
      </c>
      <c r="AU594" s="243" t="s">
        <v>81</v>
      </c>
      <c r="AV594" s="13" t="s">
        <v>81</v>
      </c>
      <c r="AW594" s="13" t="s">
        <v>33</v>
      </c>
      <c r="AX594" s="13" t="s">
        <v>72</v>
      </c>
      <c r="AY594" s="243" t="s">
        <v>210</v>
      </c>
    </row>
    <row r="595" spans="1:51" s="13" customFormat="1" ht="12">
      <c r="A595" s="13"/>
      <c r="B595" s="233"/>
      <c r="C595" s="234"/>
      <c r="D595" s="226" t="s">
        <v>223</v>
      </c>
      <c r="E595" s="235" t="s">
        <v>19</v>
      </c>
      <c r="F595" s="236" t="s">
        <v>3149</v>
      </c>
      <c r="G595" s="234"/>
      <c r="H595" s="237">
        <v>12.2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3" t="s">
        <v>223</v>
      </c>
      <c r="AU595" s="243" t="s">
        <v>81</v>
      </c>
      <c r="AV595" s="13" t="s">
        <v>81</v>
      </c>
      <c r="AW595" s="13" t="s">
        <v>33</v>
      </c>
      <c r="AX595" s="13" t="s">
        <v>72</v>
      </c>
      <c r="AY595" s="243" t="s">
        <v>210</v>
      </c>
    </row>
    <row r="596" spans="1:51" s="14" customFormat="1" ht="12">
      <c r="A596" s="14"/>
      <c r="B596" s="255"/>
      <c r="C596" s="256"/>
      <c r="D596" s="226" t="s">
        <v>223</v>
      </c>
      <c r="E596" s="257" t="s">
        <v>19</v>
      </c>
      <c r="F596" s="258" t="s">
        <v>326</v>
      </c>
      <c r="G596" s="256"/>
      <c r="H596" s="259">
        <v>27.2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5" t="s">
        <v>223</v>
      </c>
      <c r="AU596" s="265" t="s">
        <v>81</v>
      </c>
      <c r="AV596" s="14" t="s">
        <v>217</v>
      </c>
      <c r="AW596" s="14" t="s">
        <v>33</v>
      </c>
      <c r="AX596" s="14" t="s">
        <v>79</v>
      </c>
      <c r="AY596" s="265" t="s">
        <v>210</v>
      </c>
    </row>
    <row r="597" spans="1:65" s="2" customFormat="1" ht="16.5" customHeight="1">
      <c r="A597" s="39"/>
      <c r="B597" s="40"/>
      <c r="C597" s="213" t="s">
        <v>1067</v>
      </c>
      <c r="D597" s="213" t="s">
        <v>212</v>
      </c>
      <c r="E597" s="214" t="s">
        <v>1315</v>
      </c>
      <c r="F597" s="215" t="s">
        <v>1316</v>
      </c>
      <c r="G597" s="216" t="s">
        <v>229</v>
      </c>
      <c r="H597" s="217">
        <v>27.2</v>
      </c>
      <c r="I597" s="218"/>
      <c r="J597" s="219">
        <f>ROUND(I597*H597,2)</f>
        <v>0</v>
      </c>
      <c r="K597" s="215" t="s">
        <v>216</v>
      </c>
      <c r="L597" s="45"/>
      <c r="M597" s="220" t="s">
        <v>19</v>
      </c>
      <c r="N597" s="221" t="s">
        <v>43</v>
      </c>
      <c r="O597" s="85"/>
      <c r="P597" s="222">
        <f>O597*H597</f>
        <v>0</v>
      </c>
      <c r="Q597" s="222">
        <v>0.0003</v>
      </c>
      <c r="R597" s="222">
        <f>Q597*H597</f>
        <v>0.008159999999999999</v>
      </c>
      <c r="S597" s="222">
        <v>0</v>
      </c>
      <c r="T597" s="223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24" t="s">
        <v>311</v>
      </c>
      <c r="AT597" s="224" t="s">
        <v>212</v>
      </c>
      <c r="AU597" s="224" t="s">
        <v>81</v>
      </c>
      <c r="AY597" s="18" t="s">
        <v>210</v>
      </c>
      <c r="BE597" s="225">
        <f>IF(N597="základní",J597,0)</f>
        <v>0</v>
      </c>
      <c r="BF597" s="225">
        <f>IF(N597="snížená",J597,0)</f>
        <v>0</v>
      </c>
      <c r="BG597" s="225">
        <f>IF(N597="zákl. přenesená",J597,0)</f>
        <v>0</v>
      </c>
      <c r="BH597" s="225">
        <f>IF(N597="sníž. přenesená",J597,0)</f>
        <v>0</v>
      </c>
      <c r="BI597" s="225">
        <f>IF(N597="nulová",J597,0)</f>
        <v>0</v>
      </c>
      <c r="BJ597" s="18" t="s">
        <v>79</v>
      </c>
      <c r="BK597" s="225">
        <f>ROUND(I597*H597,2)</f>
        <v>0</v>
      </c>
      <c r="BL597" s="18" t="s">
        <v>311</v>
      </c>
      <c r="BM597" s="224" t="s">
        <v>3150</v>
      </c>
    </row>
    <row r="598" spans="1:47" s="2" customFormat="1" ht="12">
      <c r="A598" s="39"/>
      <c r="B598" s="40"/>
      <c r="C598" s="41"/>
      <c r="D598" s="226" t="s">
        <v>219</v>
      </c>
      <c r="E598" s="41"/>
      <c r="F598" s="227" t="s">
        <v>1318</v>
      </c>
      <c r="G598" s="41"/>
      <c r="H598" s="41"/>
      <c r="I598" s="228"/>
      <c r="J598" s="41"/>
      <c r="K598" s="41"/>
      <c r="L598" s="45"/>
      <c r="M598" s="229"/>
      <c r="N598" s="230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219</v>
      </c>
      <c r="AU598" s="18" t="s">
        <v>81</v>
      </c>
    </row>
    <row r="599" spans="1:47" s="2" customFormat="1" ht="12">
      <c r="A599" s="39"/>
      <c r="B599" s="40"/>
      <c r="C599" s="41"/>
      <c r="D599" s="231" t="s">
        <v>221</v>
      </c>
      <c r="E599" s="41"/>
      <c r="F599" s="232" t="s">
        <v>1319</v>
      </c>
      <c r="G599" s="41"/>
      <c r="H599" s="41"/>
      <c r="I599" s="228"/>
      <c r="J599" s="41"/>
      <c r="K599" s="41"/>
      <c r="L599" s="45"/>
      <c r="M599" s="229"/>
      <c r="N599" s="230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221</v>
      </c>
      <c r="AU599" s="18" t="s">
        <v>81</v>
      </c>
    </row>
    <row r="600" spans="1:65" s="2" customFormat="1" ht="37.8" customHeight="1">
      <c r="A600" s="39"/>
      <c r="B600" s="40"/>
      <c r="C600" s="213" t="s">
        <v>1073</v>
      </c>
      <c r="D600" s="213" t="s">
        <v>212</v>
      </c>
      <c r="E600" s="214" t="s">
        <v>1321</v>
      </c>
      <c r="F600" s="215" t="s">
        <v>1322</v>
      </c>
      <c r="G600" s="216" t="s">
        <v>229</v>
      </c>
      <c r="H600" s="217">
        <v>27.2</v>
      </c>
      <c r="I600" s="218"/>
      <c r="J600" s="219">
        <f>ROUND(I600*H600,2)</f>
        <v>0</v>
      </c>
      <c r="K600" s="215" t="s">
        <v>216</v>
      </c>
      <c r="L600" s="45"/>
      <c r="M600" s="220" t="s">
        <v>19</v>
      </c>
      <c r="N600" s="221" t="s">
        <v>43</v>
      </c>
      <c r="O600" s="85"/>
      <c r="P600" s="222">
        <f>O600*H600</f>
        <v>0</v>
      </c>
      <c r="Q600" s="222">
        <v>0.009</v>
      </c>
      <c r="R600" s="222">
        <f>Q600*H600</f>
        <v>0.24479999999999996</v>
      </c>
      <c r="S600" s="222">
        <v>0</v>
      </c>
      <c r="T600" s="223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4" t="s">
        <v>311</v>
      </c>
      <c r="AT600" s="224" t="s">
        <v>212</v>
      </c>
      <c r="AU600" s="224" t="s">
        <v>81</v>
      </c>
      <c r="AY600" s="18" t="s">
        <v>210</v>
      </c>
      <c r="BE600" s="225">
        <f>IF(N600="základní",J600,0)</f>
        <v>0</v>
      </c>
      <c r="BF600" s="225">
        <f>IF(N600="snížená",J600,0)</f>
        <v>0</v>
      </c>
      <c r="BG600" s="225">
        <f>IF(N600="zákl. přenesená",J600,0)</f>
        <v>0</v>
      </c>
      <c r="BH600" s="225">
        <f>IF(N600="sníž. přenesená",J600,0)</f>
        <v>0</v>
      </c>
      <c r="BI600" s="225">
        <f>IF(N600="nulová",J600,0)</f>
        <v>0</v>
      </c>
      <c r="BJ600" s="18" t="s">
        <v>79</v>
      </c>
      <c r="BK600" s="225">
        <f>ROUND(I600*H600,2)</f>
        <v>0</v>
      </c>
      <c r="BL600" s="18" t="s">
        <v>311</v>
      </c>
      <c r="BM600" s="224" t="s">
        <v>3151</v>
      </c>
    </row>
    <row r="601" spans="1:47" s="2" customFormat="1" ht="12">
      <c r="A601" s="39"/>
      <c r="B601" s="40"/>
      <c r="C601" s="41"/>
      <c r="D601" s="226" t="s">
        <v>219</v>
      </c>
      <c r="E601" s="41"/>
      <c r="F601" s="227" t="s">
        <v>1324</v>
      </c>
      <c r="G601" s="41"/>
      <c r="H601" s="41"/>
      <c r="I601" s="228"/>
      <c r="J601" s="41"/>
      <c r="K601" s="41"/>
      <c r="L601" s="45"/>
      <c r="M601" s="229"/>
      <c r="N601" s="230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219</v>
      </c>
      <c r="AU601" s="18" t="s">
        <v>81</v>
      </c>
    </row>
    <row r="602" spans="1:47" s="2" customFormat="1" ht="12">
      <c r="A602" s="39"/>
      <c r="B602" s="40"/>
      <c r="C602" s="41"/>
      <c r="D602" s="231" t="s">
        <v>221</v>
      </c>
      <c r="E602" s="41"/>
      <c r="F602" s="232" t="s">
        <v>1325</v>
      </c>
      <c r="G602" s="41"/>
      <c r="H602" s="41"/>
      <c r="I602" s="228"/>
      <c r="J602" s="41"/>
      <c r="K602" s="41"/>
      <c r="L602" s="45"/>
      <c r="M602" s="229"/>
      <c r="N602" s="230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221</v>
      </c>
      <c r="AU602" s="18" t="s">
        <v>81</v>
      </c>
    </row>
    <row r="603" spans="1:65" s="2" customFormat="1" ht="24.15" customHeight="1">
      <c r="A603" s="39"/>
      <c r="B603" s="40"/>
      <c r="C603" s="244" t="s">
        <v>1077</v>
      </c>
      <c r="D603" s="244" t="s">
        <v>240</v>
      </c>
      <c r="E603" s="245" t="s">
        <v>1327</v>
      </c>
      <c r="F603" s="246" t="s">
        <v>1328</v>
      </c>
      <c r="G603" s="247" t="s">
        <v>229</v>
      </c>
      <c r="H603" s="248">
        <v>31.28</v>
      </c>
      <c r="I603" s="249"/>
      <c r="J603" s="250">
        <f>ROUND(I603*H603,2)</f>
        <v>0</v>
      </c>
      <c r="K603" s="246" t="s">
        <v>216</v>
      </c>
      <c r="L603" s="251"/>
      <c r="M603" s="252" t="s">
        <v>19</v>
      </c>
      <c r="N603" s="253" t="s">
        <v>43</v>
      </c>
      <c r="O603" s="85"/>
      <c r="P603" s="222">
        <f>O603*H603</f>
        <v>0</v>
      </c>
      <c r="Q603" s="222">
        <v>0.02</v>
      </c>
      <c r="R603" s="222">
        <f>Q603*H603</f>
        <v>0.6256</v>
      </c>
      <c r="S603" s="222">
        <v>0</v>
      </c>
      <c r="T603" s="223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4" t="s">
        <v>405</v>
      </c>
      <c r="AT603" s="224" t="s">
        <v>240</v>
      </c>
      <c r="AU603" s="224" t="s">
        <v>81</v>
      </c>
      <c r="AY603" s="18" t="s">
        <v>210</v>
      </c>
      <c r="BE603" s="225">
        <f>IF(N603="základní",J603,0)</f>
        <v>0</v>
      </c>
      <c r="BF603" s="225">
        <f>IF(N603="snížená",J603,0)</f>
        <v>0</v>
      </c>
      <c r="BG603" s="225">
        <f>IF(N603="zákl. přenesená",J603,0)</f>
        <v>0</v>
      </c>
      <c r="BH603" s="225">
        <f>IF(N603="sníž. přenesená",J603,0)</f>
        <v>0</v>
      </c>
      <c r="BI603" s="225">
        <f>IF(N603="nulová",J603,0)</f>
        <v>0</v>
      </c>
      <c r="BJ603" s="18" t="s">
        <v>79</v>
      </c>
      <c r="BK603" s="225">
        <f>ROUND(I603*H603,2)</f>
        <v>0</v>
      </c>
      <c r="BL603" s="18" t="s">
        <v>311</v>
      </c>
      <c r="BM603" s="224" t="s">
        <v>3152</v>
      </c>
    </row>
    <row r="604" spans="1:47" s="2" customFormat="1" ht="12">
      <c r="A604" s="39"/>
      <c r="B604" s="40"/>
      <c r="C604" s="41"/>
      <c r="D604" s="226" t="s">
        <v>219</v>
      </c>
      <c r="E604" s="41"/>
      <c r="F604" s="227" t="s">
        <v>1328</v>
      </c>
      <c r="G604" s="41"/>
      <c r="H604" s="41"/>
      <c r="I604" s="228"/>
      <c r="J604" s="41"/>
      <c r="K604" s="41"/>
      <c r="L604" s="45"/>
      <c r="M604" s="229"/>
      <c r="N604" s="23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219</v>
      </c>
      <c r="AU604" s="18" t="s">
        <v>81</v>
      </c>
    </row>
    <row r="605" spans="1:51" s="13" customFormat="1" ht="12">
      <c r="A605" s="13"/>
      <c r="B605" s="233"/>
      <c r="C605" s="234"/>
      <c r="D605" s="226" t="s">
        <v>223</v>
      </c>
      <c r="E605" s="234"/>
      <c r="F605" s="236" t="s">
        <v>3153</v>
      </c>
      <c r="G605" s="234"/>
      <c r="H605" s="237">
        <v>31.28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3" t="s">
        <v>223</v>
      </c>
      <c r="AU605" s="243" t="s">
        <v>81</v>
      </c>
      <c r="AV605" s="13" t="s">
        <v>81</v>
      </c>
      <c r="AW605" s="13" t="s">
        <v>4</v>
      </c>
      <c r="AX605" s="13" t="s">
        <v>79</v>
      </c>
      <c r="AY605" s="243" t="s">
        <v>210</v>
      </c>
    </row>
    <row r="606" spans="1:65" s="2" customFormat="1" ht="24.15" customHeight="1">
      <c r="A606" s="39"/>
      <c r="B606" s="40"/>
      <c r="C606" s="213" t="s">
        <v>1081</v>
      </c>
      <c r="D606" s="213" t="s">
        <v>212</v>
      </c>
      <c r="E606" s="214" t="s">
        <v>1332</v>
      </c>
      <c r="F606" s="215" t="s">
        <v>1333</v>
      </c>
      <c r="G606" s="216" t="s">
        <v>269</v>
      </c>
      <c r="H606" s="217">
        <v>17</v>
      </c>
      <c r="I606" s="218"/>
      <c r="J606" s="219">
        <f>ROUND(I606*H606,2)</f>
        <v>0</v>
      </c>
      <c r="K606" s="215" t="s">
        <v>216</v>
      </c>
      <c r="L606" s="45"/>
      <c r="M606" s="220" t="s">
        <v>19</v>
      </c>
      <c r="N606" s="221" t="s">
        <v>43</v>
      </c>
      <c r="O606" s="85"/>
      <c r="P606" s="222">
        <f>O606*H606</f>
        <v>0</v>
      </c>
      <c r="Q606" s="222">
        <v>0.00018</v>
      </c>
      <c r="R606" s="222">
        <f>Q606*H606</f>
        <v>0.0030600000000000002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311</v>
      </c>
      <c r="AT606" s="224" t="s">
        <v>212</v>
      </c>
      <c r="AU606" s="224" t="s">
        <v>81</v>
      </c>
      <c r="AY606" s="18" t="s">
        <v>210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79</v>
      </c>
      <c r="BK606" s="225">
        <f>ROUND(I606*H606,2)</f>
        <v>0</v>
      </c>
      <c r="BL606" s="18" t="s">
        <v>311</v>
      </c>
      <c r="BM606" s="224" t="s">
        <v>3154</v>
      </c>
    </row>
    <row r="607" spans="1:47" s="2" customFormat="1" ht="12">
      <c r="A607" s="39"/>
      <c r="B607" s="40"/>
      <c r="C607" s="41"/>
      <c r="D607" s="226" t="s">
        <v>219</v>
      </c>
      <c r="E607" s="41"/>
      <c r="F607" s="227" t="s">
        <v>1335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219</v>
      </c>
      <c r="AU607" s="18" t="s">
        <v>81</v>
      </c>
    </row>
    <row r="608" spans="1:47" s="2" customFormat="1" ht="12">
      <c r="A608" s="39"/>
      <c r="B608" s="40"/>
      <c r="C608" s="41"/>
      <c r="D608" s="231" t="s">
        <v>221</v>
      </c>
      <c r="E608" s="41"/>
      <c r="F608" s="232" t="s">
        <v>1336</v>
      </c>
      <c r="G608" s="41"/>
      <c r="H608" s="41"/>
      <c r="I608" s="228"/>
      <c r="J608" s="41"/>
      <c r="K608" s="41"/>
      <c r="L608" s="45"/>
      <c r="M608" s="229"/>
      <c r="N608" s="230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221</v>
      </c>
      <c r="AU608" s="18" t="s">
        <v>81</v>
      </c>
    </row>
    <row r="609" spans="1:65" s="2" customFormat="1" ht="16.5" customHeight="1">
      <c r="A609" s="39"/>
      <c r="B609" s="40"/>
      <c r="C609" s="244" t="s">
        <v>1087</v>
      </c>
      <c r="D609" s="244" t="s">
        <v>240</v>
      </c>
      <c r="E609" s="245" t="s">
        <v>1338</v>
      </c>
      <c r="F609" s="246" t="s">
        <v>1339</v>
      </c>
      <c r="G609" s="247" t="s">
        <v>269</v>
      </c>
      <c r="H609" s="248">
        <v>17.85</v>
      </c>
      <c r="I609" s="249"/>
      <c r="J609" s="250">
        <f>ROUND(I609*H609,2)</f>
        <v>0</v>
      </c>
      <c r="K609" s="246" t="s">
        <v>216</v>
      </c>
      <c r="L609" s="251"/>
      <c r="M609" s="252" t="s">
        <v>19</v>
      </c>
      <c r="N609" s="253" t="s">
        <v>43</v>
      </c>
      <c r="O609" s="85"/>
      <c r="P609" s="222">
        <f>O609*H609</f>
        <v>0</v>
      </c>
      <c r="Q609" s="222">
        <v>0.00012</v>
      </c>
      <c r="R609" s="222">
        <f>Q609*H609</f>
        <v>0.0021420000000000002</v>
      </c>
      <c r="S609" s="222">
        <v>0</v>
      </c>
      <c r="T609" s="223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4" t="s">
        <v>405</v>
      </c>
      <c r="AT609" s="224" t="s">
        <v>240</v>
      </c>
      <c r="AU609" s="224" t="s">
        <v>81</v>
      </c>
      <c r="AY609" s="18" t="s">
        <v>210</v>
      </c>
      <c r="BE609" s="225">
        <f>IF(N609="základní",J609,0)</f>
        <v>0</v>
      </c>
      <c r="BF609" s="225">
        <f>IF(N609="snížená",J609,0)</f>
        <v>0</v>
      </c>
      <c r="BG609" s="225">
        <f>IF(N609="zákl. přenesená",J609,0)</f>
        <v>0</v>
      </c>
      <c r="BH609" s="225">
        <f>IF(N609="sníž. přenesená",J609,0)</f>
        <v>0</v>
      </c>
      <c r="BI609" s="225">
        <f>IF(N609="nulová",J609,0)</f>
        <v>0</v>
      </c>
      <c r="BJ609" s="18" t="s">
        <v>79</v>
      </c>
      <c r="BK609" s="225">
        <f>ROUND(I609*H609,2)</f>
        <v>0</v>
      </c>
      <c r="BL609" s="18" t="s">
        <v>311</v>
      </c>
      <c r="BM609" s="224" t="s">
        <v>3155</v>
      </c>
    </row>
    <row r="610" spans="1:47" s="2" customFormat="1" ht="12">
      <c r="A610" s="39"/>
      <c r="B610" s="40"/>
      <c r="C610" s="41"/>
      <c r="D610" s="226" t="s">
        <v>219</v>
      </c>
      <c r="E610" s="41"/>
      <c r="F610" s="227" t="s">
        <v>1339</v>
      </c>
      <c r="G610" s="41"/>
      <c r="H610" s="41"/>
      <c r="I610" s="228"/>
      <c r="J610" s="41"/>
      <c r="K610" s="41"/>
      <c r="L610" s="45"/>
      <c r="M610" s="229"/>
      <c r="N610" s="230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219</v>
      </c>
      <c r="AU610" s="18" t="s">
        <v>81</v>
      </c>
    </row>
    <row r="611" spans="1:51" s="13" customFormat="1" ht="12">
      <c r="A611" s="13"/>
      <c r="B611" s="233"/>
      <c r="C611" s="234"/>
      <c r="D611" s="226" t="s">
        <v>223</v>
      </c>
      <c r="E611" s="234"/>
      <c r="F611" s="236" t="s">
        <v>3156</v>
      </c>
      <c r="G611" s="234"/>
      <c r="H611" s="237">
        <v>17.85</v>
      </c>
      <c r="I611" s="238"/>
      <c r="J611" s="234"/>
      <c r="K611" s="234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223</v>
      </c>
      <c r="AU611" s="243" t="s">
        <v>81</v>
      </c>
      <c r="AV611" s="13" t="s">
        <v>81</v>
      </c>
      <c r="AW611" s="13" t="s">
        <v>4</v>
      </c>
      <c r="AX611" s="13" t="s">
        <v>79</v>
      </c>
      <c r="AY611" s="243" t="s">
        <v>210</v>
      </c>
    </row>
    <row r="612" spans="1:65" s="2" customFormat="1" ht="24.15" customHeight="1">
      <c r="A612" s="39"/>
      <c r="B612" s="40"/>
      <c r="C612" s="213" t="s">
        <v>1091</v>
      </c>
      <c r="D612" s="213" t="s">
        <v>212</v>
      </c>
      <c r="E612" s="214" t="s">
        <v>1343</v>
      </c>
      <c r="F612" s="215" t="s">
        <v>1344</v>
      </c>
      <c r="G612" s="216" t="s">
        <v>332</v>
      </c>
      <c r="H612" s="217">
        <v>0.884</v>
      </c>
      <c r="I612" s="218"/>
      <c r="J612" s="219">
        <f>ROUND(I612*H612,2)</f>
        <v>0</v>
      </c>
      <c r="K612" s="215" t="s">
        <v>216</v>
      </c>
      <c r="L612" s="45"/>
      <c r="M612" s="220" t="s">
        <v>19</v>
      </c>
      <c r="N612" s="221" t="s">
        <v>43</v>
      </c>
      <c r="O612" s="85"/>
      <c r="P612" s="222">
        <f>O612*H612</f>
        <v>0</v>
      </c>
      <c r="Q612" s="222">
        <v>0</v>
      </c>
      <c r="R612" s="222">
        <f>Q612*H612</f>
        <v>0</v>
      </c>
      <c r="S612" s="222">
        <v>0</v>
      </c>
      <c r="T612" s="223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24" t="s">
        <v>311</v>
      </c>
      <c r="AT612" s="224" t="s">
        <v>212</v>
      </c>
      <c r="AU612" s="224" t="s">
        <v>81</v>
      </c>
      <c r="AY612" s="18" t="s">
        <v>210</v>
      </c>
      <c r="BE612" s="225">
        <f>IF(N612="základní",J612,0)</f>
        <v>0</v>
      </c>
      <c r="BF612" s="225">
        <f>IF(N612="snížená",J612,0)</f>
        <v>0</v>
      </c>
      <c r="BG612" s="225">
        <f>IF(N612="zákl. přenesená",J612,0)</f>
        <v>0</v>
      </c>
      <c r="BH612" s="225">
        <f>IF(N612="sníž. přenesená",J612,0)</f>
        <v>0</v>
      </c>
      <c r="BI612" s="225">
        <f>IF(N612="nulová",J612,0)</f>
        <v>0</v>
      </c>
      <c r="BJ612" s="18" t="s">
        <v>79</v>
      </c>
      <c r="BK612" s="225">
        <f>ROUND(I612*H612,2)</f>
        <v>0</v>
      </c>
      <c r="BL612" s="18" t="s">
        <v>311</v>
      </c>
      <c r="BM612" s="224" t="s">
        <v>3157</v>
      </c>
    </row>
    <row r="613" spans="1:47" s="2" customFormat="1" ht="12">
      <c r="A613" s="39"/>
      <c r="B613" s="40"/>
      <c r="C613" s="41"/>
      <c r="D613" s="226" t="s">
        <v>219</v>
      </c>
      <c r="E613" s="41"/>
      <c r="F613" s="227" t="s">
        <v>1346</v>
      </c>
      <c r="G613" s="41"/>
      <c r="H613" s="41"/>
      <c r="I613" s="228"/>
      <c r="J613" s="41"/>
      <c r="K613" s="41"/>
      <c r="L613" s="45"/>
      <c r="M613" s="229"/>
      <c r="N613" s="230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219</v>
      </c>
      <c r="AU613" s="18" t="s">
        <v>81</v>
      </c>
    </row>
    <row r="614" spans="1:47" s="2" customFormat="1" ht="12">
      <c r="A614" s="39"/>
      <c r="B614" s="40"/>
      <c r="C614" s="41"/>
      <c r="D614" s="231" t="s">
        <v>221</v>
      </c>
      <c r="E614" s="41"/>
      <c r="F614" s="232" t="s">
        <v>1347</v>
      </c>
      <c r="G614" s="41"/>
      <c r="H614" s="41"/>
      <c r="I614" s="228"/>
      <c r="J614" s="41"/>
      <c r="K614" s="41"/>
      <c r="L614" s="45"/>
      <c r="M614" s="229"/>
      <c r="N614" s="230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221</v>
      </c>
      <c r="AU614" s="18" t="s">
        <v>81</v>
      </c>
    </row>
    <row r="615" spans="1:63" s="12" customFormat="1" ht="22.8" customHeight="1">
      <c r="A615" s="12"/>
      <c r="B615" s="197"/>
      <c r="C615" s="198"/>
      <c r="D615" s="199" t="s">
        <v>71</v>
      </c>
      <c r="E615" s="211" t="s">
        <v>1348</v>
      </c>
      <c r="F615" s="211" t="s">
        <v>1349</v>
      </c>
      <c r="G615" s="198"/>
      <c r="H615" s="198"/>
      <c r="I615" s="201"/>
      <c r="J615" s="212">
        <f>BK615</f>
        <v>0</v>
      </c>
      <c r="K615" s="198"/>
      <c r="L615" s="203"/>
      <c r="M615" s="204"/>
      <c r="N615" s="205"/>
      <c r="O615" s="205"/>
      <c r="P615" s="206">
        <f>SUM(P616:P636)</f>
        <v>0</v>
      </c>
      <c r="Q615" s="205"/>
      <c r="R615" s="206">
        <f>SUM(R616:R636)</f>
        <v>0.000816</v>
      </c>
      <c r="S615" s="205"/>
      <c r="T615" s="207">
        <f>SUM(T616:T636)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08" t="s">
        <v>81</v>
      </c>
      <c r="AT615" s="209" t="s">
        <v>71</v>
      </c>
      <c r="AU615" s="209" t="s">
        <v>79</v>
      </c>
      <c r="AY615" s="208" t="s">
        <v>210</v>
      </c>
      <c r="BK615" s="210">
        <f>SUM(BK616:BK636)</f>
        <v>0</v>
      </c>
    </row>
    <row r="616" spans="1:65" s="2" customFormat="1" ht="24.15" customHeight="1">
      <c r="A616" s="39"/>
      <c r="B616" s="40"/>
      <c r="C616" s="213" t="s">
        <v>1097</v>
      </c>
      <c r="D616" s="213" t="s">
        <v>212</v>
      </c>
      <c r="E616" s="214" t="s">
        <v>1351</v>
      </c>
      <c r="F616" s="215" t="s">
        <v>1352</v>
      </c>
      <c r="G616" s="216" t="s">
        <v>229</v>
      </c>
      <c r="H616" s="217">
        <v>3.4</v>
      </c>
      <c r="I616" s="218"/>
      <c r="J616" s="219">
        <f>ROUND(I616*H616,2)</f>
        <v>0</v>
      </c>
      <c r="K616" s="215" t="s">
        <v>216</v>
      </c>
      <c r="L616" s="45"/>
      <c r="M616" s="220" t="s">
        <v>19</v>
      </c>
      <c r="N616" s="221" t="s">
        <v>43</v>
      </c>
      <c r="O616" s="85"/>
      <c r="P616" s="222">
        <f>O616*H616</f>
        <v>0</v>
      </c>
      <c r="Q616" s="222">
        <v>0.00012</v>
      </c>
      <c r="R616" s="222">
        <f>Q616*H616</f>
        <v>0.000408</v>
      </c>
      <c r="S616" s="222">
        <v>0</v>
      </c>
      <c r="T616" s="223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4" t="s">
        <v>311</v>
      </c>
      <c r="AT616" s="224" t="s">
        <v>212</v>
      </c>
      <c r="AU616" s="224" t="s">
        <v>81</v>
      </c>
      <c r="AY616" s="18" t="s">
        <v>210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8" t="s">
        <v>79</v>
      </c>
      <c r="BK616" s="225">
        <f>ROUND(I616*H616,2)</f>
        <v>0</v>
      </c>
      <c r="BL616" s="18" t="s">
        <v>311</v>
      </c>
      <c r="BM616" s="224" t="s">
        <v>3158</v>
      </c>
    </row>
    <row r="617" spans="1:47" s="2" customFormat="1" ht="12">
      <c r="A617" s="39"/>
      <c r="B617" s="40"/>
      <c r="C617" s="41"/>
      <c r="D617" s="226" t="s">
        <v>219</v>
      </c>
      <c r="E617" s="41"/>
      <c r="F617" s="227" t="s">
        <v>1354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219</v>
      </c>
      <c r="AU617" s="18" t="s">
        <v>81</v>
      </c>
    </row>
    <row r="618" spans="1:47" s="2" customFormat="1" ht="12">
      <c r="A618" s="39"/>
      <c r="B618" s="40"/>
      <c r="C618" s="41"/>
      <c r="D618" s="231" t="s">
        <v>221</v>
      </c>
      <c r="E618" s="41"/>
      <c r="F618" s="232" t="s">
        <v>1355</v>
      </c>
      <c r="G618" s="41"/>
      <c r="H618" s="41"/>
      <c r="I618" s="228"/>
      <c r="J618" s="41"/>
      <c r="K618" s="41"/>
      <c r="L618" s="45"/>
      <c r="M618" s="229"/>
      <c r="N618" s="230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221</v>
      </c>
      <c r="AU618" s="18" t="s">
        <v>81</v>
      </c>
    </row>
    <row r="619" spans="1:51" s="13" customFormat="1" ht="12">
      <c r="A619" s="13"/>
      <c r="B619" s="233"/>
      <c r="C619" s="234"/>
      <c r="D619" s="226" t="s">
        <v>223</v>
      </c>
      <c r="E619" s="235" t="s">
        <v>19</v>
      </c>
      <c r="F619" s="236" t="s">
        <v>3159</v>
      </c>
      <c r="G619" s="234"/>
      <c r="H619" s="237">
        <v>1.08</v>
      </c>
      <c r="I619" s="238"/>
      <c r="J619" s="234"/>
      <c r="K619" s="234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223</v>
      </c>
      <c r="AU619" s="243" t="s">
        <v>81</v>
      </c>
      <c r="AV619" s="13" t="s">
        <v>81</v>
      </c>
      <c r="AW619" s="13" t="s">
        <v>33</v>
      </c>
      <c r="AX619" s="13" t="s">
        <v>72</v>
      </c>
      <c r="AY619" s="243" t="s">
        <v>210</v>
      </c>
    </row>
    <row r="620" spans="1:51" s="13" customFormat="1" ht="12">
      <c r="A620" s="13"/>
      <c r="B620" s="233"/>
      <c r="C620" s="234"/>
      <c r="D620" s="226" t="s">
        <v>223</v>
      </c>
      <c r="E620" s="235" t="s">
        <v>19</v>
      </c>
      <c r="F620" s="236" t="s">
        <v>3160</v>
      </c>
      <c r="G620" s="234"/>
      <c r="H620" s="237">
        <v>2.32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3" t="s">
        <v>223</v>
      </c>
      <c r="AU620" s="243" t="s">
        <v>81</v>
      </c>
      <c r="AV620" s="13" t="s">
        <v>81</v>
      </c>
      <c r="AW620" s="13" t="s">
        <v>33</v>
      </c>
      <c r="AX620" s="13" t="s">
        <v>72</v>
      </c>
      <c r="AY620" s="243" t="s">
        <v>210</v>
      </c>
    </row>
    <row r="621" spans="1:51" s="14" customFormat="1" ht="12">
      <c r="A621" s="14"/>
      <c r="B621" s="255"/>
      <c r="C621" s="256"/>
      <c r="D621" s="226" t="s">
        <v>223</v>
      </c>
      <c r="E621" s="257" t="s">
        <v>19</v>
      </c>
      <c r="F621" s="258" t="s">
        <v>326</v>
      </c>
      <c r="G621" s="256"/>
      <c r="H621" s="259">
        <v>3.4</v>
      </c>
      <c r="I621" s="260"/>
      <c r="J621" s="256"/>
      <c r="K621" s="256"/>
      <c r="L621" s="261"/>
      <c r="M621" s="262"/>
      <c r="N621" s="263"/>
      <c r="O621" s="263"/>
      <c r="P621" s="263"/>
      <c r="Q621" s="263"/>
      <c r="R621" s="263"/>
      <c r="S621" s="263"/>
      <c r="T621" s="26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5" t="s">
        <v>223</v>
      </c>
      <c r="AU621" s="265" t="s">
        <v>81</v>
      </c>
      <c r="AV621" s="14" t="s">
        <v>217</v>
      </c>
      <c r="AW621" s="14" t="s">
        <v>33</v>
      </c>
      <c r="AX621" s="14" t="s">
        <v>79</v>
      </c>
      <c r="AY621" s="265" t="s">
        <v>210</v>
      </c>
    </row>
    <row r="622" spans="1:65" s="2" customFormat="1" ht="24.15" customHeight="1">
      <c r="A622" s="39"/>
      <c r="B622" s="40"/>
      <c r="C622" s="213" t="s">
        <v>1101</v>
      </c>
      <c r="D622" s="213" t="s">
        <v>212</v>
      </c>
      <c r="E622" s="214" t="s">
        <v>1359</v>
      </c>
      <c r="F622" s="215" t="s">
        <v>1360</v>
      </c>
      <c r="G622" s="216" t="s">
        <v>229</v>
      </c>
      <c r="H622" s="217">
        <v>3.4</v>
      </c>
      <c r="I622" s="218"/>
      <c r="J622" s="219">
        <f>ROUND(I622*H622,2)</f>
        <v>0</v>
      </c>
      <c r="K622" s="215" t="s">
        <v>216</v>
      </c>
      <c r="L622" s="45"/>
      <c r="M622" s="220" t="s">
        <v>19</v>
      </c>
      <c r="N622" s="221" t="s">
        <v>43</v>
      </c>
      <c r="O622" s="85"/>
      <c r="P622" s="222">
        <f>O622*H622</f>
        <v>0</v>
      </c>
      <c r="Q622" s="222">
        <v>0.00012</v>
      </c>
      <c r="R622" s="222">
        <f>Q622*H622</f>
        <v>0.000408</v>
      </c>
      <c r="S622" s="222">
        <v>0</v>
      </c>
      <c r="T622" s="223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4" t="s">
        <v>311</v>
      </c>
      <c r="AT622" s="224" t="s">
        <v>212</v>
      </c>
      <c r="AU622" s="224" t="s">
        <v>81</v>
      </c>
      <c r="AY622" s="18" t="s">
        <v>210</v>
      </c>
      <c r="BE622" s="225">
        <f>IF(N622="základní",J622,0)</f>
        <v>0</v>
      </c>
      <c r="BF622" s="225">
        <f>IF(N622="snížená",J622,0)</f>
        <v>0</v>
      </c>
      <c r="BG622" s="225">
        <f>IF(N622="zákl. přenesená",J622,0)</f>
        <v>0</v>
      </c>
      <c r="BH622" s="225">
        <f>IF(N622="sníž. přenesená",J622,0)</f>
        <v>0</v>
      </c>
      <c r="BI622" s="225">
        <f>IF(N622="nulová",J622,0)</f>
        <v>0</v>
      </c>
      <c r="BJ622" s="18" t="s">
        <v>79</v>
      </c>
      <c r="BK622" s="225">
        <f>ROUND(I622*H622,2)</f>
        <v>0</v>
      </c>
      <c r="BL622" s="18" t="s">
        <v>311</v>
      </c>
      <c r="BM622" s="224" t="s">
        <v>3161</v>
      </c>
    </row>
    <row r="623" spans="1:47" s="2" customFormat="1" ht="12">
      <c r="A623" s="39"/>
      <c r="B623" s="40"/>
      <c r="C623" s="41"/>
      <c r="D623" s="226" t="s">
        <v>219</v>
      </c>
      <c r="E623" s="41"/>
      <c r="F623" s="227" t="s">
        <v>1362</v>
      </c>
      <c r="G623" s="41"/>
      <c r="H623" s="41"/>
      <c r="I623" s="228"/>
      <c r="J623" s="41"/>
      <c r="K623" s="41"/>
      <c r="L623" s="45"/>
      <c r="M623" s="229"/>
      <c r="N623" s="230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219</v>
      </c>
      <c r="AU623" s="18" t="s">
        <v>81</v>
      </c>
    </row>
    <row r="624" spans="1:47" s="2" customFormat="1" ht="12">
      <c r="A624" s="39"/>
      <c r="B624" s="40"/>
      <c r="C624" s="41"/>
      <c r="D624" s="231" t="s">
        <v>221</v>
      </c>
      <c r="E624" s="41"/>
      <c r="F624" s="232" t="s">
        <v>1363</v>
      </c>
      <c r="G624" s="41"/>
      <c r="H624" s="41"/>
      <c r="I624" s="228"/>
      <c r="J624" s="41"/>
      <c r="K624" s="41"/>
      <c r="L624" s="45"/>
      <c r="M624" s="229"/>
      <c r="N624" s="230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221</v>
      </c>
      <c r="AU624" s="18" t="s">
        <v>81</v>
      </c>
    </row>
    <row r="625" spans="1:65" s="2" customFormat="1" ht="37.8" customHeight="1">
      <c r="A625" s="39"/>
      <c r="B625" s="40"/>
      <c r="C625" s="213" t="s">
        <v>1108</v>
      </c>
      <c r="D625" s="213" t="s">
        <v>212</v>
      </c>
      <c r="E625" s="214" t="s">
        <v>1365</v>
      </c>
      <c r="F625" s="215" t="s">
        <v>1366</v>
      </c>
      <c r="G625" s="216" t="s">
        <v>229</v>
      </c>
      <c r="H625" s="217">
        <v>84.288</v>
      </c>
      <c r="I625" s="218"/>
      <c r="J625" s="219">
        <f>ROUND(I625*H625,2)</f>
        <v>0</v>
      </c>
      <c r="K625" s="215" t="s">
        <v>216</v>
      </c>
      <c r="L625" s="45"/>
      <c r="M625" s="220" t="s">
        <v>19</v>
      </c>
      <c r="N625" s="221" t="s">
        <v>43</v>
      </c>
      <c r="O625" s="85"/>
      <c r="P625" s="222">
        <f>O625*H625</f>
        <v>0</v>
      </c>
      <c r="Q625" s="222">
        <v>0</v>
      </c>
      <c r="R625" s="222">
        <f>Q625*H625</f>
        <v>0</v>
      </c>
      <c r="S625" s="222">
        <v>0</v>
      </c>
      <c r="T625" s="223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4" t="s">
        <v>311</v>
      </c>
      <c r="AT625" s="224" t="s">
        <v>212</v>
      </c>
      <c r="AU625" s="224" t="s">
        <v>81</v>
      </c>
      <c r="AY625" s="18" t="s">
        <v>210</v>
      </c>
      <c r="BE625" s="225">
        <f>IF(N625="základní",J625,0)</f>
        <v>0</v>
      </c>
      <c r="BF625" s="225">
        <f>IF(N625="snížená",J625,0)</f>
        <v>0</v>
      </c>
      <c r="BG625" s="225">
        <f>IF(N625="zákl. přenesená",J625,0)</f>
        <v>0</v>
      </c>
      <c r="BH625" s="225">
        <f>IF(N625="sníž. přenesená",J625,0)</f>
        <v>0</v>
      </c>
      <c r="BI625" s="225">
        <f>IF(N625="nulová",J625,0)</f>
        <v>0</v>
      </c>
      <c r="BJ625" s="18" t="s">
        <v>79</v>
      </c>
      <c r="BK625" s="225">
        <f>ROUND(I625*H625,2)</f>
        <v>0</v>
      </c>
      <c r="BL625" s="18" t="s">
        <v>311</v>
      </c>
      <c r="BM625" s="224" t="s">
        <v>3162</v>
      </c>
    </row>
    <row r="626" spans="1:47" s="2" customFormat="1" ht="12">
      <c r="A626" s="39"/>
      <c r="B626" s="40"/>
      <c r="C626" s="41"/>
      <c r="D626" s="226" t="s">
        <v>219</v>
      </c>
      <c r="E626" s="41"/>
      <c r="F626" s="227" t="s">
        <v>1368</v>
      </c>
      <c r="G626" s="41"/>
      <c r="H626" s="41"/>
      <c r="I626" s="228"/>
      <c r="J626" s="41"/>
      <c r="K626" s="41"/>
      <c r="L626" s="45"/>
      <c r="M626" s="229"/>
      <c r="N626" s="230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219</v>
      </c>
      <c r="AU626" s="18" t="s">
        <v>81</v>
      </c>
    </row>
    <row r="627" spans="1:47" s="2" customFormat="1" ht="12">
      <c r="A627" s="39"/>
      <c r="B627" s="40"/>
      <c r="C627" s="41"/>
      <c r="D627" s="231" t="s">
        <v>221</v>
      </c>
      <c r="E627" s="41"/>
      <c r="F627" s="232" t="s">
        <v>1369</v>
      </c>
      <c r="G627" s="41"/>
      <c r="H627" s="41"/>
      <c r="I627" s="228"/>
      <c r="J627" s="41"/>
      <c r="K627" s="41"/>
      <c r="L627" s="45"/>
      <c r="M627" s="229"/>
      <c r="N627" s="230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221</v>
      </c>
      <c r="AU627" s="18" t="s">
        <v>81</v>
      </c>
    </row>
    <row r="628" spans="1:51" s="13" customFormat="1" ht="12">
      <c r="A628" s="13"/>
      <c r="B628" s="233"/>
      <c r="C628" s="234"/>
      <c r="D628" s="226" t="s">
        <v>223</v>
      </c>
      <c r="E628" s="235" t="s">
        <v>19</v>
      </c>
      <c r="F628" s="236" t="s">
        <v>3044</v>
      </c>
      <c r="G628" s="234"/>
      <c r="H628" s="237">
        <v>56.7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3" t="s">
        <v>223</v>
      </c>
      <c r="AU628" s="243" t="s">
        <v>81</v>
      </c>
      <c r="AV628" s="13" t="s">
        <v>81</v>
      </c>
      <c r="AW628" s="13" t="s">
        <v>33</v>
      </c>
      <c r="AX628" s="13" t="s">
        <v>72</v>
      </c>
      <c r="AY628" s="243" t="s">
        <v>210</v>
      </c>
    </row>
    <row r="629" spans="1:51" s="13" customFormat="1" ht="12">
      <c r="A629" s="13"/>
      <c r="B629" s="233"/>
      <c r="C629" s="234"/>
      <c r="D629" s="226" t="s">
        <v>223</v>
      </c>
      <c r="E629" s="235" t="s">
        <v>19</v>
      </c>
      <c r="F629" s="236" t="s">
        <v>3045</v>
      </c>
      <c r="G629" s="234"/>
      <c r="H629" s="237">
        <v>-14.556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3" t="s">
        <v>223</v>
      </c>
      <c r="AU629" s="243" t="s">
        <v>81</v>
      </c>
      <c r="AV629" s="13" t="s">
        <v>81</v>
      </c>
      <c r="AW629" s="13" t="s">
        <v>33</v>
      </c>
      <c r="AX629" s="13" t="s">
        <v>72</v>
      </c>
      <c r="AY629" s="243" t="s">
        <v>210</v>
      </c>
    </row>
    <row r="630" spans="1:51" s="14" customFormat="1" ht="12">
      <c r="A630" s="14"/>
      <c r="B630" s="255"/>
      <c r="C630" s="256"/>
      <c r="D630" s="226" t="s">
        <v>223</v>
      </c>
      <c r="E630" s="257" t="s">
        <v>19</v>
      </c>
      <c r="F630" s="258" t="s">
        <v>326</v>
      </c>
      <c r="G630" s="256"/>
      <c r="H630" s="259">
        <v>42.144000000000005</v>
      </c>
      <c r="I630" s="260"/>
      <c r="J630" s="256"/>
      <c r="K630" s="256"/>
      <c r="L630" s="261"/>
      <c r="M630" s="262"/>
      <c r="N630" s="263"/>
      <c r="O630" s="263"/>
      <c r="P630" s="263"/>
      <c r="Q630" s="263"/>
      <c r="R630" s="263"/>
      <c r="S630" s="263"/>
      <c r="T630" s="26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5" t="s">
        <v>223</v>
      </c>
      <c r="AU630" s="265" t="s">
        <v>81</v>
      </c>
      <c r="AV630" s="14" t="s">
        <v>217</v>
      </c>
      <c r="AW630" s="14" t="s">
        <v>33</v>
      </c>
      <c r="AX630" s="14" t="s">
        <v>79</v>
      </c>
      <c r="AY630" s="265" t="s">
        <v>210</v>
      </c>
    </row>
    <row r="631" spans="1:51" s="13" customFormat="1" ht="12">
      <c r="A631" s="13"/>
      <c r="B631" s="233"/>
      <c r="C631" s="234"/>
      <c r="D631" s="226" t="s">
        <v>223</v>
      </c>
      <c r="E631" s="234"/>
      <c r="F631" s="236" t="s">
        <v>3163</v>
      </c>
      <c r="G631" s="234"/>
      <c r="H631" s="237">
        <v>84.288</v>
      </c>
      <c r="I631" s="238"/>
      <c r="J631" s="234"/>
      <c r="K631" s="234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223</v>
      </c>
      <c r="AU631" s="243" t="s">
        <v>81</v>
      </c>
      <c r="AV631" s="13" t="s">
        <v>81</v>
      </c>
      <c r="AW631" s="13" t="s">
        <v>4</v>
      </c>
      <c r="AX631" s="13" t="s">
        <v>79</v>
      </c>
      <c r="AY631" s="243" t="s">
        <v>210</v>
      </c>
    </row>
    <row r="632" spans="1:65" s="2" customFormat="1" ht="16.5" customHeight="1">
      <c r="A632" s="39"/>
      <c r="B632" s="40"/>
      <c r="C632" s="244" t="s">
        <v>1112</v>
      </c>
      <c r="D632" s="244" t="s">
        <v>240</v>
      </c>
      <c r="E632" s="245" t="s">
        <v>1372</v>
      </c>
      <c r="F632" s="246" t="s">
        <v>1373</v>
      </c>
      <c r="G632" s="247" t="s">
        <v>229</v>
      </c>
      <c r="H632" s="248">
        <v>42.144</v>
      </c>
      <c r="I632" s="249"/>
      <c r="J632" s="250">
        <f>ROUND(I632*H632,2)</f>
        <v>0</v>
      </c>
      <c r="K632" s="246" t="s">
        <v>19</v>
      </c>
      <c r="L632" s="251"/>
      <c r="M632" s="252" t="s">
        <v>19</v>
      </c>
      <c r="N632" s="253" t="s">
        <v>43</v>
      </c>
      <c r="O632" s="85"/>
      <c r="P632" s="222">
        <f>O632*H632</f>
        <v>0</v>
      </c>
      <c r="Q632" s="222">
        <v>0</v>
      </c>
      <c r="R632" s="222">
        <f>Q632*H632</f>
        <v>0</v>
      </c>
      <c r="S632" s="222">
        <v>0</v>
      </c>
      <c r="T632" s="223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4" t="s">
        <v>405</v>
      </c>
      <c r="AT632" s="224" t="s">
        <v>240</v>
      </c>
      <c r="AU632" s="224" t="s">
        <v>81</v>
      </c>
      <c r="AY632" s="18" t="s">
        <v>210</v>
      </c>
      <c r="BE632" s="225">
        <f>IF(N632="základní",J632,0)</f>
        <v>0</v>
      </c>
      <c r="BF632" s="225">
        <f>IF(N632="snížená",J632,0)</f>
        <v>0</v>
      </c>
      <c r="BG632" s="225">
        <f>IF(N632="zákl. přenesená",J632,0)</f>
        <v>0</v>
      </c>
      <c r="BH632" s="225">
        <f>IF(N632="sníž. přenesená",J632,0)</f>
        <v>0</v>
      </c>
      <c r="BI632" s="225">
        <f>IF(N632="nulová",J632,0)</f>
        <v>0</v>
      </c>
      <c r="BJ632" s="18" t="s">
        <v>79</v>
      </c>
      <c r="BK632" s="225">
        <f>ROUND(I632*H632,2)</f>
        <v>0</v>
      </c>
      <c r="BL632" s="18" t="s">
        <v>311</v>
      </c>
      <c r="BM632" s="224" t="s">
        <v>3164</v>
      </c>
    </row>
    <row r="633" spans="1:47" s="2" customFormat="1" ht="12">
      <c r="A633" s="39"/>
      <c r="B633" s="40"/>
      <c r="C633" s="41"/>
      <c r="D633" s="226" t="s">
        <v>219</v>
      </c>
      <c r="E633" s="41"/>
      <c r="F633" s="227" t="s">
        <v>1373</v>
      </c>
      <c r="G633" s="41"/>
      <c r="H633" s="41"/>
      <c r="I633" s="228"/>
      <c r="J633" s="41"/>
      <c r="K633" s="41"/>
      <c r="L633" s="45"/>
      <c r="M633" s="229"/>
      <c r="N633" s="230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219</v>
      </c>
      <c r="AU633" s="18" t="s">
        <v>81</v>
      </c>
    </row>
    <row r="634" spans="1:47" s="2" customFormat="1" ht="12">
      <c r="A634" s="39"/>
      <c r="B634" s="40"/>
      <c r="C634" s="41"/>
      <c r="D634" s="226" t="s">
        <v>315</v>
      </c>
      <c r="E634" s="41"/>
      <c r="F634" s="254" t="s">
        <v>1375</v>
      </c>
      <c r="G634" s="41"/>
      <c r="H634" s="41"/>
      <c r="I634" s="228"/>
      <c r="J634" s="41"/>
      <c r="K634" s="41"/>
      <c r="L634" s="45"/>
      <c r="M634" s="229"/>
      <c r="N634" s="230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315</v>
      </c>
      <c r="AU634" s="18" t="s">
        <v>81</v>
      </c>
    </row>
    <row r="635" spans="1:65" s="2" customFormat="1" ht="16.5" customHeight="1">
      <c r="A635" s="39"/>
      <c r="B635" s="40"/>
      <c r="C635" s="244" t="s">
        <v>1116</v>
      </c>
      <c r="D635" s="244" t="s">
        <v>240</v>
      </c>
      <c r="E635" s="245" t="s">
        <v>1377</v>
      </c>
      <c r="F635" s="246" t="s">
        <v>19</v>
      </c>
      <c r="G635" s="247" t="s">
        <v>229</v>
      </c>
      <c r="H635" s="248">
        <v>42.144</v>
      </c>
      <c r="I635" s="249"/>
      <c r="J635" s="250">
        <f>ROUND(I635*H635,2)</f>
        <v>0</v>
      </c>
      <c r="K635" s="246" t="s">
        <v>19</v>
      </c>
      <c r="L635" s="251"/>
      <c r="M635" s="252" t="s">
        <v>19</v>
      </c>
      <c r="N635" s="253" t="s">
        <v>43</v>
      </c>
      <c r="O635" s="85"/>
      <c r="P635" s="222">
        <f>O635*H635</f>
        <v>0</v>
      </c>
      <c r="Q635" s="222">
        <v>0</v>
      </c>
      <c r="R635" s="222">
        <f>Q635*H635</f>
        <v>0</v>
      </c>
      <c r="S635" s="222">
        <v>0</v>
      </c>
      <c r="T635" s="223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24" t="s">
        <v>405</v>
      </c>
      <c r="AT635" s="224" t="s">
        <v>240</v>
      </c>
      <c r="AU635" s="224" t="s">
        <v>81</v>
      </c>
      <c r="AY635" s="18" t="s">
        <v>210</v>
      </c>
      <c r="BE635" s="225">
        <f>IF(N635="základní",J635,0)</f>
        <v>0</v>
      </c>
      <c r="BF635" s="225">
        <f>IF(N635="snížená",J635,0)</f>
        <v>0</v>
      </c>
      <c r="BG635" s="225">
        <f>IF(N635="zákl. přenesená",J635,0)</f>
        <v>0</v>
      </c>
      <c r="BH635" s="225">
        <f>IF(N635="sníž. přenesená",J635,0)</f>
        <v>0</v>
      </c>
      <c r="BI635" s="225">
        <f>IF(N635="nulová",J635,0)</f>
        <v>0</v>
      </c>
      <c r="BJ635" s="18" t="s">
        <v>79</v>
      </c>
      <c r="BK635" s="225">
        <f>ROUND(I635*H635,2)</f>
        <v>0</v>
      </c>
      <c r="BL635" s="18" t="s">
        <v>311</v>
      </c>
      <c r="BM635" s="224" t="s">
        <v>3165</v>
      </c>
    </row>
    <row r="636" spans="1:47" s="2" customFormat="1" ht="12">
      <c r="A636" s="39"/>
      <c r="B636" s="40"/>
      <c r="C636" s="41"/>
      <c r="D636" s="226" t="s">
        <v>219</v>
      </c>
      <c r="E636" s="41"/>
      <c r="F636" s="227" t="s">
        <v>1379</v>
      </c>
      <c r="G636" s="41"/>
      <c r="H636" s="41"/>
      <c r="I636" s="228"/>
      <c r="J636" s="41"/>
      <c r="K636" s="41"/>
      <c r="L636" s="45"/>
      <c r="M636" s="229"/>
      <c r="N636" s="230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219</v>
      </c>
      <c r="AU636" s="18" t="s">
        <v>81</v>
      </c>
    </row>
    <row r="637" spans="1:63" s="12" customFormat="1" ht="22.8" customHeight="1">
      <c r="A637" s="12"/>
      <c r="B637" s="197"/>
      <c r="C637" s="198"/>
      <c r="D637" s="199" t="s">
        <v>71</v>
      </c>
      <c r="E637" s="211" t="s">
        <v>1380</v>
      </c>
      <c r="F637" s="211" t="s">
        <v>1381</v>
      </c>
      <c r="G637" s="198"/>
      <c r="H637" s="198"/>
      <c r="I637" s="201"/>
      <c r="J637" s="212">
        <f>BK637</f>
        <v>0</v>
      </c>
      <c r="K637" s="198"/>
      <c r="L637" s="203"/>
      <c r="M637" s="204"/>
      <c r="N637" s="205"/>
      <c r="O637" s="205"/>
      <c r="P637" s="206">
        <f>SUM(P638:P651)</f>
        <v>0</v>
      </c>
      <c r="Q637" s="205"/>
      <c r="R637" s="206">
        <f>SUM(R638:R651)</f>
        <v>0.06527730999999999</v>
      </c>
      <c r="S637" s="205"/>
      <c r="T637" s="207">
        <f>SUM(T638:T651)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08" t="s">
        <v>81</v>
      </c>
      <c r="AT637" s="209" t="s">
        <v>71</v>
      </c>
      <c r="AU637" s="209" t="s">
        <v>79</v>
      </c>
      <c r="AY637" s="208" t="s">
        <v>210</v>
      </c>
      <c r="BK637" s="210">
        <f>SUM(BK638:BK651)</f>
        <v>0</v>
      </c>
    </row>
    <row r="638" spans="1:65" s="2" customFormat="1" ht="24.15" customHeight="1">
      <c r="A638" s="39"/>
      <c r="B638" s="40"/>
      <c r="C638" s="213" t="s">
        <v>1121</v>
      </c>
      <c r="D638" s="213" t="s">
        <v>212</v>
      </c>
      <c r="E638" s="214" t="s">
        <v>1383</v>
      </c>
      <c r="F638" s="215" t="s">
        <v>1384</v>
      </c>
      <c r="G638" s="216" t="s">
        <v>229</v>
      </c>
      <c r="H638" s="217">
        <v>133.219</v>
      </c>
      <c r="I638" s="218"/>
      <c r="J638" s="219">
        <f>ROUND(I638*H638,2)</f>
        <v>0</v>
      </c>
      <c r="K638" s="215" t="s">
        <v>216</v>
      </c>
      <c r="L638" s="45"/>
      <c r="M638" s="220" t="s">
        <v>19</v>
      </c>
      <c r="N638" s="221" t="s">
        <v>43</v>
      </c>
      <c r="O638" s="85"/>
      <c r="P638" s="222">
        <f>O638*H638</f>
        <v>0</v>
      </c>
      <c r="Q638" s="222">
        <v>0</v>
      </c>
      <c r="R638" s="222">
        <f>Q638*H638</f>
        <v>0</v>
      </c>
      <c r="S638" s="222">
        <v>0</v>
      </c>
      <c r="T638" s="223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4" t="s">
        <v>311</v>
      </c>
      <c r="AT638" s="224" t="s">
        <v>212</v>
      </c>
      <c r="AU638" s="224" t="s">
        <v>81</v>
      </c>
      <c r="AY638" s="18" t="s">
        <v>210</v>
      </c>
      <c r="BE638" s="225">
        <f>IF(N638="základní",J638,0)</f>
        <v>0</v>
      </c>
      <c r="BF638" s="225">
        <f>IF(N638="snížená",J638,0)</f>
        <v>0</v>
      </c>
      <c r="BG638" s="225">
        <f>IF(N638="zákl. přenesená",J638,0)</f>
        <v>0</v>
      </c>
      <c r="BH638" s="225">
        <f>IF(N638="sníž. přenesená",J638,0)</f>
        <v>0</v>
      </c>
      <c r="BI638" s="225">
        <f>IF(N638="nulová",J638,0)</f>
        <v>0</v>
      </c>
      <c r="BJ638" s="18" t="s">
        <v>79</v>
      </c>
      <c r="BK638" s="225">
        <f>ROUND(I638*H638,2)</f>
        <v>0</v>
      </c>
      <c r="BL638" s="18" t="s">
        <v>311</v>
      </c>
      <c r="BM638" s="224" t="s">
        <v>3166</v>
      </c>
    </row>
    <row r="639" spans="1:47" s="2" customFormat="1" ht="12">
      <c r="A639" s="39"/>
      <c r="B639" s="40"/>
      <c r="C639" s="41"/>
      <c r="D639" s="226" t="s">
        <v>219</v>
      </c>
      <c r="E639" s="41"/>
      <c r="F639" s="227" t="s">
        <v>1386</v>
      </c>
      <c r="G639" s="41"/>
      <c r="H639" s="41"/>
      <c r="I639" s="228"/>
      <c r="J639" s="41"/>
      <c r="K639" s="41"/>
      <c r="L639" s="45"/>
      <c r="M639" s="229"/>
      <c r="N639" s="230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219</v>
      </c>
      <c r="AU639" s="18" t="s">
        <v>81</v>
      </c>
    </row>
    <row r="640" spans="1:47" s="2" customFormat="1" ht="12">
      <c r="A640" s="39"/>
      <c r="B640" s="40"/>
      <c r="C640" s="41"/>
      <c r="D640" s="231" t="s">
        <v>221</v>
      </c>
      <c r="E640" s="41"/>
      <c r="F640" s="232" t="s">
        <v>1387</v>
      </c>
      <c r="G640" s="41"/>
      <c r="H640" s="41"/>
      <c r="I640" s="228"/>
      <c r="J640" s="41"/>
      <c r="K640" s="41"/>
      <c r="L640" s="45"/>
      <c r="M640" s="229"/>
      <c r="N640" s="230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221</v>
      </c>
      <c r="AU640" s="18" t="s">
        <v>81</v>
      </c>
    </row>
    <row r="641" spans="1:51" s="13" customFormat="1" ht="12">
      <c r="A641" s="13"/>
      <c r="B641" s="233"/>
      <c r="C641" s="234"/>
      <c r="D641" s="226" t="s">
        <v>223</v>
      </c>
      <c r="E641" s="235" t="s">
        <v>19</v>
      </c>
      <c r="F641" s="236" t="s">
        <v>3167</v>
      </c>
      <c r="G641" s="234"/>
      <c r="H641" s="237">
        <v>47.94</v>
      </c>
      <c r="I641" s="238"/>
      <c r="J641" s="234"/>
      <c r="K641" s="234"/>
      <c r="L641" s="239"/>
      <c r="M641" s="240"/>
      <c r="N641" s="241"/>
      <c r="O641" s="241"/>
      <c r="P641" s="241"/>
      <c r="Q641" s="241"/>
      <c r="R641" s="241"/>
      <c r="S641" s="241"/>
      <c r="T641" s="24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3" t="s">
        <v>223</v>
      </c>
      <c r="AU641" s="243" t="s">
        <v>81</v>
      </c>
      <c r="AV641" s="13" t="s">
        <v>81</v>
      </c>
      <c r="AW641" s="13" t="s">
        <v>33</v>
      </c>
      <c r="AX641" s="13" t="s">
        <v>72</v>
      </c>
      <c r="AY641" s="243" t="s">
        <v>210</v>
      </c>
    </row>
    <row r="642" spans="1:51" s="13" customFormat="1" ht="12">
      <c r="A642" s="13"/>
      <c r="B642" s="233"/>
      <c r="C642" s="234"/>
      <c r="D642" s="226" t="s">
        <v>223</v>
      </c>
      <c r="E642" s="235" t="s">
        <v>19</v>
      </c>
      <c r="F642" s="236" t="s">
        <v>3168</v>
      </c>
      <c r="G642" s="234"/>
      <c r="H642" s="237">
        <v>13.6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3" t="s">
        <v>223</v>
      </c>
      <c r="AU642" s="243" t="s">
        <v>81</v>
      </c>
      <c r="AV642" s="13" t="s">
        <v>81</v>
      </c>
      <c r="AW642" s="13" t="s">
        <v>33</v>
      </c>
      <c r="AX642" s="13" t="s">
        <v>72</v>
      </c>
      <c r="AY642" s="243" t="s">
        <v>210</v>
      </c>
    </row>
    <row r="643" spans="1:51" s="13" customFormat="1" ht="12">
      <c r="A643" s="13"/>
      <c r="B643" s="233"/>
      <c r="C643" s="234"/>
      <c r="D643" s="226" t="s">
        <v>223</v>
      </c>
      <c r="E643" s="235" t="s">
        <v>19</v>
      </c>
      <c r="F643" s="236" t="s">
        <v>3169</v>
      </c>
      <c r="G643" s="234"/>
      <c r="H643" s="237">
        <v>97.679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223</v>
      </c>
      <c r="AU643" s="243" t="s">
        <v>81</v>
      </c>
      <c r="AV643" s="13" t="s">
        <v>81</v>
      </c>
      <c r="AW643" s="13" t="s">
        <v>33</v>
      </c>
      <c r="AX643" s="13" t="s">
        <v>72</v>
      </c>
      <c r="AY643" s="243" t="s">
        <v>210</v>
      </c>
    </row>
    <row r="644" spans="1:51" s="13" customFormat="1" ht="12">
      <c r="A644" s="13"/>
      <c r="B644" s="233"/>
      <c r="C644" s="234"/>
      <c r="D644" s="226" t="s">
        <v>223</v>
      </c>
      <c r="E644" s="235" t="s">
        <v>19</v>
      </c>
      <c r="F644" s="236" t="s">
        <v>3170</v>
      </c>
      <c r="G644" s="234"/>
      <c r="H644" s="237">
        <v>-26</v>
      </c>
      <c r="I644" s="238"/>
      <c r="J644" s="234"/>
      <c r="K644" s="234"/>
      <c r="L644" s="239"/>
      <c r="M644" s="240"/>
      <c r="N644" s="241"/>
      <c r="O644" s="241"/>
      <c r="P644" s="241"/>
      <c r="Q644" s="241"/>
      <c r="R644" s="241"/>
      <c r="S644" s="241"/>
      <c r="T644" s="24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3" t="s">
        <v>223</v>
      </c>
      <c r="AU644" s="243" t="s">
        <v>81</v>
      </c>
      <c r="AV644" s="13" t="s">
        <v>81</v>
      </c>
      <c r="AW644" s="13" t="s">
        <v>33</v>
      </c>
      <c r="AX644" s="13" t="s">
        <v>72</v>
      </c>
      <c r="AY644" s="243" t="s">
        <v>210</v>
      </c>
    </row>
    <row r="645" spans="1:51" s="14" customFormat="1" ht="12">
      <c r="A645" s="14"/>
      <c r="B645" s="255"/>
      <c r="C645" s="256"/>
      <c r="D645" s="226" t="s">
        <v>223</v>
      </c>
      <c r="E645" s="257" t="s">
        <v>19</v>
      </c>
      <c r="F645" s="258" t="s">
        <v>326</v>
      </c>
      <c r="G645" s="256"/>
      <c r="H645" s="259">
        <v>133.219</v>
      </c>
      <c r="I645" s="260"/>
      <c r="J645" s="256"/>
      <c r="K645" s="256"/>
      <c r="L645" s="261"/>
      <c r="M645" s="262"/>
      <c r="N645" s="263"/>
      <c r="O645" s="263"/>
      <c r="P645" s="263"/>
      <c r="Q645" s="263"/>
      <c r="R645" s="263"/>
      <c r="S645" s="263"/>
      <c r="T645" s="26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5" t="s">
        <v>223</v>
      </c>
      <c r="AU645" s="265" t="s">
        <v>81</v>
      </c>
      <c r="AV645" s="14" t="s">
        <v>217</v>
      </c>
      <c r="AW645" s="14" t="s">
        <v>33</v>
      </c>
      <c r="AX645" s="14" t="s">
        <v>79</v>
      </c>
      <c r="AY645" s="265" t="s">
        <v>210</v>
      </c>
    </row>
    <row r="646" spans="1:65" s="2" customFormat="1" ht="24.15" customHeight="1">
      <c r="A646" s="39"/>
      <c r="B646" s="40"/>
      <c r="C646" s="213" t="s">
        <v>1129</v>
      </c>
      <c r="D646" s="213" t="s">
        <v>212</v>
      </c>
      <c r="E646" s="214" t="s">
        <v>1395</v>
      </c>
      <c r="F646" s="215" t="s">
        <v>1396</v>
      </c>
      <c r="G646" s="216" t="s">
        <v>229</v>
      </c>
      <c r="H646" s="217">
        <v>133.219</v>
      </c>
      <c r="I646" s="218"/>
      <c r="J646" s="219">
        <f>ROUND(I646*H646,2)</f>
        <v>0</v>
      </c>
      <c r="K646" s="215" t="s">
        <v>216</v>
      </c>
      <c r="L646" s="45"/>
      <c r="M646" s="220" t="s">
        <v>19</v>
      </c>
      <c r="N646" s="221" t="s">
        <v>43</v>
      </c>
      <c r="O646" s="85"/>
      <c r="P646" s="222">
        <f>O646*H646</f>
        <v>0</v>
      </c>
      <c r="Q646" s="222">
        <v>0.0002</v>
      </c>
      <c r="R646" s="222">
        <f>Q646*H646</f>
        <v>0.0266438</v>
      </c>
      <c r="S646" s="222">
        <v>0</v>
      </c>
      <c r="T646" s="223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24" t="s">
        <v>311</v>
      </c>
      <c r="AT646" s="224" t="s">
        <v>212</v>
      </c>
      <c r="AU646" s="224" t="s">
        <v>81</v>
      </c>
      <c r="AY646" s="18" t="s">
        <v>210</v>
      </c>
      <c r="BE646" s="225">
        <f>IF(N646="základní",J646,0)</f>
        <v>0</v>
      </c>
      <c r="BF646" s="225">
        <f>IF(N646="snížená",J646,0)</f>
        <v>0</v>
      </c>
      <c r="BG646" s="225">
        <f>IF(N646="zákl. přenesená",J646,0)</f>
        <v>0</v>
      </c>
      <c r="BH646" s="225">
        <f>IF(N646="sníž. přenesená",J646,0)</f>
        <v>0</v>
      </c>
      <c r="BI646" s="225">
        <f>IF(N646="nulová",J646,0)</f>
        <v>0</v>
      </c>
      <c r="BJ646" s="18" t="s">
        <v>79</v>
      </c>
      <c r="BK646" s="225">
        <f>ROUND(I646*H646,2)</f>
        <v>0</v>
      </c>
      <c r="BL646" s="18" t="s">
        <v>311</v>
      </c>
      <c r="BM646" s="224" t="s">
        <v>3171</v>
      </c>
    </row>
    <row r="647" spans="1:47" s="2" customFormat="1" ht="12">
      <c r="A647" s="39"/>
      <c r="B647" s="40"/>
      <c r="C647" s="41"/>
      <c r="D647" s="226" t="s">
        <v>219</v>
      </c>
      <c r="E647" s="41"/>
      <c r="F647" s="227" t="s">
        <v>1398</v>
      </c>
      <c r="G647" s="41"/>
      <c r="H647" s="41"/>
      <c r="I647" s="228"/>
      <c r="J647" s="41"/>
      <c r="K647" s="41"/>
      <c r="L647" s="45"/>
      <c r="M647" s="229"/>
      <c r="N647" s="230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219</v>
      </c>
      <c r="AU647" s="18" t="s">
        <v>81</v>
      </c>
    </row>
    <row r="648" spans="1:47" s="2" customFormat="1" ht="12">
      <c r="A648" s="39"/>
      <c r="B648" s="40"/>
      <c r="C648" s="41"/>
      <c r="D648" s="231" t="s">
        <v>221</v>
      </c>
      <c r="E648" s="41"/>
      <c r="F648" s="232" t="s">
        <v>1399</v>
      </c>
      <c r="G648" s="41"/>
      <c r="H648" s="41"/>
      <c r="I648" s="228"/>
      <c r="J648" s="41"/>
      <c r="K648" s="41"/>
      <c r="L648" s="45"/>
      <c r="M648" s="229"/>
      <c r="N648" s="230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221</v>
      </c>
      <c r="AU648" s="18" t="s">
        <v>81</v>
      </c>
    </row>
    <row r="649" spans="1:65" s="2" customFormat="1" ht="24.15" customHeight="1">
      <c r="A649" s="39"/>
      <c r="B649" s="40"/>
      <c r="C649" s="213" t="s">
        <v>1136</v>
      </c>
      <c r="D649" s="213" t="s">
        <v>212</v>
      </c>
      <c r="E649" s="214" t="s">
        <v>1401</v>
      </c>
      <c r="F649" s="215" t="s">
        <v>1402</v>
      </c>
      <c r="G649" s="216" t="s">
        <v>229</v>
      </c>
      <c r="H649" s="217">
        <v>133.219</v>
      </c>
      <c r="I649" s="218"/>
      <c r="J649" s="219">
        <f>ROUND(I649*H649,2)</f>
        <v>0</v>
      </c>
      <c r="K649" s="215" t="s">
        <v>216</v>
      </c>
      <c r="L649" s="45"/>
      <c r="M649" s="220" t="s">
        <v>19</v>
      </c>
      <c r="N649" s="221" t="s">
        <v>43</v>
      </c>
      <c r="O649" s="85"/>
      <c r="P649" s="222">
        <f>O649*H649</f>
        <v>0</v>
      </c>
      <c r="Q649" s="222">
        <v>0.00029</v>
      </c>
      <c r="R649" s="222">
        <f>Q649*H649</f>
        <v>0.038633509999999996</v>
      </c>
      <c r="S649" s="222">
        <v>0</v>
      </c>
      <c r="T649" s="223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4" t="s">
        <v>311</v>
      </c>
      <c r="AT649" s="224" t="s">
        <v>212</v>
      </c>
      <c r="AU649" s="224" t="s">
        <v>81</v>
      </c>
      <c r="AY649" s="18" t="s">
        <v>210</v>
      </c>
      <c r="BE649" s="225">
        <f>IF(N649="základní",J649,0)</f>
        <v>0</v>
      </c>
      <c r="BF649" s="225">
        <f>IF(N649="snížená",J649,0)</f>
        <v>0</v>
      </c>
      <c r="BG649" s="225">
        <f>IF(N649="zákl. přenesená",J649,0)</f>
        <v>0</v>
      </c>
      <c r="BH649" s="225">
        <f>IF(N649="sníž. přenesená",J649,0)</f>
        <v>0</v>
      </c>
      <c r="BI649" s="225">
        <f>IF(N649="nulová",J649,0)</f>
        <v>0</v>
      </c>
      <c r="BJ649" s="18" t="s">
        <v>79</v>
      </c>
      <c r="BK649" s="225">
        <f>ROUND(I649*H649,2)</f>
        <v>0</v>
      </c>
      <c r="BL649" s="18" t="s">
        <v>311</v>
      </c>
      <c r="BM649" s="224" t="s">
        <v>3172</v>
      </c>
    </row>
    <row r="650" spans="1:47" s="2" customFormat="1" ht="12">
      <c r="A650" s="39"/>
      <c r="B650" s="40"/>
      <c r="C650" s="41"/>
      <c r="D650" s="226" t="s">
        <v>219</v>
      </c>
      <c r="E650" s="41"/>
      <c r="F650" s="227" t="s">
        <v>1404</v>
      </c>
      <c r="G650" s="41"/>
      <c r="H650" s="41"/>
      <c r="I650" s="228"/>
      <c r="J650" s="41"/>
      <c r="K650" s="41"/>
      <c r="L650" s="45"/>
      <c r="M650" s="229"/>
      <c r="N650" s="230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219</v>
      </c>
      <c r="AU650" s="18" t="s">
        <v>81</v>
      </c>
    </row>
    <row r="651" spans="1:47" s="2" customFormat="1" ht="12">
      <c r="A651" s="39"/>
      <c r="B651" s="40"/>
      <c r="C651" s="41"/>
      <c r="D651" s="231" t="s">
        <v>221</v>
      </c>
      <c r="E651" s="41"/>
      <c r="F651" s="232" t="s">
        <v>1405</v>
      </c>
      <c r="G651" s="41"/>
      <c r="H651" s="41"/>
      <c r="I651" s="228"/>
      <c r="J651" s="41"/>
      <c r="K651" s="41"/>
      <c r="L651" s="45"/>
      <c r="M651" s="229"/>
      <c r="N651" s="230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221</v>
      </c>
      <c r="AU651" s="18" t="s">
        <v>81</v>
      </c>
    </row>
    <row r="652" spans="1:63" s="12" customFormat="1" ht="22.8" customHeight="1">
      <c r="A652" s="12"/>
      <c r="B652" s="197"/>
      <c r="C652" s="198"/>
      <c r="D652" s="199" t="s">
        <v>71</v>
      </c>
      <c r="E652" s="211" t="s">
        <v>1406</v>
      </c>
      <c r="F652" s="211" t="s">
        <v>1407</v>
      </c>
      <c r="G652" s="198"/>
      <c r="H652" s="198"/>
      <c r="I652" s="201"/>
      <c r="J652" s="212">
        <f>BK652</f>
        <v>0</v>
      </c>
      <c r="K652" s="198"/>
      <c r="L652" s="203"/>
      <c r="M652" s="204"/>
      <c r="N652" s="205"/>
      <c r="O652" s="205"/>
      <c r="P652" s="206">
        <f>SUM(P653:P663)</f>
        <v>0</v>
      </c>
      <c r="Q652" s="205"/>
      <c r="R652" s="206">
        <f>SUM(R653:R663)</f>
        <v>0.018954</v>
      </c>
      <c r="S652" s="205"/>
      <c r="T652" s="207">
        <f>SUM(T653:T663)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08" t="s">
        <v>81</v>
      </c>
      <c r="AT652" s="209" t="s">
        <v>71</v>
      </c>
      <c r="AU652" s="209" t="s">
        <v>79</v>
      </c>
      <c r="AY652" s="208" t="s">
        <v>210</v>
      </c>
      <c r="BK652" s="210">
        <f>SUM(BK653:BK663)</f>
        <v>0</v>
      </c>
    </row>
    <row r="653" spans="1:65" s="2" customFormat="1" ht="24.15" customHeight="1">
      <c r="A653" s="39"/>
      <c r="B653" s="40"/>
      <c r="C653" s="213" t="s">
        <v>1142</v>
      </c>
      <c r="D653" s="213" t="s">
        <v>212</v>
      </c>
      <c r="E653" s="214" t="s">
        <v>1409</v>
      </c>
      <c r="F653" s="215" t="s">
        <v>1410</v>
      </c>
      <c r="G653" s="216" t="s">
        <v>229</v>
      </c>
      <c r="H653" s="217">
        <v>14.58</v>
      </c>
      <c r="I653" s="218"/>
      <c r="J653" s="219">
        <f>ROUND(I653*H653,2)</f>
        <v>0</v>
      </c>
      <c r="K653" s="215" t="s">
        <v>216</v>
      </c>
      <c r="L653" s="45"/>
      <c r="M653" s="220" t="s">
        <v>19</v>
      </c>
      <c r="N653" s="221" t="s">
        <v>43</v>
      </c>
      <c r="O653" s="85"/>
      <c r="P653" s="222">
        <f>O653*H653</f>
        <v>0</v>
      </c>
      <c r="Q653" s="222">
        <v>0</v>
      </c>
      <c r="R653" s="222">
        <f>Q653*H653</f>
        <v>0</v>
      </c>
      <c r="S653" s="222">
        <v>0</v>
      </c>
      <c r="T653" s="223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4" t="s">
        <v>311</v>
      </c>
      <c r="AT653" s="224" t="s">
        <v>212</v>
      </c>
      <c r="AU653" s="224" t="s">
        <v>81</v>
      </c>
      <c r="AY653" s="18" t="s">
        <v>210</v>
      </c>
      <c r="BE653" s="225">
        <f>IF(N653="základní",J653,0)</f>
        <v>0</v>
      </c>
      <c r="BF653" s="225">
        <f>IF(N653="snížená",J653,0)</f>
        <v>0</v>
      </c>
      <c r="BG653" s="225">
        <f>IF(N653="zákl. přenesená",J653,0)</f>
        <v>0</v>
      </c>
      <c r="BH653" s="225">
        <f>IF(N653="sníž. přenesená",J653,0)</f>
        <v>0</v>
      </c>
      <c r="BI653" s="225">
        <f>IF(N653="nulová",J653,0)</f>
        <v>0</v>
      </c>
      <c r="BJ653" s="18" t="s">
        <v>79</v>
      </c>
      <c r="BK653" s="225">
        <f>ROUND(I653*H653,2)</f>
        <v>0</v>
      </c>
      <c r="BL653" s="18" t="s">
        <v>311</v>
      </c>
      <c r="BM653" s="224" t="s">
        <v>3173</v>
      </c>
    </row>
    <row r="654" spans="1:47" s="2" customFormat="1" ht="12">
      <c r="A654" s="39"/>
      <c r="B654" s="40"/>
      <c r="C654" s="41"/>
      <c r="D654" s="226" t="s">
        <v>219</v>
      </c>
      <c r="E654" s="41"/>
      <c r="F654" s="227" t="s">
        <v>1412</v>
      </c>
      <c r="G654" s="41"/>
      <c r="H654" s="41"/>
      <c r="I654" s="228"/>
      <c r="J654" s="41"/>
      <c r="K654" s="41"/>
      <c r="L654" s="45"/>
      <c r="M654" s="229"/>
      <c r="N654" s="230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219</v>
      </c>
      <c r="AU654" s="18" t="s">
        <v>81</v>
      </c>
    </row>
    <row r="655" spans="1:47" s="2" customFormat="1" ht="12">
      <c r="A655" s="39"/>
      <c r="B655" s="40"/>
      <c r="C655" s="41"/>
      <c r="D655" s="231" t="s">
        <v>221</v>
      </c>
      <c r="E655" s="41"/>
      <c r="F655" s="232" t="s">
        <v>1413</v>
      </c>
      <c r="G655" s="41"/>
      <c r="H655" s="41"/>
      <c r="I655" s="228"/>
      <c r="J655" s="41"/>
      <c r="K655" s="41"/>
      <c r="L655" s="45"/>
      <c r="M655" s="229"/>
      <c r="N655" s="230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221</v>
      </c>
      <c r="AU655" s="18" t="s">
        <v>81</v>
      </c>
    </row>
    <row r="656" spans="1:47" s="2" customFormat="1" ht="12">
      <c r="A656" s="39"/>
      <c r="B656" s="40"/>
      <c r="C656" s="41"/>
      <c r="D656" s="226" t="s">
        <v>315</v>
      </c>
      <c r="E656" s="41"/>
      <c r="F656" s="254" t="s">
        <v>1414</v>
      </c>
      <c r="G656" s="41"/>
      <c r="H656" s="41"/>
      <c r="I656" s="228"/>
      <c r="J656" s="41"/>
      <c r="K656" s="41"/>
      <c r="L656" s="45"/>
      <c r="M656" s="229"/>
      <c r="N656" s="230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315</v>
      </c>
      <c r="AU656" s="18" t="s">
        <v>81</v>
      </c>
    </row>
    <row r="657" spans="1:51" s="13" customFormat="1" ht="12">
      <c r="A657" s="13"/>
      <c r="B657" s="233"/>
      <c r="C657" s="234"/>
      <c r="D657" s="226" t="s">
        <v>223</v>
      </c>
      <c r="E657" s="235" t="s">
        <v>19</v>
      </c>
      <c r="F657" s="236" t="s">
        <v>3174</v>
      </c>
      <c r="G657" s="234"/>
      <c r="H657" s="237">
        <v>10.899</v>
      </c>
      <c r="I657" s="238"/>
      <c r="J657" s="234"/>
      <c r="K657" s="234"/>
      <c r="L657" s="239"/>
      <c r="M657" s="240"/>
      <c r="N657" s="241"/>
      <c r="O657" s="241"/>
      <c r="P657" s="241"/>
      <c r="Q657" s="241"/>
      <c r="R657" s="241"/>
      <c r="S657" s="241"/>
      <c r="T657" s="24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3" t="s">
        <v>223</v>
      </c>
      <c r="AU657" s="243" t="s">
        <v>81</v>
      </c>
      <c r="AV657" s="13" t="s">
        <v>81</v>
      </c>
      <c r="AW657" s="13" t="s">
        <v>33</v>
      </c>
      <c r="AX657" s="13" t="s">
        <v>72</v>
      </c>
      <c r="AY657" s="243" t="s">
        <v>210</v>
      </c>
    </row>
    <row r="658" spans="1:51" s="13" customFormat="1" ht="12">
      <c r="A658" s="13"/>
      <c r="B658" s="233"/>
      <c r="C658" s="234"/>
      <c r="D658" s="226" t="s">
        <v>223</v>
      </c>
      <c r="E658" s="235" t="s">
        <v>19</v>
      </c>
      <c r="F658" s="236" t="s">
        <v>2643</v>
      </c>
      <c r="G658" s="234"/>
      <c r="H658" s="237">
        <v>1.557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3" t="s">
        <v>223</v>
      </c>
      <c r="AU658" s="243" t="s">
        <v>81</v>
      </c>
      <c r="AV658" s="13" t="s">
        <v>81</v>
      </c>
      <c r="AW658" s="13" t="s">
        <v>33</v>
      </c>
      <c r="AX658" s="13" t="s">
        <v>72</v>
      </c>
      <c r="AY658" s="243" t="s">
        <v>210</v>
      </c>
    </row>
    <row r="659" spans="1:51" s="13" customFormat="1" ht="12">
      <c r="A659" s="13"/>
      <c r="B659" s="233"/>
      <c r="C659" s="234"/>
      <c r="D659" s="226" t="s">
        <v>223</v>
      </c>
      <c r="E659" s="235" t="s">
        <v>19</v>
      </c>
      <c r="F659" s="236" t="s">
        <v>2644</v>
      </c>
      <c r="G659" s="234"/>
      <c r="H659" s="237">
        <v>2.124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3" t="s">
        <v>223</v>
      </c>
      <c r="AU659" s="243" t="s">
        <v>81</v>
      </c>
      <c r="AV659" s="13" t="s">
        <v>81</v>
      </c>
      <c r="AW659" s="13" t="s">
        <v>33</v>
      </c>
      <c r="AX659" s="13" t="s">
        <v>72</v>
      </c>
      <c r="AY659" s="243" t="s">
        <v>210</v>
      </c>
    </row>
    <row r="660" spans="1:51" s="14" customFormat="1" ht="12">
      <c r="A660" s="14"/>
      <c r="B660" s="255"/>
      <c r="C660" s="256"/>
      <c r="D660" s="226" t="s">
        <v>223</v>
      </c>
      <c r="E660" s="257" t="s">
        <v>19</v>
      </c>
      <c r="F660" s="258" t="s">
        <v>326</v>
      </c>
      <c r="G660" s="256"/>
      <c r="H660" s="259">
        <v>14.58</v>
      </c>
      <c r="I660" s="260"/>
      <c r="J660" s="256"/>
      <c r="K660" s="256"/>
      <c r="L660" s="261"/>
      <c r="M660" s="262"/>
      <c r="N660" s="263"/>
      <c r="O660" s="263"/>
      <c r="P660" s="263"/>
      <c r="Q660" s="263"/>
      <c r="R660" s="263"/>
      <c r="S660" s="263"/>
      <c r="T660" s="26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5" t="s">
        <v>223</v>
      </c>
      <c r="AU660" s="265" t="s">
        <v>81</v>
      </c>
      <c r="AV660" s="14" t="s">
        <v>217</v>
      </c>
      <c r="AW660" s="14" t="s">
        <v>33</v>
      </c>
      <c r="AX660" s="14" t="s">
        <v>79</v>
      </c>
      <c r="AY660" s="265" t="s">
        <v>210</v>
      </c>
    </row>
    <row r="661" spans="1:65" s="2" customFormat="1" ht="16.5" customHeight="1">
      <c r="A661" s="39"/>
      <c r="B661" s="40"/>
      <c r="C661" s="244" t="s">
        <v>1146</v>
      </c>
      <c r="D661" s="244" t="s">
        <v>240</v>
      </c>
      <c r="E661" s="245" t="s">
        <v>1418</v>
      </c>
      <c r="F661" s="246" t="s">
        <v>1419</v>
      </c>
      <c r="G661" s="247" t="s">
        <v>229</v>
      </c>
      <c r="H661" s="248">
        <v>14.58</v>
      </c>
      <c r="I661" s="249"/>
      <c r="J661" s="250">
        <f>ROUND(I661*H661,2)</f>
        <v>0</v>
      </c>
      <c r="K661" s="246" t="s">
        <v>216</v>
      </c>
      <c r="L661" s="251"/>
      <c r="M661" s="252" t="s">
        <v>19</v>
      </c>
      <c r="N661" s="253" t="s">
        <v>43</v>
      </c>
      <c r="O661" s="85"/>
      <c r="P661" s="222">
        <f>O661*H661</f>
        <v>0</v>
      </c>
      <c r="Q661" s="222">
        <v>0.0013</v>
      </c>
      <c r="R661" s="222">
        <f>Q661*H661</f>
        <v>0.018954</v>
      </c>
      <c r="S661" s="222">
        <v>0</v>
      </c>
      <c r="T661" s="223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24" t="s">
        <v>405</v>
      </c>
      <c r="AT661" s="224" t="s">
        <v>240</v>
      </c>
      <c r="AU661" s="224" t="s">
        <v>81</v>
      </c>
      <c r="AY661" s="18" t="s">
        <v>210</v>
      </c>
      <c r="BE661" s="225">
        <f>IF(N661="základní",J661,0)</f>
        <v>0</v>
      </c>
      <c r="BF661" s="225">
        <f>IF(N661="snížená",J661,0)</f>
        <v>0</v>
      </c>
      <c r="BG661" s="225">
        <f>IF(N661="zákl. přenesená",J661,0)</f>
        <v>0</v>
      </c>
      <c r="BH661" s="225">
        <f>IF(N661="sníž. přenesená",J661,0)</f>
        <v>0</v>
      </c>
      <c r="BI661" s="225">
        <f>IF(N661="nulová",J661,0)</f>
        <v>0</v>
      </c>
      <c r="BJ661" s="18" t="s">
        <v>79</v>
      </c>
      <c r="BK661" s="225">
        <f>ROUND(I661*H661,2)</f>
        <v>0</v>
      </c>
      <c r="BL661" s="18" t="s">
        <v>311</v>
      </c>
      <c r="BM661" s="224" t="s">
        <v>3175</v>
      </c>
    </row>
    <row r="662" spans="1:47" s="2" customFormat="1" ht="12">
      <c r="A662" s="39"/>
      <c r="B662" s="40"/>
      <c r="C662" s="41"/>
      <c r="D662" s="226" t="s">
        <v>219</v>
      </c>
      <c r="E662" s="41"/>
      <c r="F662" s="227" t="s">
        <v>1419</v>
      </c>
      <c r="G662" s="41"/>
      <c r="H662" s="41"/>
      <c r="I662" s="228"/>
      <c r="J662" s="41"/>
      <c r="K662" s="41"/>
      <c r="L662" s="45"/>
      <c r="M662" s="229"/>
      <c r="N662" s="230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219</v>
      </c>
      <c r="AU662" s="18" t="s">
        <v>81</v>
      </c>
    </row>
    <row r="663" spans="1:47" s="2" customFormat="1" ht="12">
      <c r="A663" s="39"/>
      <c r="B663" s="40"/>
      <c r="C663" s="41"/>
      <c r="D663" s="226" t="s">
        <v>315</v>
      </c>
      <c r="E663" s="41"/>
      <c r="F663" s="254" t="s">
        <v>1421</v>
      </c>
      <c r="G663" s="41"/>
      <c r="H663" s="41"/>
      <c r="I663" s="228"/>
      <c r="J663" s="41"/>
      <c r="K663" s="41"/>
      <c r="L663" s="45"/>
      <c r="M663" s="229"/>
      <c r="N663" s="230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315</v>
      </c>
      <c r="AU663" s="18" t="s">
        <v>81</v>
      </c>
    </row>
    <row r="664" spans="1:63" s="12" customFormat="1" ht="22.8" customHeight="1">
      <c r="A664" s="12"/>
      <c r="B664" s="197"/>
      <c r="C664" s="198"/>
      <c r="D664" s="199" t="s">
        <v>71</v>
      </c>
      <c r="E664" s="211" t="s">
        <v>1422</v>
      </c>
      <c r="F664" s="211" t="s">
        <v>1423</v>
      </c>
      <c r="G664" s="198"/>
      <c r="H664" s="198"/>
      <c r="I664" s="201"/>
      <c r="J664" s="212">
        <f>BK664</f>
        <v>0</v>
      </c>
      <c r="K664" s="198"/>
      <c r="L664" s="203"/>
      <c r="M664" s="204"/>
      <c r="N664" s="205"/>
      <c r="O664" s="205"/>
      <c r="P664" s="206">
        <f>SUM(P665:P668)</f>
        <v>0</v>
      </c>
      <c r="Q664" s="205"/>
      <c r="R664" s="206">
        <f>SUM(R665:R668)</f>
        <v>0</v>
      </c>
      <c r="S664" s="205"/>
      <c r="T664" s="207">
        <f>SUM(T665:T668)</f>
        <v>0.01321488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08" t="s">
        <v>81</v>
      </c>
      <c r="AT664" s="209" t="s">
        <v>71</v>
      </c>
      <c r="AU664" s="209" t="s">
        <v>79</v>
      </c>
      <c r="AY664" s="208" t="s">
        <v>210</v>
      </c>
      <c r="BK664" s="210">
        <f>SUM(BK665:BK668)</f>
        <v>0</v>
      </c>
    </row>
    <row r="665" spans="1:65" s="2" customFormat="1" ht="21.75" customHeight="1">
      <c r="A665" s="39"/>
      <c r="B665" s="40"/>
      <c r="C665" s="213" t="s">
        <v>1150</v>
      </c>
      <c r="D665" s="213" t="s">
        <v>212</v>
      </c>
      <c r="E665" s="214" t="s">
        <v>1425</v>
      </c>
      <c r="F665" s="215" t="s">
        <v>1426</v>
      </c>
      <c r="G665" s="216" t="s">
        <v>229</v>
      </c>
      <c r="H665" s="217">
        <v>4.968</v>
      </c>
      <c r="I665" s="218"/>
      <c r="J665" s="219">
        <f>ROUND(I665*H665,2)</f>
        <v>0</v>
      </c>
      <c r="K665" s="215" t="s">
        <v>216</v>
      </c>
      <c r="L665" s="45"/>
      <c r="M665" s="220" t="s">
        <v>19</v>
      </c>
      <c r="N665" s="221" t="s">
        <v>43</v>
      </c>
      <c r="O665" s="85"/>
      <c r="P665" s="222">
        <f>O665*H665</f>
        <v>0</v>
      </c>
      <c r="Q665" s="222">
        <v>0</v>
      </c>
      <c r="R665" s="222">
        <f>Q665*H665</f>
        <v>0</v>
      </c>
      <c r="S665" s="222">
        <v>0.00266</v>
      </c>
      <c r="T665" s="223">
        <f>S665*H665</f>
        <v>0.01321488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24" t="s">
        <v>311</v>
      </c>
      <c r="AT665" s="224" t="s">
        <v>212</v>
      </c>
      <c r="AU665" s="224" t="s">
        <v>81</v>
      </c>
      <c r="AY665" s="18" t="s">
        <v>210</v>
      </c>
      <c r="BE665" s="225">
        <f>IF(N665="základní",J665,0)</f>
        <v>0</v>
      </c>
      <c r="BF665" s="225">
        <f>IF(N665="snížená",J665,0)</f>
        <v>0</v>
      </c>
      <c r="BG665" s="225">
        <f>IF(N665="zákl. přenesená",J665,0)</f>
        <v>0</v>
      </c>
      <c r="BH665" s="225">
        <f>IF(N665="sníž. přenesená",J665,0)</f>
        <v>0</v>
      </c>
      <c r="BI665" s="225">
        <f>IF(N665="nulová",J665,0)</f>
        <v>0</v>
      </c>
      <c r="BJ665" s="18" t="s">
        <v>79</v>
      </c>
      <c r="BK665" s="225">
        <f>ROUND(I665*H665,2)</f>
        <v>0</v>
      </c>
      <c r="BL665" s="18" t="s">
        <v>311</v>
      </c>
      <c r="BM665" s="224" t="s">
        <v>3176</v>
      </c>
    </row>
    <row r="666" spans="1:47" s="2" customFormat="1" ht="12">
      <c r="A666" s="39"/>
      <c r="B666" s="40"/>
      <c r="C666" s="41"/>
      <c r="D666" s="226" t="s">
        <v>219</v>
      </c>
      <c r="E666" s="41"/>
      <c r="F666" s="227" t="s">
        <v>1428</v>
      </c>
      <c r="G666" s="41"/>
      <c r="H666" s="41"/>
      <c r="I666" s="228"/>
      <c r="J666" s="41"/>
      <c r="K666" s="41"/>
      <c r="L666" s="45"/>
      <c r="M666" s="229"/>
      <c r="N666" s="230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219</v>
      </c>
      <c r="AU666" s="18" t="s">
        <v>81</v>
      </c>
    </row>
    <row r="667" spans="1:47" s="2" customFormat="1" ht="12">
      <c r="A667" s="39"/>
      <c r="B667" s="40"/>
      <c r="C667" s="41"/>
      <c r="D667" s="231" t="s">
        <v>221</v>
      </c>
      <c r="E667" s="41"/>
      <c r="F667" s="232" t="s">
        <v>1429</v>
      </c>
      <c r="G667" s="41"/>
      <c r="H667" s="41"/>
      <c r="I667" s="228"/>
      <c r="J667" s="41"/>
      <c r="K667" s="41"/>
      <c r="L667" s="45"/>
      <c r="M667" s="229"/>
      <c r="N667" s="230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221</v>
      </c>
      <c r="AU667" s="18" t="s">
        <v>81</v>
      </c>
    </row>
    <row r="668" spans="1:51" s="13" customFormat="1" ht="12">
      <c r="A668" s="13"/>
      <c r="B668" s="233"/>
      <c r="C668" s="234"/>
      <c r="D668" s="226" t="s">
        <v>223</v>
      </c>
      <c r="E668" s="235" t="s">
        <v>19</v>
      </c>
      <c r="F668" s="236" t="s">
        <v>2508</v>
      </c>
      <c r="G668" s="234"/>
      <c r="H668" s="237">
        <v>4.968</v>
      </c>
      <c r="I668" s="238"/>
      <c r="J668" s="234"/>
      <c r="K668" s="234"/>
      <c r="L668" s="239"/>
      <c r="M668" s="266"/>
      <c r="N668" s="267"/>
      <c r="O668" s="267"/>
      <c r="P668" s="267"/>
      <c r="Q668" s="267"/>
      <c r="R668" s="267"/>
      <c r="S668" s="267"/>
      <c r="T668" s="26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3" t="s">
        <v>223</v>
      </c>
      <c r="AU668" s="243" t="s">
        <v>81</v>
      </c>
      <c r="AV668" s="13" t="s">
        <v>81</v>
      </c>
      <c r="AW668" s="13" t="s">
        <v>33</v>
      </c>
      <c r="AX668" s="13" t="s">
        <v>79</v>
      </c>
      <c r="AY668" s="243" t="s">
        <v>210</v>
      </c>
    </row>
    <row r="669" spans="1:31" s="2" customFormat="1" ht="6.95" customHeight="1">
      <c r="A669" s="39"/>
      <c r="B669" s="60"/>
      <c r="C669" s="61"/>
      <c r="D669" s="61"/>
      <c r="E669" s="61"/>
      <c r="F669" s="61"/>
      <c r="G669" s="61"/>
      <c r="H669" s="61"/>
      <c r="I669" s="61"/>
      <c r="J669" s="61"/>
      <c r="K669" s="61"/>
      <c r="L669" s="45"/>
      <c r="M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</row>
  </sheetData>
  <sheetProtection password="CC35" sheet="1" objects="1" scenarios="1" formatColumns="0" formatRows="0" autoFilter="0"/>
  <autoFilter ref="C108:K6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7:H97"/>
    <mergeCell ref="E99:H99"/>
    <mergeCell ref="E101:H101"/>
    <mergeCell ref="L2:V2"/>
  </mergeCells>
  <hyperlinks>
    <hyperlink ref="F114" r:id="rId1" display="https://podminky.urs.cz/item/CS_URS_2023_02/434121416"/>
    <hyperlink ref="F121" r:id="rId2" display="https://podminky.urs.cz/item/CS_URS_2023_02/632451214"/>
    <hyperlink ref="F125" r:id="rId3" display="https://podminky.urs.cz/item/CS_URS_2023_02/632451291"/>
    <hyperlink ref="F129" r:id="rId4" display="https://podminky.urs.cz/item/CS_URS_2023_02/632481213"/>
    <hyperlink ref="F133" r:id="rId5" display="https://podminky.urs.cz/item/CS_URS_2023_02/949101111"/>
    <hyperlink ref="F136" r:id="rId6" display="https://podminky.urs.cz/item/CS_URS_2023_02/952901111"/>
    <hyperlink ref="F139" r:id="rId7" display="https://podminky.urs.cz/item/CS_URS_2023_02/953943211"/>
    <hyperlink ref="F144" r:id="rId8" display="https://podminky.urs.cz/item/CS_URS_2023_02/965042141"/>
    <hyperlink ref="F150" r:id="rId9" display="https://podminky.urs.cz/item/CS_URS_2023_02/997013501"/>
    <hyperlink ref="F153" r:id="rId10" display="https://podminky.urs.cz/item/CS_URS_2023_02/997013509"/>
    <hyperlink ref="F157" r:id="rId11" display="https://podminky.urs.cz/item/CS_URS_2023_02/997013631"/>
    <hyperlink ref="F160" r:id="rId12" display="https://podminky.urs.cz/item/CS_URS_2023_02/997013811"/>
    <hyperlink ref="F163" r:id="rId13" display="https://podminky.urs.cz/item/CS_URS_2023_02/997013812"/>
    <hyperlink ref="F166" r:id="rId14" display="https://podminky.urs.cz/item/CS_URS_2023_02/997013814"/>
    <hyperlink ref="F169" r:id="rId15" display="https://podminky.urs.cz/item/CS_URS_2023_02/997013861"/>
    <hyperlink ref="F172" r:id="rId16" display="https://podminky.urs.cz/item/CS_URS_2023_02/997013875"/>
    <hyperlink ref="F176" r:id="rId17" display="https://podminky.urs.cz/item/CS_URS_2023_02/998011001"/>
    <hyperlink ref="F181" r:id="rId18" display="https://podminky.urs.cz/item/CS_URS_2023_02/711111001"/>
    <hyperlink ref="F188" r:id="rId19" display="https://podminky.urs.cz/item/CS_URS_2023_02/711131811"/>
    <hyperlink ref="F191" r:id="rId20" display="https://podminky.urs.cz/item/CS_URS_2023_02/711141559"/>
    <hyperlink ref="F197" r:id="rId21" display="https://podminky.urs.cz/item/CS_URS_2023_02/998711101"/>
    <hyperlink ref="F201" r:id="rId22" display="https://podminky.urs.cz/item/CS_URS_2023_02/712340833"/>
    <hyperlink ref="F205" r:id="rId23" display="https://podminky.urs.cz/item/CS_URS_2023_02/712340834"/>
    <hyperlink ref="F209" r:id="rId24" display="https://podminky.urs.cz/item/CS_URS_2023_02/712363412"/>
    <hyperlink ref="F215" r:id="rId25" display="https://podminky.urs.cz/item/CS_URS_2023_02/712861702"/>
    <hyperlink ref="F225" r:id="rId26" display="https://podminky.urs.cz/item/CS_URS_2023_02/998712101"/>
    <hyperlink ref="F229" r:id="rId27" display="https://podminky.urs.cz/item/CS_URS_2023_02/713110811"/>
    <hyperlink ref="F233" r:id="rId28" display="https://podminky.urs.cz/item/CS_URS_2023_02/713111111"/>
    <hyperlink ref="F248" r:id="rId29" display="https://podminky.urs.cz/item/CS_URS_2023_02/713120821"/>
    <hyperlink ref="F252" r:id="rId30" display="https://podminky.urs.cz/item/CS_URS_2023_02/713121121"/>
    <hyperlink ref="F258" r:id="rId31" display="https://podminky.urs.cz/item/CS_URS_2023_02/713141131"/>
    <hyperlink ref="F265" r:id="rId32" display="https://podminky.urs.cz/item/CS_URS_2023_02/713141151"/>
    <hyperlink ref="F272" r:id="rId33" display="https://podminky.urs.cz/item/CS_URS_2023_02/998713101"/>
    <hyperlink ref="F276" r:id="rId34" display="https://podminky.urs.cz/item/CS_URS_2023_02/725291631"/>
    <hyperlink ref="F290" r:id="rId35" display="https://podminky.urs.cz/item/CS_URS_2023_02/762085112"/>
    <hyperlink ref="F302" r:id="rId36" display="https://podminky.urs.cz/item/CS_URS_2023_02/762132138"/>
    <hyperlink ref="F309" r:id="rId37" display="https://podminky.urs.cz/item/CS_URS_2023_02/762332941"/>
    <hyperlink ref="F324" r:id="rId38" display="https://podminky.urs.cz/item/CS_URS_2023_02/762341811"/>
    <hyperlink ref="F328" r:id="rId39" display="https://podminky.urs.cz/item/CS_URS_2023_02/762342511"/>
    <hyperlink ref="F339" r:id="rId40" display="https://podminky.urs.cz/item/CS_URS_2023_02/762343811"/>
    <hyperlink ref="F345" r:id="rId41" display="https://podminky.urs.cz/item/CS_URS_2023_02/762343912"/>
    <hyperlink ref="F349" r:id="rId42" display="https://podminky.urs.cz/item/CS_URS_2023_02/762431220"/>
    <hyperlink ref="F357" r:id="rId43" display="https://podminky.urs.cz/item/CS_URS_2023_02/763111441"/>
    <hyperlink ref="F362" r:id="rId44" display="https://podminky.urs.cz/item/CS_URS_2023_02/763111447"/>
    <hyperlink ref="F367" r:id="rId45" display="https://podminky.urs.cz/item/CS_URS_2023_02/763111741"/>
    <hyperlink ref="F377" r:id="rId46" display="https://podminky.urs.cz/item/CS_URS_2023_02/763121466"/>
    <hyperlink ref="F383" r:id="rId47" display="https://podminky.urs.cz/item/CS_URS_2023_02/76312146R"/>
    <hyperlink ref="F390" r:id="rId48" display="https://podminky.urs.cz/item/CS_URS_2023_02/763131415"/>
    <hyperlink ref="F394" r:id="rId49" display="https://podminky.urs.cz/item/CS_URS_2023_02/763131751"/>
    <hyperlink ref="F401" r:id="rId50" display="https://podminky.urs.cz/item/CS_URS_2023_02/763131811"/>
    <hyperlink ref="F404" r:id="rId51" display="https://podminky.urs.cz/item/CS_URS_2023_02/763181311"/>
    <hyperlink ref="F411" r:id="rId52" display="https://podminky.urs.cz/item/CS_URS_2023_02/763431001"/>
    <hyperlink ref="F426" r:id="rId53" display="https://podminky.urs.cz/item/CS_URS_2023_02/998763100"/>
    <hyperlink ref="F430" r:id="rId54" display="https://podminky.urs.cz/item/CS_URS_2023_02/764004801"/>
    <hyperlink ref="F458" r:id="rId55" display="https://podminky.urs.cz/item/CS_URS_2023_02/998764101"/>
    <hyperlink ref="F462" r:id="rId56" display="https://podminky.urs.cz/item/CS_URS_2023_02/765191013"/>
    <hyperlink ref="F472" r:id="rId57" display="https://podminky.urs.cz/item/CS_URS_2023_02/766660001"/>
    <hyperlink ref="F477" r:id="rId58" display="https://podminky.urs.cz/item/CS_URS_2023_02/766660002"/>
    <hyperlink ref="F482" r:id="rId59" display="https://podminky.urs.cz/item/CS_URS_2023_02/766660022"/>
    <hyperlink ref="F487" r:id="rId60" display="https://podminky.urs.cz/item/CS_URS_2023_02/766694116"/>
    <hyperlink ref="F498" r:id="rId61" display="https://podminky.urs.cz/item/CS_URS_2023_02/998766101"/>
    <hyperlink ref="F502" r:id="rId62" display="https://podminky.urs.cz/item/CS_URS_2023_02/767311830"/>
    <hyperlink ref="F506" r:id="rId63" display="https://podminky.urs.cz/item/CS_URS_2023_02/767316310"/>
    <hyperlink ref="F511" r:id="rId64" display="https://podminky.urs.cz/item/CS_URS_2023_02/767316311"/>
    <hyperlink ref="F516" r:id="rId65" display="https://podminky.urs.cz/item/CS_URS_2023_02/767896810"/>
    <hyperlink ref="F523" r:id="rId66" display="https://podminky.urs.cz/item/CS_URS_2023_02/998767101"/>
    <hyperlink ref="F527" r:id="rId67" display="https://podminky.urs.cz/item/CS_URS_2023_02/771111011"/>
    <hyperlink ref="F531" r:id="rId68" display="https://podminky.urs.cz/item/CS_URS_2023_02/771121011"/>
    <hyperlink ref="F534" r:id="rId69" display="https://podminky.urs.cz/item/CS_URS_2023_02/771574414"/>
    <hyperlink ref="F541" r:id="rId70" display="https://podminky.urs.cz/item/CS_URS_2023_02/998771101"/>
    <hyperlink ref="F545" r:id="rId71" display="https://podminky.urs.cz/item/CS_URS_2023_02/776111115"/>
    <hyperlink ref="F549" r:id="rId72" display="https://podminky.urs.cz/item/CS_URS_2023_02/776111311"/>
    <hyperlink ref="F552" r:id="rId73" display="https://podminky.urs.cz/item/CS_URS_2023_02/776121112"/>
    <hyperlink ref="F555" r:id="rId74" display="https://podminky.urs.cz/item/CS_URS_2023_02/776141111"/>
    <hyperlink ref="F558" r:id="rId75" display="https://podminky.urs.cz/item/CS_URS_2023_02/776201811"/>
    <hyperlink ref="F562" r:id="rId76" display="https://podminky.urs.cz/item/CS_URS_2023_02/776211111"/>
    <hyperlink ref="F569" r:id="rId77" display="https://podminky.urs.cz/item/CS_URS_2023_02/776221111"/>
    <hyperlink ref="F577" r:id="rId78" display="https://podminky.urs.cz/item/CS_URS_2023_02/776411111"/>
    <hyperlink ref="F584" r:id="rId79" display="https://podminky.urs.cz/item/CS_URS_2023_02/776411211"/>
    <hyperlink ref="F589" r:id="rId80" display="https://podminky.urs.cz/item/CS_URS_2023_02/998776101"/>
    <hyperlink ref="F593" r:id="rId81" display="https://podminky.urs.cz/item/CS_URS_2023_02/781111011"/>
    <hyperlink ref="F599" r:id="rId82" display="https://podminky.urs.cz/item/CS_URS_2023_02/781121011"/>
    <hyperlink ref="F602" r:id="rId83" display="https://podminky.urs.cz/item/CS_URS_2023_02/781474154"/>
    <hyperlink ref="F608" r:id="rId84" display="https://podminky.urs.cz/item/CS_URS_2023_02/781492251"/>
    <hyperlink ref="F614" r:id="rId85" display="https://podminky.urs.cz/item/CS_URS_2023_02/998781101"/>
    <hyperlink ref="F618" r:id="rId86" display="https://podminky.urs.cz/item/CS_URS_2023_02/783315101"/>
    <hyperlink ref="F624" r:id="rId87" display="https://podminky.urs.cz/item/CS_URS_2023_02/783317101"/>
    <hyperlink ref="F627" r:id="rId88" display="https://podminky.urs.cz/item/CS_URS_2023_02/783805100"/>
    <hyperlink ref="F640" r:id="rId89" display="https://podminky.urs.cz/item/CS_URS_2023_02/784111001"/>
    <hyperlink ref="F648" r:id="rId90" display="https://podminky.urs.cz/item/CS_URS_2023_02/784181101"/>
    <hyperlink ref="F651" r:id="rId91" display="https://podminky.urs.cz/item/CS_URS_2023_02/784221101"/>
    <hyperlink ref="F655" r:id="rId92" display="https://podminky.urs.cz/item/CS_URS_2023_02/786626111"/>
    <hyperlink ref="F667" r:id="rId93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3177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ROUND((SUM(BE87:BE100)),2)</f>
        <v>0</v>
      </c>
      <c r="G35" s="39"/>
      <c r="H35" s="39"/>
      <c r="I35" s="158">
        <v>0.21</v>
      </c>
      <c r="J35" s="157">
        <f>ROUND(((SUM(BE87:BE100))*I35),2)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ROUND((SUM(BF87:BF100)),2)</f>
        <v>0</v>
      </c>
      <c r="G36" s="39"/>
      <c r="H36" s="39"/>
      <c r="I36" s="158">
        <v>0.12</v>
      </c>
      <c r="J36" s="157">
        <f>ROUND(((SUM(BF87:BF100))*I36),2)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ROUND((SUM(BG87:BG100)),2)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ROUND((SUM(BH87:BH100)),2)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ROUND((SUM(BI87:BI100)),2)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03b - VZT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175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1431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195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Multifunkční centrum při ZŠ Gen. Svobody Arnultovice rev.1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160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2924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162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03b - VZT 3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Nový Bor</v>
      </c>
      <c r="G81" s="41"/>
      <c r="H81" s="41"/>
      <c r="I81" s="33" t="s">
        <v>23</v>
      </c>
      <c r="J81" s="73" t="str">
        <f>IF(J14="","",J14)</f>
        <v>22. 12. 2023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Nový Bor</v>
      </c>
      <c r="G83" s="41"/>
      <c r="H83" s="41"/>
      <c r="I83" s="33" t="s">
        <v>31</v>
      </c>
      <c r="J83" s="37" t="str">
        <f>E23</f>
        <v>R. Voce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196</v>
      </c>
      <c r="D86" s="189" t="s">
        <v>57</v>
      </c>
      <c r="E86" s="189" t="s">
        <v>53</v>
      </c>
      <c r="F86" s="189" t="s">
        <v>54</v>
      </c>
      <c r="G86" s="189" t="s">
        <v>197</v>
      </c>
      <c r="H86" s="189" t="s">
        <v>198</v>
      </c>
      <c r="I86" s="189" t="s">
        <v>199</v>
      </c>
      <c r="J86" s="189" t="s">
        <v>166</v>
      </c>
      <c r="K86" s="190" t="s">
        <v>200</v>
      </c>
      <c r="L86" s="191"/>
      <c r="M86" s="93" t="s">
        <v>19</v>
      </c>
      <c r="N86" s="94" t="s">
        <v>42</v>
      </c>
      <c r="O86" s="94" t="s">
        <v>201</v>
      </c>
      <c r="P86" s="94" t="s">
        <v>202</v>
      </c>
      <c r="Q86" s="94" t="s">
        <v>203</v>
      </c>
      <c r="R86" s="94" t="s">
        <v>204</v>
      </c>
      <c r="S86" s="94" t="s">
        <v>205</v>
      </c>
      <c r="T86" s="95" t="s">
        <v>206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0.00167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167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71</v>
      </c>
      <c r="E88" s="200" t="s">
        <v>391</v>
      </c>
      <c r="F88" s="200" t="s">
        <v>392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0.00167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71</v>
      </c>
      <c r="AU88" s="209" t="s">
        <v>72</v>
      </c>
      <c r="AY88" s="208" t="s">
        <v>210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71</v>
      </c>
      <c r="E89" s="211" t="s">
        <v>1432</v>
      </c>
      <c r="F89" s="211" t="s">
        <v>1433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SUM(P90:P100)</f>
        <v>0</v>
      </c>
      <c r="Q89" s="205"/>
      <c r="R89" s="206">
        <f>SUM(R90:R100)</f>
        <v>0.00167</v>
      </c>
      <c r="S89" s="205"/>
      <c r="T89" s="207">
        <f>SUM(T90:T100)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71</v>
      </c>
      <c r="AU89" s="209" t="s">
        <v>79</v>
      </c>
      <c r="AY89" s="208" t="s">
        <v>210</v>
      </c>
      <c r="BK89" s="210">
        <f>SUM(BK90:BK100)</f>
        <v>0</v>
      </c>
    </row>
    <row r="90" spans="1:65" s="2" customFormat="1" ht="33" customHeight="1">
      <c r="A90" s="39"/>
      <c r="B90" s="40"/>
      <c r="C90" s="213" t="s">
        <v>79</v>
      </c>
      <c r="D90" s="213" t="s">
        <v>212</v>
      </c>
      <c r="E90" s="214" t="s">
        <v>1434</v>
      </c>
      <c r="F90" s="215" t="s">
        <v>1435</v>
      </c>
      <c r="G90" s="216" t="s">
        <v>297</v>
      </c>
      <c r="H90" s="217">
        <v>1</v>
      </c>
      <c r="I90" s="218"/>
      <c r="J90" s="219">
        <f>ROUND(I90*H90,2)</f>
        <v>0</v>
      </c>
      <c r="K90" s="215" t="s">
        <v>216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311</v>
      </c>
      <c r="AT90" s="224" t="s">
        <v>212</v>
      </c>
      <c r="AU90" s="224" t="s">
        <v>81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311</v>
      </c>
      <c r="BM90" s="224" t="s">
        <v>3178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1437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81</v>
      </c>
    </row>
    <row r="92" spans="1:47" s="2" customFormat="1" ht="12">
      <c r="A92" s="39"/>
      <c r="B92" s="40"/>
      <c r="C92" s="41"/>
      <c r="D92" s="231" t="s">
        <v>221</v>
      </c>
      <c r="E92" s="41"/>
      <c r="F92" s="232" t="s">
        <v>1438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221</v>
      </c>
      <c r="AU92" s="18" t="s">
        <v>81</v>
      </c>
    </row>
    <row r="93" spans="1:65" s="2" customFormat="1" ht="21.75" customHeight="1">
      <c r="A93" s="39"/>
      <c r="B93" s="40"/>
      <c r="C93" s="244" t="s">
        <v>81</v>
      </c>
      <c r="D93" s="244" t="s">
        <v>240</v>
      </c>
      <c r="E93" s="245" t="s">
        <v>1439</v>
      </c>
      <c r="F93" s="246" t="s">
        <v>1440</v>
      </c>
      <c r="G93" s="247" t="s">
        <v>297</v>
      </c>
      <c r="H93" s="248">
        <v>1</v>
      </c>
      <c r="I93" s="249"/>
      <c r="J93" s="250">
        <f>ROUND(I93*H93,2)</f>
        <v>0</v>
      </c>
      <c r="K93" s="246" t="s">
        <v>19</v>
      </c>
      <c r="L93" s="251"/>
      <c r="M93" s="252" t="s">
        <v>19</v>
      </c>
      <c r="N93" s="253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405</v>
      </c>
      <c r="AT93" s="224" t="s">
        <v>240</v>
      </c>
      <c r="AU93" s="224" t="s">
        <v>81</v>
      </c>
      <c r="AY93" s="18" t="s">
        <v>210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311</v>
      </c>
      <c r="BM93" s="224" t="s">
        <v>3179</v>
      </c>
    </row>
    <row r="94" spans="1:47" s="2" customFormat="1" ht="12">
      <c r="A94" s="39"/>
      <c r="B94" s="40"/>
      <c r="C94" s="41"/>
      <c r="D94" s="226" t="s">
        <v>219</v>
      </c>
      <c r="E94" s="41"/>
      <c r="F94" s="227" t="s">
        <v>1440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219</v>
      </c>
      <c r="AU94" s="18" t="s">
        <v>81</v>
      </c>
    </row>
    <row r="95" spans="1:65" s="2" customFormat="1" ht="37.8" customHeight="1">
      <c r="A95" s="39"/>
      <c r="B95" s="40"/>
      <c r="C95" s="213" t="s">
        <v>234</v>
      </c>
      <c r="D95" s="213" t="s">
        <v>212</v>
      </c>
      <c r="E95" s="214" t="s">
        <v>1455</v>
      </c>
      <c r="F95" s="215" t="s">
        <v>1456</v>
      </c>
      <c r="G95" s="216" t="s">
        <v>269</v>
      </c>
      <c r="H95" s="217">
        <v>1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0.00167</v>
      </c>
      <c r="R95" s="222">
        <f>Q95*H95</f>
        <v>0.00167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311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311</v>
      </c>
      <c r="BM95" s="224" t="s">
        <v>3180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1458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1459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65" s="2" customFormat="1" ht="24.15" customHeight="1">
      <c r="A98" s="39"/>
      <c r="B98" s="40"/>
      <c r="C98" s="213" t="s">
        <v>217</v>
      </c>
      <c r="D98" s="213" t="s">
        <v>212</v>
      </c>
      <c r="E98" s="214" t="s">
        <v>1498</v>
      </c>
      <c r="F98" s="215" t="s">
        <v>1499</v>
      </c>
      <c r="G98" s="216" t="s">
        <v>297</v>
      </c>
      <c r="H98" s="217">
        <v>1</v>
      </c>
      <c r="I98" s="218"/>
      <c r="J98" s="219">
        <f>ROUND(I98*H98,2)</f>
        <v>0</v>
      </c>
      <c r="K98" s="215" t="s">
        <v>216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311</v>
      </c>
      <c r="AT98" s="224" t="s">
        <v>212</v>
      </c>
      <c r="AU98" s="224" t="s">
        <v>81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311</v>
      </c>
      <c r="BM98" s="224" t="s">
        <v>3181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1501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81</v>
      </c>
    </row>
    <row r="100" spans="1:47" s="2" customFormat="1" ht="12">
      <c r="A100" s="39"/>
      <c r="B100" s="40"/>
      <c r="C100" s="41"/>
      <c r="D100" s="231" t="s">
        <v>221</v>
      </c>
      <c r="E100" s="41"/>
      <c r="F100" s="232" t="s">
        <v>1502</v>
      </c>
      <c r="G100" s="41"/>
      <c r="H100" s="41"/>
      <c r="I100" s="228"/>
      <c r="J100" s="41"/>
      <c r="K100" s="41"/>
      <c r="L100" s="45"/>
      <c r="M100" s="269"/>
      <c r="N100" s="270"/>
      <c r="O100" s="271"/>
      <c r="P100" s="271"/>
      <c r="Q100" s="271"/>
      <c r="R100" s="271"/>
      <c r="S100" s="271"/>
      <c r="T100" s="272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221</v>
      </c>
      <c r="AU100" s="18" t="s">
        <v>81</v>
      </c>
    </row>
    <row r="101" spans="1:31" s="2" customFormat="1" ht="6.95" customHeight="1">
      <c r="A101" s="3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45"/>
      <c r="M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</sheetData>
  <sheetProtection password="CC35" sheet="1" objects="1" scenarios="1" formatColumns="0" formatRows="0" autoFilter="0"/>
  <autoFilter ref="C86:K10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3_02/751122052"/>
    <hyperlink ref="F97" r:id="rId2" display="https://podminky.urs.cz/item/CS_URS_2023_02/751510041"/>
    <hyperlink ref="F100" r:id="rId3" display="https://podminky.urs.cz/item/CS_URS_2023_02/75169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3182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ROUND((SUM(BE91:BE142)),2)</f>
        <v>0</v>
      </c>
      <c r="G35" s="39"/>
      <c r="H35" s="39"/>
      <c r="I35" s="158">
        <v>0.21</v>
      </c>
      <c r="J35" s="157">
        <f>ROUND(((SUM(BE91:BE142))*I35),2)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ROUND((SUM(BF91:BF142)),2)</f>
        <v>0</v>
      </c>
      <c r="G36" s="39"/>
      <c r="H36" s="39"/>
      <c r="I36" s="158">
        <v>0.12</v>
      </c>
      <c r="J36" s="157">
        <f>ROUND(((SUM(BF91:BF142))*I36),2)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ROUND((SUM(BG91:BG142)),2)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ROUND((SUM(BH91:BH142)),2)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ROUND((SUM(BI91:BI142)),2)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03c - UT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173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175</v>
      </c>
      <c r="E66" s="178"/>
      <c r="F66" s="178"/>
      <c r="G66" s="178"/>
      <c r="H66" s="178"/>
      <c r="I66" s="178"/>
      <c r="J66" s="179">
        <f>J101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1"/>
      <c r="C67" s="126"/>
      <c r="D67" s="182" t="s">
        <v>1509</v>
      </c>
      <c r="E67" s="183"/>
      <c r="F67" s="183"/>
      <c r="G67" s="183"/>
      <c r="H67" s="183"/>
      <c r="I67" s="183"/>
      <c r="J67" s="184">
        <f>J102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1510</v>
      </c>
      <c r="E68" s="183"/>
      <c r="F68" s="183"/>
      <c r="G68" s="183"/>
      <c r="H68" s="183"/>
      <c r="I68" s="183"/>
      <c r="J68" s="184">
        <f>J118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1511</v>
      </c>
      <c r="E69" s="183"/>
      <c r="F69" s="183"/>
      <c r="G69" s="183"/>
      <c r="H69" s="183"/>
      <c r="I69" s="183"/>
      <c r="J69" s="184">
        <f>J128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195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Multifunkční centrum při ZŠ Gen. Svobody Arnultovice rev.1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160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2924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03c - UT 3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Nový Bor</v>
      </c>
      <c r="G85" s="41"/>
      <c r="H85" s="41"/>
      <c r="I85" s="33" t="s">
        <v>23</v>
      </c>
      <c r="J85" s="73" t="str">
        <f>IF(J14="","",J14)</f>
        <v>22. 12. 2023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Nový Bor</v>
      </c>
      <c r="G87" s="41"/>
      <c r="H87" s="41"/>
      <c r="I87" s="33" t="s">
        <v>31</v>
      </c>
      <c r="J87" s="37" t="str">
        <f>E23</f>
        <v>R. Voce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196</v>
      </c>
      <c r="D90" s="189" t="s">
        <v>57</v>
      </c>
      <c r="E90" s="189" t="s">
        <v>53</v>
      </c>
      <c r="F90" s="189" t="s">
        <v>54</v>
      </c>
      <c r="G90" s="189" t="s">
        <v>197</v>
      </c>
      <c r="H90" s="189" t="s">
        <v>198</v>
      </c>
      <c r="I90" s="189" t="s">
        <v>199</v>
      </c>
      <c r="J90" s="189" t="s">
        <v>166</v>
      </c>
      <c r="K90" s="190" t="s">
        <v>200</v>
      </c>
      <c r="L90" s="191"/>
      <c r="M90" s="93" t="s">
        <v>19</v>
      </c>
      <c r="N90" s="94" t="s">
        <v>42</v>
      </c>
      <c r="O90" s="94" t="s">
        <v>201</v>
      </c>
      <c r="P90" s="94" t="s">
        <v>202</v>
      </c>
      <c r="Q90" s="94" t="s">
        <v>203</v>
      </c>
      <c r="R90" s="94" t="s">
        <v>204</v>
      </c>
      <c r="S90" s="94" t="s">
        <v>205</v>
      </c>
      <c r="T90" s="95" t="s">
        <v>206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P92+P101</f>
        <v>0</v>
      </c>
      <c r="Q91" s="97"/>
      <c r="R91" s="194">
        <f>R92+R101</f>
        <v>0.1579</v>
      </c>
      <c r="S91" s="97"/>
      <c r="T91" s="195">
        <f>T92+T101</f>
        <v>0.10092000000000001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167</v>
      </c>
      <c r="BK91" s="196">
        <f>BK92+BK101</f>
        <v>0</v>
      </c>
    </row>
    <row r="92" spans="1:63" s="12" customFormat="1" ht="25.9" customHeight="1">
      <c r="A92" s="12"/>
      <c r="B92" s="197"/>
      <c r="C92" s="198"/>
      <c r="D92" s="199" t="s">
        <v>71</v>
      </c>
      <c r="E92" s="200" t="s">
        <v>208</v>
      </c>
      <c r="F92" s="200" t="s">
        <v>209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72</v>
      </c>
      <c r="AY92" s="208" t="s">
        <v>210</v>
      </c>
      <c r="BK92" s="210">
        <f>BK93</f>
        <v>0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327</v>
      </c>
      <c r="F93" s="211" t="s">
        <v>328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SUM(P94:P100)</f>
        <v>0</v>
      </c>
      <c r="Q93" s="205"/>
      <c r="R93" s="206">
        <f>SUM(R94:R100)</f>
        <v>0</v>
      </c>
      <c r="S93" s="205"/>
      <c r="T93" s="207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71</v>
      </c>
      <c r="AU93" s="209" t="s">
        <v>79</v>
      </c>
      <c r="AY93" s="208" t="s">
        <v>210</v>
      </c>
      <c r="BK93" s="210">
        <f>SUM(BK94:BK100)</f>
        <v>0</v>
      </c>
    </row>
    <row r="94" spans="1:65" s="2" customFormat="1" ht="24.15" customHeight="1">
      <c r="A94" s="39"/>
      <c r="B94" s="40"/>
      <c r="C94" s="213" t="s">
        <v>79</v>
      </c>
      <c r="D94" s="213" t="s">
        <v>212</v>
      </c>
      <c r="E94" s="214" t="s">
        <v>330</v>
      </c>
      <c r="F94" s="215" t="s">
        <v>331</v>
      </c>
      <c r="G94" s="216" t="s">
        <v>332</v>
      </c>
      <c r="H94" s="217">
        <v>0.101</v>
      </c>
      <c r="I94" s="218"/>
      <c r="J94" s="219">
        <f>ROUND(I94*H94,2)</f>
        <v>0</v>
      </c>
      <c r="K94" s="215" t="s">
        <v>216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81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3183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334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81</v>
      </c>
    </row>
    <row r="96" spans="1:47" s="2" customFormat="1" ht="12">
      <c r="A96" s="39"/>
      <c r="B96" s="40"/>
      <c r="C96" s="41"/>
      <c r="D96" s="231" t="s">
        <v>221</v>
      </c>
      <c r="E96" s="41"/>
      <c r="F96" s="232" t="s">
        <v>335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221</v>
      </c>
      <c r="AU96" s="18" t="s">
        <v>81</v>
      </c>
    </row>
    <row r="97" spans="1:65" s="2" customFormat="1" ht="24.15" customHeight="1">
      <c r="A97" s="39"/>
      <c r="B97" s="40"/>
      <c r="C97" s="213" t="s">
        <v>81</v>
      </c>
      <c r="D97" s="213" t="s">
        <v>212</v>
      </c>
      <c r="E97" s="214" t="s">
        <v>337</v>
      </c>
      <c r="F97" s="215" t="s">
        <v>338</v>
      </c>
      <c r="G97" s="216" t="s">
        <v>332</v>
      </c>
      <c r="H97" s="217">
        <v>0.404</v>
      </c>
      <c r="I97" s="218"/>
      <c r="J97" s="219">
        <f>ROUND(I97*H97,2)</f>
        <v>0</v>
      </c>
      <c r="K97" s="215" t="s">
        <v>216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217</v>
      </c>
      <c r="AT97" s="224" t="s">
        <v>212</v>
      </c>
      <c r="AU97" s="224" t="s">
        <v>81</v>
      </c>
      <c r="AY97" s="18" t="s">
        <v>210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217</v>
      </c>
      <c r="BM97" s="224" t="s">
        <v>3184</v>
      </c>
    </row>
    <row r="98" spans="1:47" s="2" customFormat="1" ht="12">
      <c r="A98" s="39"/>
      <c r="B98" s="40"/>
      <c r="C98" s="41"/>
      <c r="D98" s="226" t="s">
        <v>219</v>
      </c>
      <c r="E98" s="41"/>
      <c r="F98" s="227" t="s">
        <v>340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219</v>
      </c>
      <c r="AU98" s="18" t="s">
        <v>81</v>
      </c>
    </row>
    <row r="99" spans="1:47" s="2" customFormat="1" ht="12">
      <c r="A99" s="39"/>
      <c r="B99" s="40"/>
      <c r="C99" s="41"/>
      <c r="D99" s="231" t="s">
        <v>221</v>
      </c>
      <c r="E99" s="41"/>
      <c r="F99" s="232" t="s">
        <v>341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221</v>
      </c>
      <c r="AU99" s="18" t="s">
        <v>81</v>
      </c>
    </row>
    <row r="100" spans="1:51" s="13" customFormat="1" ht="12">
      <c r="A100" s="13"/>
      <c r="B100" s="233"/>
      <c r="C100" s="234"/>
      <c r="D100" s="226" t="s">
        <v>223</v>
      </c>
      <c r="E100" s="234"/>
      <c r="F100" s="236" t="s">
        <v>3185</v>
      </c>
      <c r="G100" s="234"/>
      <c r="H100" s="237">
        <v>0.404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223</v>
      </c>
      <c r="AU100" s="243" t="s">
        <v>81</v>
      </c>
      <c r="AV100" s="13" t="s">
        <v>81</v>
      </c>
      <c r="AW100" s="13" t="s">
        <v>4</v>
      </c>
      <c r="AX100" s="13" t="s">
        <v>79</v>
      </c>
      <c r="AY100" s="243" t="s">
        <v>210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391</v>
      </c>
      <c r="F101" s="200" t="s">
        <v>392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P102+P118+P128</f>
        <v>0</v>
      </c>
      <c r="Q101" s="205"/>
      <c r="R101" s="206">
        <f>R102+R118+R128</f>
        <v>0.1579</v>
      </c>
      <c r="S101" s="205"/>
      <c r="T101" s="207">
        <f>T102+T118+T128</f>
        <v>0.10092000000000001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81</v>
      </c>
      <c r="AT101" s="209" t="s">
        <v>71</v>
      </c>
      <c r="AU101" s="209" t="s">
        <v>72</v>
      </c>
      <c r="AY101" s="208" t="s">
        <v>210</v>
      </c>
      <c r="BK101" s="210">
        <f>BK102+BK118+BK128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1515</v>
      </c>
      <c r="F102" s="211" t="s">
        <v>1516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SUM(P103:P117)</f>
        <v>0</v>
      </c>
      <c r="Q102" s="205"/>
      <c r="R102" s="206">
        <f>SUM(R103:R117)</f>
        <v>0.02386</v>
      </c>
      <c r="S102" s="205"/>
      <c r="T102" s="207">
        <f>SUM(T103:T117)</f>
        <v>0.054400000000000004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81</v>
      </c>
      <c r="AT102" s="209" t="s">
        <v>71</v>
      </c>
      <c r="AU102" s="209" t="s">
        <v>79</v>
      </c>
      <c r="AY102" s="208" t="s">
        <v>210</v>
      </c>
      <c r="BK102" s="210">
        <f>SUM(BK103:BK117)</f>
        <v>0</v>
      </c>
    </row>
    <row r="103" spans="1:65" s="2" customFormat="1" ht="24.15" customHeight="1">
      <c r="A103" s="39"/>
      <c r="B103" s="40"/>
      <c r="C103" s="213" t="s">
        <v>234</v>
      </c>
      <c r="D103" s="213" t="s">
        <v>212</v>
      </c>
      <c r="E103" s="214" t="s">
        <v>1517</v>
      </c>
      <c r="F103" s="215" t="s">
        <v>1518</v>
      </c>
      <c r="G103" s="216" t="s">
        <v>269</v>
      </c>
      <c r="H103" s="217">
        <v>17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2E-05</v>
      </c>
      <c r="R103" s="222">
        <f>Q103*H103</f>
        <v>0.00034</v>
      </c>
      <c r="S103" s="222">
        <v>0.0032</v>
      </c>
      <c r="T103" s="223">
        <f>S103*H103</f>
        <v>0.054400000000000004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3186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1520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1521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217</v>
      </c>
      <c r="D106" s="213" t="s">
        <v>212</v>
      </c>
      <c r="E106" s="214" t="s">
        <v>1522</v>
      </c>
      <c r="F106" s="215" t="s">
        <v>1523</v>
      </c>
      <c r="G106" s="216" t="s">
        <v>269</v>
      </c>
      <c r="H106" s="217">
        <v>2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0.00051</v>
      </c>
      <c r="R106" s="222">
        <f>Q106*H106</f>
        <v>0.00102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3187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1525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1526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24.15" customHeight="1">
      <c r="A109" s="39"/>
      <c r="B109" s="40"/>
      <c r="C109" s="213" t="s">
        <v>225</v>
      </c>
      <c r="D109" s="213" t="s">
        <v>212</v>
      </c>
      <c r="E109" s="214" t="s">
        <v>1537</v>
      </c>
      <c r="F109" s="215" t="s">
        <v>1538</v>
      </c>
      <c r="G109" s="216" t="s">
        <v>269</v>
      </c>
      <c r="H109" s="217">
        <v>15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0.0015</v>
      </c>
      <c r="R109" s="222">
        <f>Q109*H109</f>
        <v>0.0225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311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311</v>
      </c>
      <c r="BM109" s="224" t="s">
        <v>3188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1540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1541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21.75" customHeight="1">
      <c r="A112" s="39"/>
      <c r="B112" s="40"/>
      <c r="C112" s="213" t="s">
        <v>246</v>
      </c>
      <c r="D112" s="213" t="s">
        <v>212</v>
      </c>
      <c r="E112" s="214" t="s">
        <v>1547</v>
      </c>
      <c r="F112" s="215" t="s">
        <v>1548</v>
      </c>
      <c r="G112" s="216" t="s">
        <v>269</v>
      </c>
      <c r="H112" s="217">
        <v>17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311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311</v>
      </c>
      <c r="BM112" s="224" t="s">
        <v>3189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1550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1551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24.15" customHeight="1">
      <c r="A115" s="39"/>
      <c r="B115" s="40"/>
      <c r="C115" s="213" t="s">
        <v>259</v>
      </c>
      <c r="D115" s="213" t="s">
        <v>212</v>
      </c>
      <c r="E115" s="214" t="s">
        <v>1552</v>
      </c>
      <c r="F115" s="215" t="s">
        <v>1553</v>
      </c>
      <c r="G115" s="216" t="s">
        <v>332</v>
      </c>
      <c r="H115" s="217">
        <v>0.024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311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311</v>
      </c>
      <c r="BM115" s="224" t="s">
        <v>3190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1555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1556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63" s="12" customFormat="1" ht="22.8" customHeight="1">
      <c r="A118" s="12"/>
      <c r="B118" s="197"/>
      <c r="C118" s="198"/>
      <c r="D118" s="199" t="s">
        <v>71</v>
      </c>
      <c r="E118" s="211" t="s">
        <v>1557</v>
      </c>
      <c r="F118" s="211" t="s">
        <v>1558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SUM(P119:P127)</f>
        <v>0</v>
      </c>
      <c r="Q118" s="205"/>
      <c r="R118" s="206">
        <f>SUM(R119:R127)</f>
        <v>0.0031799999999999997</v>
      </c>
      <c r="S118" s="205"/>
      <c r="T118" s="207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81</v>
      </c>
      <c r="AT118" s="209" t="s">
        <v>71</v>
      </c>
      <c r="AU118" s="209" t="s">
        <v>79</v>
      </c>
      <c r="AY118" s="208" t="s">
        <v>210</v>
      </c>
      <c r="BK118" s="210">
        <f>SUM(BK119:BK127)</f>
        <v>0</v>
      </c>
    </row>
    <row r="119" spans="1:65" s="2" customFormat="1" ht="24.15" customHeight="1">
      <c r="A119" s="39"/>
      <c r="B119" s="40"/>
      <c r="C119" s="213" t="s">
        <v>243</v>
      </c>
      <c r="D119" s="213" t="s">
        <v>212</v>
      </c>
      <c r="E119" s="214" t="s">
        <v>1564</v>
      </c>
      <c r="F119" s="215" t="s">
        <v>1565</v>
      </c>
      <c r="G119" s="216" t="s">
        <v>297</v>
      </c>
      <c r="H119" s="217">
        <v>3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0.00022</v>
      </c>
      <c r="R119" s="222">
        <f>Q119*H119</f>
        <v>0.00066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311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311</v>
      </c>
      <c r="BM119" s="224" t="s">
        <v>3191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1567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1568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65" s="2" customFormat="1" ht="24.15" customHeight="1">
      <c r="A122" s="39"/>
      <c r="B122" s="40"/>
      <c r="C122" s="213" t="s">
        <v>265</v>
      </c>
      <c r="D122" s="213" t="s">
        <v>212</v>
      </c>
      <c r="E122" s="214" t="s">
        <v>1569</v>
      </c>
      <c r="F122" s="215" t="s">
        <v>1570</v>
      </c>
      <c r="G122" s="216" t="s">
        <v>297</v>
      </c>
      <c r="H122" s="217">
        <v>3</v>
      </c>
      <c r="I122" s="218"/>
      <c r="J122" s="219">
        <f>ROUND(I122*H122,2)</f>
        <v>0</v>
      </c>
      <c r="K122" s="215" t="s">
        <v>216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0.00014</v>
      </c>
      <c r="R122" s="222">
        <f>Q122*H122</f>
        <v>0.00041999999999999996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311</v>
      </c>
      <c r="AT122" s="224" t="s">
        <v>212</v>
      </c>
      <c r="AU122" s="224" t="s">
        <v>81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311</v>
      </c>
      <c r="BM122" s="224" t="s">
        <v>3192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1572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81</v>
      </c>
    </row>
    <row r="124" spans="1:47" s="2" customFormat="1" ht="12">
      <c r="A124" s="39"/>
      <c r="B124" s="40"/>
      <c r="C124" s="41"/>
      <c r="D124" s="231" t="s">
        <v>221</v>
      </c>
      <c r="E124" s="41"/>
      <c r="F124" s="232" t="s">
        <v>1573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221</v>
      </c>
      <c r="AU124" s="18" t="s">
        <v>81</v>
      </c>
    </row>
    <row r="125" spans="1:65" s="2" customFormat="1" ht="24.15" customHeight="1">
      <c r="A125" s="39"/>
      <c r="B125" s="40"/>
      <c r="C125" s="213" t="s">
        <v>277</v>
      </c>
      <c r="D125" s="213" t="s">
        <v>212</v>
      </c>
      <c r="E125" s="214" t="s">
        <v>1574</v>
      </c>
      <c r="F125" s="215" t="s">
        <v>1575</v>
      </c>
      <c r="G125" s="216" t="s">
        <v>297</v>
      </c>
      <c r="H125" s="217">
        <v>3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0.0007</v>
      </c>
      <c r="R125" s="222">
        <f>Q125*H125</f>
        <v>0.0021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3193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1577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1578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1594</v>
      </c>
      <c r="F128" s="211" t="s">
        <v>1595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SUM(P129:P142)</f>
        <v>0</v>
      </c>
      <c r="Q128" s="205"/>
      <c r="R128" s="206">
        <f>SUM(R129:R142)</f>
        <v>0.13086</v>
      </c>
      <c r="S128" s="205"/>
      <c r="T128" s="207">
        <f>SUM(T129:T142)</f>
        <v>0.04652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79</v>
      </c>
      <c r="AY128" s="208" t="s">
        <v>210</v>
      </c>
      <c r="BK128" s="210">
        <f>SUM(BK129:BK142)</f>
        <v>0</v>
      </c>
    </row>
    <row r="129" spans="1:65" s="2" customFormat="1" ht="24.15" customHeight="1">
      <c r="A129" s="39"/>
      <c r="B129" s="40"/>
      <c r="C129" s="213" t="s">
        <v>283</v>
      </c>
      <c r="D129" s="213" t="s">
        <v>212</v>
      </c>
      <c r="E129" s="214" t="s">
        <v>1596</v>
      </c>
      <c r="F129" s="215" t="s">
        <v>1597</v>
      </c>
      <c r="G129" s="216" t="s">
        <v>297</v>
      </c>
      <c r="H129" s="217">
        <v>2</v>
      </c>
      <c r="I129" s="218"/>
      <c r="J129" s="219">
        <f>ROUND(I129*H129,2)</f>
        <v>0</v>
      </c>
      <c r="K129" s="215" t="s">
        <v>216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5E-05</v>
      </c>
      <c r="R129" s="222">
        <f>Q129*H129</f>
        <v>0.0001</v>
      </c>
      <c r="S129" s="222">
        <v>0.02326</v>
      </c>
      <c r="T129" s="223">
        <f>S129*H129</f>
        <v>0.04652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311</v>
      </c>
      <c r="AT129" s="224" t="s">
        <v>212</v>
      </c>
      <c r="AU129" s="224" t="s">
        <v>81</v>
      </c>
      <c r="AY129" s="18" t="s">
        <v>210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311</v>
      </c>
      <c r="BM129" s="224" t="s">
        <v>3194</v>
      </c>
    </row>
    <row r="130" spans="1:47" s="2" customFormat="1" ht="12">
      <c r="A130" s="39"/>
      <c r="B130" s="40"/>
      <c r="C130" s="41"/>
      <c r="D130" s="226" t="s">
        <v>219</v>
      </c>
      <c r="E130" s="41"/>
      <c r="F130" s="227" t="s">
        <v>1599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219</v>
      </c>
      <c r="AU130" s="18" t="s">
        <v>81</v>
      </c>
    </row>
    <row r="131" spans="1:47" s="2" customFormat="1" ht="12">
      <c r="A131" s="39"/>
      <c r="B131" s="40"/>
      <c r="C131" s="41"/>
      <c r="D131" s="231" t="s">
        <v>221</v>
      </c>
      <c r="E131" s="41"/>
      <c r="F131" s="232" t="s">
        <v>1600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221</v>
      </c>
      <c r="AU131" s="18" t="s">
        <v>81</v>
      </c>
    </row>
    <row r="132" spans="1:65" s="2" customFormat="1" ht="37.8" customHeight="1">
      <c r="A132" s="39"/>
      <c r="B132" s="40"/>
      <c r="C132" s="213" t="s">
        <v>8</v>
      </c>
      <c r="D132" s="213" t="s">
        <v>212</v>
      </c>
      <c r="E132" s="214" t="s">
        <v>2720</v>
      </c>
      <c r="F132" s="215" t="s">
        <v>2721</v>
      </c>
      <c r="G132" s="216" t="s">
        <v>297</v>
      </c>
      <c r="H132" s="217">
        <v>1</v>
      </c>
      <c r="I132" s="218"/>
      <c r="J132" s="219">
        <f>ROUND(I132*H132,2)</f>
        <v>0</v>
      </c>
      <c r="K132" s="215" t="s">
        <v>216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0.02204</v>
      </c>
      <c r="R132" s="222">
        <f>Q132*H132</f>
        <v>0.02204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311</v>
      </c>
      <c r="AT132" s="224" t="s">
        <v>212</v>
      </c>
      <c r="AU132" s="224" t="s">
        <v>81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311</v>
      </c>
      <c r="BM132" s="224" t="s">
        <v>3195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2723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81</v>
      </c>
    </row>
    <row r="134" spans="1:47" s="2" customFormat="1" ht="12">
      <c r="A134" s="39"/>
      <c r="B134" s="40"/>
      <c r="C134" s="41"/>
      <c r="D134" s="231" t="s">
        <v>221</v>
      </c>
      <c r="E134" s="41"/>
      <c r="F134" s="232" t="s">
        <v>2724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221</v>
      </c>
      <c r="AU134" s="18" t="s">
        <v>81</v>
      </c>
    </row>
    <row r="135" spans="1:65" s="2" customFormat="1" ht="37.8" customHeight="1">
      <c r="A135" s="39"/>
      <c r="B135" s="40"/>
      <c r="C135" s="213" t="s">
        <v>294</v>
      </c>
      <c r="D135" s="213" t="s">
        <v>212</v>
      </c>
      <c r="E135" s="214" t="s">
        <v>2726</v>
      </c>
      <c r="F135" s="215" t="s">
        <v>2727</v>
      </c>
      <c r="G135" s="216" t="s">
        <v>297</v>
      </c>
      <c r="H135" s="217">
        <v>2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0.05436</v>
      </c>
      <c r="R135" s="222">
        <f>Q135*H135</f>
        <v>0.10872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311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311</v>
      </c>
      <c r="BM135" s="224" t="s">
        <v>3196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2729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2730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65" s="2" customFormat="1" ht="16.5" customHeight="1">
      <c r="A138" s="39"/>
      <c r="B138" s="40"/>
      <c r="C138" s="213" t="s">
        <v>301</v>
      </c>
      <c r="D138" s="213" t="s">
        <v>212</v>
      </c>
      <c r="E138" s="214" t="s">
        <v>1621</v>
      </c>
      <c r="F138" s="215" t="s">
        <v>1622</v>
      </c>
      <c r="G138" s="216" t="s">
        <v>1623</v>
      </c>
      <c r="H138" s="217">
        <v>4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311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311</v>
      </c>
      <c r="BM138" s="224" t="s">
        <v>3197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1622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65" s="2" customFormat="1" ht="24.15" customHeight="1">
      <c r="A140" s="39"/>
      <c r="B140" s="40"/>
      <c r="C140" s="213" t="s">
        <v>305</v>
      </c>
      <c r="D140" s="213" t="s">
        <v>212</v>
      </c>
      <c r="E140" s="214" t="s">
        <v>1616</v>
      </c>
      <c r="F140" s="215" t="s">
        <v>1617</v>
      </c>
      <c r="G140" s="216" t="s">
        <v>332</v>
      </c>
      <c r="H140" s="217">
        <v>0.131</v>
      </c>
      <c r="I140" s="218"/>
      <c r="J140" s="219">
        <f>ROUND(I140*H140,2)</f>
        <v>0</v>
      </c>
      <c r="K140" s="215" t="s">
        <v>216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311</v>
      </c>
      <c r="AT140" s="224" t="s">
        <v>212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311</v>
      </c>
      <c r="BM140" s="224" t="s">
        <v>3198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1619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47" s="2" customFormat="1" ht="12">
      <c r="A142" s="39"/>
      <c r="B142" s="40"/>
      <c r="C142" s="41"/>
      <c r="D142" s="231" t="s">
        <v>221</v>
      </c>
      <c r="E142" s="41"/>
      <c r="F142" s="232" t="s">
        <v>1620</v>
      </c>
      <c r="G142" s="41"/>
      <c r="H142" s="41"/>
      <c r="I142" s="228"/>
      <c r="J142" s="41"/>
      <c r="K142" s="41"/>
      <c r="L142" s="45"/>
      <c r="M142" s="269"/>
      <c r="N142" s="270"/>
      <c r="O142" s="271"/>
      <c r="P142" s="271"/>
      <c r="Q142" s="271"/>
      <c r="R142" s="271"/>
      <c r="S142" s="271"/>
      <c r="T142" s="272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221</v>
      </c>
      <c r="AU142" s="18" t="s">
        <v>81</v>
      </c>
    </row>
    <row r="143" spans="1:31" s="2" customFormat="1" ht="6.95" customHeight="1">
      <c r="A143" s="39"/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90:K14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6"/>
    <hyperlink ref="F114" r:id="rId6" display="https://podminky.urs.cz/item/CS_URS_2023_02/733190217"/>
    <hyperlink ref="F117" r:id="rId7" display="https://podminky.urs.cz/item/CS_URS_2023_02/998733101"/>
    <hyperlink ref="F121" r:id="rId8" display="https://podminky.urs.cz/item/CS_URS_2023_02/734221531"/>
    <hyperlink ref="F124" r:id="rId9" display="https://podminky.urs.cz/item/CS_URS_2023_02/734221682"/>
    <hyperlink ref="F127" r:id="rId10" display="https://podminky.urs.cz/item/CS_URS_2023_02/734261402"/>
    <hyperlink ref="F131" r:id="rId11" display="https://podminky.urs.cz/item/CS_URS_2023_02/735151812"/>
    <hyperlink ref="F134" r:id="rId12" display="https://podminky.urs.cz/item/CS_URS_2023_02/735152181"/>
    <hyperlink ref="F137" r:id="rId13" display="https://podminky.urs.cz/item/CS_URS_2023_02/735152581"/>
    <hyperlink ref="F142" r:id="rId14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3199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ROUND((SUM(BE96:BE262)),2)</f>
        <v>0</v>
      </c>
      <c r="G35" s="39"/>
      <c r="H35" s="39"/>
      <c r="I35" s="158">
        <v>0.21</v>
      </c>
      <c r="J35" s="157">
        <f>ROUND(((SUM(BE96:BE262))*I35),2)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ROUND((SUM(BF96:BF262)),2)</f>
        <v>0</v>
      </c>
      <c r="G36" s="39"/>
      <c r="H36" s="39"/>
      <c r="I36" s="158">
        <v>0.12</v>
      </c>
      <c r="J36" s="157">
        <f>ROUND(((SUM(BF96:BF262))*I36),2)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ROUND((SUM(BG96:BG262)),2)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ROUND((SUM(BH96:BH262)),2)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ROUND((SUM(BI96:BI262)),2)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03d - ZTI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1627</v>
      </c>
      <c r="E66" s="183"/>
      <c r="F66" s="183"/>
      <c r="G66" s="183"/>
      <c r="H66" s="183"/>
      <c r="I66" s="183"/>
      <c r="J66" s="184">
        <f>J129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171</v>
      </c>
      <c r="E67" s="183"/>
      <c r="F67" s="183"/>
      <c r="G67" s="183"/>
      <c r="H67" s="183"/>
      <c r="I67" s="183"/>
      <c r="J67" s="184">
        <f>J133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172</v>
      </c>
      <c r="E68" s="183"/>
      <c r="F68" s="183"/>
      <c r="G68" s="183"/>
      <c r="H68" s="183"/>
      <c r="I68" s="183"/>
      <c r="J68" s="184">
        <f>J138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173</v>
      </c>
      <c r="E69" s="183"/>
      <c r="F69" s="183"/>
      <c r="G69" s="183"/>
      <c r="H69" s="183"/>
      <c r="I69" s="183"/>
      <c r="J69" s="184">
        <f>J146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174</v>
      </c>
      <c r="E70" s="183"/>
      <c r="F70" s="183"/>
      <c r="G70" s="183"/>
      <c r="H70" s="183"/>
      <c r="I70" s="183"/>
      <c r="J70" s="184">
        <f>J157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175</v>
      </c>
      <c r="E71" s="178"/>
      <c r="F71" s="178"/>
      <c r="G71" s="178"/>
      <c r="H71" s="178"/>
      <c r="I71" s="178"/>
      <c r="J71" s="179">
        <f>J161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1629</v>
      </c>
      <c r="E72" s="183"/>
      <c r="F72" s="183"/>
      <c r="G72" s="183"/>
      <c r="H72" s="183"/>
      <c r="I72" s="183"/>
      <c r="J72" s="184">
        <f>J162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1630</v>
      </c>
      <c r="E73" s="183"/>
      <c r="F73" s="183"/>
      <c r="G73" s="183"/>
      <c r="H73" s="183"/>
      <c r="I73" s="183"/>
      <c r="J73" s="184">
        <f>J184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180</v>
      </c>
      <c r="E74" s="183"/>
      <c r="F74" s="183"/>
      <c r="G74" s="183"/>
      <c r="H74" s="183"/>
      <c r="I74" s="183"/>
      <c r="J74" s="184">
        <f>J227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195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Multifunkční centrum při ZŠ Gen. Svobody Arnultovice rev.1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160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2924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162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03d - ZTI 3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Nový Bor</v>
      </c>
      <c r="G90" s="41"/>
      <c r="H90" s="41"/>
      <c r="I90" s="33" t="s">
        <v>23</v>
      </c>
      <c r="J90" s="73" t="str">
        <f>IF(J14="","",J14)</f>
        <v>22. 12. 2023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Město Nový Bor</v>
      </c>
      <c r="G92" s="41"/>
      <c r="H92" s="41"/>
      <c r="I92" s="33" t="s">
        <v>31</v>
      </c>
      <c r="J92" s="37" t="str">
        <f>E23</f>
        <v>R. Voce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34</v>
      </c>
      <c r="J93" s="37" t="str">
        <f>E26</f>
        <v>J. Nešněra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196</v>
      </c>
      <c r="D95" s="189" t="s">
        <v>57</v>
      </c>
      <c r="E95" s="189" t="s">
        <v>53</v>
      </c>
      <c r="F95" s="189" t="s">
        <v>54</v>
      </c>
      <c r="G95" s="189" t="s">
        <v>197</v>
      </c>
      <c r="H95" s="189" t="s">
        <v>198</v>
      </c>
      <c r="I95" s="189" t="s">
        <v>199</v>
      </c>
      <c r="J95" s="189" t="s">
        <v>166</v>
      </c>
      <c r="K95" s="190" t="s">
        <v>200</v>
      </c>
      <c r="L95" s="191"/>
      <c r="M95" s="93" t="s">
        <v>19</v>
      </c>
      <c r="N95" s="94" t="s">
        <v>42</v>
      </c>
      <c r="O95" s="94" t="s">
        <v>201</v>
      </c>
      <c r="P95" s="94" t="s">
        <v>202</v>
      </c>
      <c r="Q95" s="94" t="s">
        <v>203</v>
      </c>
      <c r="R95" s="94" t="s">
        <v>204</v>
      </c>
      <c r="S95" s="94" t="s">
        <v>205</v>
      </c>
      <c r="T95" s="95" t="s">
        <v>206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207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P97+P161</f>
        <v>0</v>
      </c>
      <c r="Q96" s="97"/>
      <c r="R96" s="194">
        <f>R97+R161</f>
        <v>1.261598</v>
      </c>
      <c r="S96" s="97"/>
      <c r="T96" s="195">
        <f>T97+T161</f>
        <v>0.44000000000000006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71</v>
      </c>
      <c r="AU96" s="18" t="s">
        <v>167</v>
      </c>
      <c r="BK96" s="196">
        <f>BK97+BK161</f>
        <v>0</v>
      </c>
    </row>
    <row r="97" spans="1:63" s="12" customFormat="1" ht="25.9" customHeight="1">
      <c r="A97" s="12"/>
      <c r="B97" s="197"/>
      <c r="C97" s="198"/>
      <c r="D97" s="199" t="s">
        <v>71</v>
      </c>
      <c r="E97" s="200" t="s">
        <v>208</v>
      </c>
      <c r="F97" s="200" t="s">
        <v>209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P98+P129+P133+P138+P146+P157</f>
        <v>0</v>
      </c>
      <c r="Q97" s="205"/>
      <c r="R97" s="206">
        <f>R98+R129+R133+R138+R146+R157</f>
        <v>1.100204</v>
      </c>
      <c r="S97" s="205"/>
      <c r="T97" s="207">
        <f>T98+T129+T133+T138+T146+T157</f>
        <v>0.44000000000000006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79</v>
      </c>
      <c r="AT97" s="209" t="s">
        <v>71</v>
      </c>
      <c r="AU97" s="209" t="s">
        <v>72</v>
      </c>
      <c r="AY97" s="208" t="s">
        <v>210</v>
      </c>
      <c r="BK97" s="210">
        <f>BK98+BK129+BK133+BK138+BK146+BK157</f>
        <v>0</v>
      </c>
    </row>
    <row r="98" spans="1:63" s="12" customFormat="1" ht="22.8" customHeight="1">
      <c r="A98" s="12"/>
      <c r="B98" s="197"/>
      <c r="C98" s="198"/>
      <c r="D98" s="199" t="s">
        <v>71</v>
      </c>
      <c r="E98" s="211" t="s">
        <v>79</v>
      </c>
      <c r="F98" s="211" t="s">
        <v>211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SUM(P99:P128)</f>
        <v>0</v>
      </c>
      <c r="Q98" s="205"/>
      <c r="R98" s="206">
        <f>SUM(R99:R128)</f>
        <v>0.64</v>
      </c>
      <c r="S98" s="205"/>
      <c r="T98" s="207">
        <f>SUM(T99:T128)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79</v>
      </c>
      <c r="AY98" s="208" t="s">
        <v>210</v>
      </c>
      <c r="BK98" s="210">
        <f>SUM(BK99:BK128)</f>
        <v>0</v>
      </c>
    </row>
    <row r="99" spans="1:65" s="2" customFormat="1" ht="33" customHeight="1">
      <c r="A99" s="39"/>
      <c r="B99" s="40"/>
      <c r="C99" s="213" t="s">
        <v>79</v>
      </c>
      <c r="D99" s="213" t="s">
        <v>212</v>
      </c>
      <c r="E99" s="214" t="s">
        <v>1631</v>
      </c>
      <c r="F99" s="215" t="s">
        <v>1632</v>
      </c>
      <c r="G99" s="216" t="s">
        <v>215</v>
      </c>
      <c r="H99" s="217">
        <v>0.52</v>
      </c>
      <c r="I99" s="218"/>
      <c r="J99" s="219">
        <f>ROUND(I99*H99,2)</f>
        <v>0</v>
      </c>
      <c r="K99" s="215" t="s">
        <v>216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217</v>
      </c>
      <c r="AT99" s="224" t="s">
        <v>212</v>
      </c>
      <c r="AU99" s="224" t="s">
        <v>81</v>
      </c>
      <c r="AY99" s="18" t="s">
        <v>210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217</v>
      </c>
      <c r="BM99" s="224" t="s">
        <v>3200</v>
      </c>
    </row>
    <row r="100" spans="1:47" s="2" customFormat="1" ht="12">
      <c r="A100" s="39"/>
      <c r="B100" s="40"/>
      <c r="C100" s="41"/>
      <c r="D100" s="226" t="s">
        <v>219</v>
      </c>
      <c r="E100" s="41"/>
      <c r="F100" s="227" t="s">
        <v>1634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219</v>
      </c>
      <c r="AU100" s="18" t="s">
        <v>81</v>
      </c>
    </row>
    <row r="101" spans="1:47" s="2" customFormat="1" ht="12">
      <c r="A101" s="39"/>
      <c r="B101" s="40"/>
      <c r="C101" s="41"/>
      <c r="D101" s="231" t="s">
        <v>221</v>
      </c>
      <c r="E101" s="41"/>
      <c r="F101" s="232" t="s">
        <v>1635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221</v>
      </c>
      <c r="AU101" s="18" t="s">
        <v>81</v>
      </c>
    </row>
    <row r="102" spans="1:51" s="13" customFormat="1" ht="12">
      <c r="A102" s="13"/>
      <c r="B102" s="233"/>
      <c r="C102" s="234"/>
      <c r="D102" s="226" t="s">
        <v>223</v>
      </c>
      <c r="E102" s="235" t="s">
        <v>19</v>
      </c>
      <c r="F102" s="236" t="s">
        <v>3201</v>
      </c>
      <c r="G102" s="234"/>
      <c r="H102" s="237">
        <v>0.52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223</v>
      </c>
      <c r="AU102" s="243" t="s">
        <v>81</v>
      </c>
      <c r="AV102" s="13" t="s">
        <v>81</v>
      </c>
      <c r="AW102" s="13" t="s">
        <v>33</v>
      </c>
      <c r="AX102" s="13" t="s">
        <v>79</v>
      </c>
      <c r="AY102" s="243" t="s">
        <v>210</v>
      </c>
    </row>
    <row r="103" spans="1:65" s="2" customFormat="1" ht="33" customHeight="1">
      <c r="A103" s="39"/>
      <c r="B103" s="40"/>
      <c r="C103" s="213" t="s">
        <v>81</v>
      </c>
      <c r="D103" s="213" t="s">
        <v>212</v>
      </c>
      <c r="E103" s="214" t="s">
        <v>2742</v>
      </c>
      <c r="F103" s="215" t="s">
        <v>2743</v>
      </c>
      <c r="G103" s="216" t="s">
        <v>215</v>
      </c>
      <c r="H103" s="217">
        <v>0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217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217</v>
      </c>
      <c r="BM103" s="224" t="s">
        <v>3202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2745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2746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33" customHeight="1">
      <c r="A106" s="39"/>
      <c r="B106" s="40"/>
      <c r="C106" s="213" t="s">
        <v>234</v>
      </c>
      <c r="D106" s="213" t="s">
        <v>212</v>
      </c>
      <c r="E106" s="214" t="s">
        <v>1638</v>
      </c>
      <c r="F106" s="215" t="s">
        <v>1639</v>
      </c>
      <c r="G106" s="216" t="s">
        <v>215</v>
      </c>
      <c r="H106" s="217">
        <v>0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3203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1641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1642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37.8" customHeight="1">
      <c r="A109" s="39"/>
      <c r="B109" s="40"/>
      <c r="C109" s="213" t="s">
        <v>217</v>
      </c>
      <c r="D109" s="213" t="s">
        <v>212</v>
      </c>
      <c r="E109" s="214" t="s">
        <v>1644</v>
      </c>
      <c r="F109" s="215" t="s">
        <v>1645</v>
      </c>
      <c r="G109" s="216" t="s">
        <v>215</v>
      </c>
      <c r="H109" s="217">
        <v>0.4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217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217</v>
      </c>
      <c r="BM109" s="224" t="s">
        <v>3204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1647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1648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37.8" customHeight="1">
      <c r="A112" s="39"/>
      <c r="B112" s="40"/>
      <c r="C112" s="213" t="s">
        <v>225</v>
      </c>
      <c r="D112" s="213" t="s">
        <v>212</v>
      </c>
      <c r="E112" s="214" t="s">
        <v>1650</v>
      </c>
      <c r="F112" s="215" t="s">
        <v>1651</v>
      </c>
      <c r="G112" s="216" t="s">
        <v>215</v>
      </c>
      <c r="H112" s="217">
        <v>0.4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3205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1653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1654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33" customHeight="1">
      <c r="A115" s="39"/>
      <c r="B115" s="40"/>
      <c r="C115" s="213" t="s">
        <v>246</v>
      </c>
      <c r="D115" s="213" t="s">
        <v>212</v>
      </c>
      <c r="E115" s="214" t="s">
        <v>1655</v>
      </c>
      <c r="F115" s="215" t="s">
        <v>1656</v>
      </c>
      <c r="G115" s="216" t="s">
        <v>332</v>
      </c>
      <c r="H115" s="217">
        <v>0.8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217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217</v>
      </c>
      <c r="BM115" s="224" t="s">
        <v>3206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1658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1659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51" s="13" customFormat="1" ht="12">
      <c r="A118" s="13"/>
      <c r="B118" s="233"/>
      <c r="C118" s="234"/>
      <c r="D118" s="226" t="s">
        <v>223</v>
      </c>
      <c r="E118" s="235" t="s">
        <v>19</v>
      </c>
      <c r="F118" s="236" t="s">
        <v>3207</v>
      </c>
      <c r="G118" s="234"/>
      <c r="H118" s="237">
        <v>0.4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223</v>
      </c>
      <c r="AU118" s="243" t="s">
        <v>81</v>
      </c>
      <c r="AV118" s="13" t="s">
        <v>81</v>
      </c>
      <c r="AW118" s="13" t="s">
        <v>33</v>
      </c>
      <c r="AX118" s="13" t="s">
        <v>79</v>
      </c>
      <c r="AY118" s="243" t="s">
        <v>210</v>
      </c>
    </row>
    <row r="119" spans="1:51" s="13" customFormat="1" ht="12">
      <c r="A119" s="13"/>
      <c r="B119" s="233"/>
      <c r="C119" s="234"/>
      <c r="D119" s="226" t="s">
        <v>223</v>
      </c>
      <c r="E119" s="234"/>
      <c r="F119" s="236" t="s">
        <v>3208</v>
      </c>
      <c r="G119" s="234"/>
      <c r="H119" s="237">
        <v>0.8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223</v>
      </c>
      <c r="AU119" s="243" t="s">
        <v>81</v>
      </c>
      <c r="AV119" s="13" t="s">
        <v>81</v>
      </c>
      <c r="AW119" s="13" t="s">
        <v>4</v>
      </c>
      <c r="AX119" s="13" t="s">
        <v>79</v>
      </c>
      <c r="AY119" s="243" t="s">
        <v>210</v>
      </c>
    </row>
    <row r="120" spans="1:65" s="2" customFormat="1" ht="24.15" customHeight="1">
      <c r="A120" s="39"/>
      <c r="B120" s="40"/>
      <c r="C120" s="213" t="s">
        <v>259</v>
      </c>
      <c r="D120" s="213" t="s">
        <v>212</v>
      </c>
      <c r="E120" s="214" t="s">
        <v>1661</v>
      </c>
      <c r="F120" s="215" t="s">
        <v>1662</v>
      </c>
      <c r="G120" s="216" t="s">
        <v>215</v>
      </c>
      <c r="H120" s="217">
        <v>0.12</v>
      </c>
      <c r="I120" s="218"/>
      <c r="J120" s="219">
        <f>ROUND(I120*H120,2)</f>
        <v>0</v>
      </c>
      <c r="K120" s="215" t="s">
        <v>216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81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3209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1664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81</v>
      </c>
    </row>
    <row r="122" spans="1:47" s="2" customFormat="1" ht="12">
      <c r="A122" s="39"/>
      <c r="B122" s="40"/>
      <c r="C122" s="41"/>
      <c r="D122" s="231" t="s">
        <v>221</v>
      </c>
      <c r="E122" s="41"/>
      <c r="F122" s="232" t="s">
        <v>1665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221</v>
      </c>
      <c r="AU122" s="18" t="s">
        <v>81</v>
      </c>
    </row>
    <row r="123" spans="1:65" s="2" customFormat="1" ht="24.15" customHeight="1">
      <c r="A123" s="39"/>
      <c r="B123" s="40"/>
      <c r="C123" s="213" t="s">
        <v>243</v>
      </c>
      <c r="D123" s="213" t="s">
        <v>212</v>
      </c>
      <c r="E123" s="214" t="s">
        <v>1667</v>
      </c>
      <c r="F123" s="215" t="s">
        <v>1668</v>
      </c>
      <c r="G123" s="216" t="s">
        <v>215</v>
      </c>
      <c r="H123" s="217">
        <v>0.32</v>
      </c>
      <c r="I123" s="218"/>
      <c r="J123" s="219">
        <f>ROUND(I123*H123,2)</f>
        <v>0</v>
      </c>
      <c r="K123" s="215" t="s">
        <v>216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217</v>
      </c>
      <c r="AT123" s="224" t="s">
        <v>212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217</v>
      </c>
      <c r="BM123" s="224" t="s">
        <v>3210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1670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47" s="2" customFormat="1" ht="12">
      <c r="A125" s="39"/>
      <c r="B125" s="40"/>
      <c r="C125" s="41"/>
      <c r="D125" s="231" t="s">
        <v>221</v>
      </c>
      <c r="E125" s="41"/>
      <c r="F125" s="232" t="s">
        <v>1671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221</v>
      </c>
      <c r="AU125" s="18" t="s">
        <v>81</v>
      </c>
    </row>
    <row r="126" spans="1:65" s="2" customFormat="1" ht="16.5" customHeight="1">
      <c r="A126" s="39"/>
      <c r="B126" s="40"/>
      <c r="C126" s="244" t="s">
        <v>265</v>
      </c>
      <c r="D126" s="244" t="s">
        <v>240</v>
      </c>
      <c r="E126" s="245" t="s">
        <v>1673</v>
      </c>
      <c r="F126" s="246" t="s">
        <v>1674</v>
      </c>
      <c r="G126" s="247" t="s">
        <v>332</v>
      </c>
      <c r="H126" s="248">
        <v>0.64</v>
      </c>
      <c r="I126" s="249"/>
      <c r="J126" s="250">
        <f>ROUND(I126*H126,2)</f>
        <v>0</v>
      </c>
      <c r="K126" s="246" t="s">
        <v>216</v>
      </c>
      <c r="L126" s="251"/>
      <c r="M126" s="252" t="s">
        <v>19</v>
      </c>
      <c r="N126" s="253" t="s">
        <v>43</v>
      </c>
      <c r="O126" s="85"/>
      <c r="P126" s="222">
        <f>O126*H126</f>
        <v>0</v>
      </c>
      <c r="Q126" s="222">
        <v>1</v>
      </c>
      <c r="R126" s="222">
        <f>Q126*H126</f>
        <v>0.64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243</v>
      </c>
      <c r="AT126" s="224" t="s">
        <v>240</v>
      </c>
      <c r="AU126" s="224" t="s">
        <v>81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3211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1674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81</v>
      </c>
    </row>
    <row r="128" spans="1:51" s="13" customFormat="1" ht="12">
      <c r="A128" s="13"/>
      <c r="B128" s="233"/>
      <c r="C128" s="234"/>
      <c r="D128" s="226" t="s">
        <v>223</v>
      </c>
      <c r="E128" s="234"/>
      <c r="F128" s="236" t="s">
        <v>3212</v>
      </c>
      <c r="G128" s="234"/>
      <c r="H128" s="237">
        <v>0.64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223</v>
      </c>
      <c r="AU128" s="243" t="s">
        <v>81</v>
      </c>
      <c r="AV128" s="13" t="s">
        <v>81</v>
      </c>
      <c r="AW128" s="13" t="s">
        <v>4</v>
      </c>
      <c r="AX128" s="13" t="s">
        <v>79</v>
      </c>
      <c r="AY128" s="243" t="s">
        <v>210</v>
      </c>
    </row>
    <row r="129" spans="1:63" s="12" customFormat="1" ht="22.8" customHeight="1">
      <c r="A129" s="12"/>
      <c r="B129" s="197"/>
      <c r="C129" s="198"/>
      <c r="D129" s="199" t="s">
        <v>71</v>
      </c>
      <c r="E129" s="211" t="s">
        <v>217</v>
      </c>
      <c r="F129" s="211" t="s">
        <v>1693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SUM(P130:P132)</f>
        <v>0</v>
      </c>
      <c r="Q129" s="205"/>
      <c r="R129" s="206">
        <f>SUM(R130:R132)</f>
        <v>0</v>
      </c>
      <c r="S129" s="205"/>
      <c r="T129" s="207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79</v>
      </c>
      <c r="AT129" s="209" t="s">
        <v>71</v>
      </c>
      <c r="AU129" s="209" t="s">
        <v>79</v>
      </c>
      <c r="AY129" s="208" t="s">
        <v>210</v>
      </c>
      <c r="BK129" s="210">
        <f>SUM(BK130:BK132)</f>
        <v>0</v>
      </c>
    </row>
    <row r="130" spans="1:65" s="2" customFormat="1" ht="24.15" customHeight="1">
      <c r="A130" s="39"/>
      <c r="B130" s="40"/>
      <c r="C130" s="213" t="s">
        <v>277</v>
      </c>
      <c r="D130" s="213" t="s">
        <v>212</v>
      </c>
      <c r="E130" s="214" t="s">
        <v>1694</v>
      </c>
      <c r="F130" s="215" t="s">
        <v>1695</v>
      </c>
      <c r="G130" s="216" t="s">
        <v>215</v>
      </c>
      <c r="H130" s="217">
        <v>0.08</v>
      </c>
      <c r="I130" s="218"/>
      <c r="J130" s="219">
        <f>ROUND(I130*H130,2)</f>
        <v>0</v>
      </c>
      <c r="K130" s="215" t="s">
        <v>216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81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3213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1697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81</v>
      </c>
    </row>
    <row r="132" spans="1:47" s="2" customFormat="1" ht="12">
      <c r="A132" s="39"/>
      <c r="B132" s="40"/>
      <c r="C132" s="41"/>
      <c r="D132" s="231" t="s">
        <v>221</v>
      </c>
      <c r="E132" s="41"/>
      <c r="F132" s="232" t="s">
        <v>1698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221</v>
      </c>
      <c r="AU132" s="18" t="s">
        <v>81</v>
      </c>
    </row>
    <row r="133" spans="1:63" s="12" customFormat="1" ht="22.8" customHeight="1">
      <c r="A133" s="12"/>
      <c r="B133" s="197"/>
      <c r="C133" s="198"/>
      <c r="D133" s="199" t="s">
        <v>71</v>
      </c>
      <c r="E133" s="211" t="s">
        <v>246</v>
      </c>
      <c r="F133" s="211" t="s">
        <v>247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SUM(P134:P137)</f>
        <v>0</v>
      </c>
      <c r="Q133" s="205"/>
      <c r="R133" s="206">
        <f>SUM(R134:R137)</f>
        <v>0.460204</v>
      </c>
      <c r="S133" s="205"/>
      <c r="T133" s="207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79</v>
      </c>
      <c r="AT133" s="209" t="s">
        <v>71</v>
      </c>
      <c r="AU133" s="209" t="s">
        <v>79</v>
      </c>
      <c r="AY133" s="208" t="s">
        <v>210</v>
      </c>
      <c r="BK133" s="210">
        <f>SUM(BK134:BK137)</f>
        <v>0</v>
      </c>
    </row>
    <row r="134" spans="1:65" s="2" customFormat="1" ht="24.15" customHeight="1">
      <c r="A134" s="39"/>
      <c r="B134" s="40"/>
      <c r="C134" s="213" t="s">
        <v>283</v>
      </c>
      <c r="D134" s="213" t="s">
        <v>212</v>
      </c>
      <c r="E134" s="214" t="s">
        <v>1700</v>
      </c>
      <c r="F134" s="215" t="s">
        <v>1701</v>
      </c>
      <c r="G134" s="216" t="s">
        <v>215</v>
      </c>
      <c r="H134" s="217">
        <v>0.2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2.30102</v>
      </c>
      <c r="R134" s="222">
        <f>Q134*H134</f>
        <v>0.460204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3214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1703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1704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51" s="13" customFormat="1" ht="12">
      <c r="A137" s="13"/>
      <c r="B137" s="233"/>
      <c r="C137" s="234"/>
      <c r="D137" s="226" t="s">
        <v>223</v>
      </c>
      <c r="E137" s="235" t="s">
        <v>19</v>
      </c>
      <c r="F137" s="236" t="s">
        <v>3215</v>
      </c>
      <c r="G137" s="234"/>
      <c r="H137" s="237">
        <v>0.2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223</v>
      </c>
      <c r="AU137" s="243" t="s">
        <v>81</v>
      </c>
      <c r="AV137" s="13" t="s">
        <v>81</v>
      </c>
      <c r="AW137" s="13" t="s">
        <v>33</v>
      </c>
      <c r="AX137" s="13" t="s">
        <v>79</v>
      </c>
      <c r="AY137" s="243" t="s">
        <v>210</v>
      </c>
    </row>
    <row r="138" spans="1:63" s="12" customFormat="1" ht="22.8" customHeight="1">
      <c r="A138" s="12"/>
      <c r="B138" s="197"/>
      <c r="C138" s="198"/>
      <c r="D138" s="199" t="s">
        <v>71</v>
      </c>
      <c r="E138" s="211" t="s">
        <v>265</v>
      </c>
      <c r="F138" s="211" t="s">
        <v>266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SUM(P139:P145)</f>
        <v>0</v>
      </c>
      <c r="Q138" s="205"/>
      <c r="R138" s="206">
        <f>SUM(R139:R145)</f>
        <v>0</v>
      </c>
      <c r="S138" s="205"/>
      <c r="T138" s="207">
        <f>SUM(T139:T145)</f>
        <v>0.44000000000000006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79</v>
      </c>
      <c r="AT138" s="209" t="s">
        <v>71</v>
      </c>
      <c r="AU138" s="209" t="s">
        <v>79</v>
      </c>
      <c r="AY138" s="208" t="s">
        <v>210</v>
      </c>
      <c r="BK138" s="210">
        <f>SUM(BK139:BK145)</f>
        <v>0</v>
      </c>
    </row>
    <row r="139" spans="1:65" s="2" customFormat="1" ht="37.8" customHeight="1">
      <c r="A139" s="39"/>
      <c r="B139" s="40"/>
      <c r="C139" s="213" t="s">
        <v>8</v>
      </c>
      <c r="D139" s="213" t="s">
        <v>212</v>
      </c>
      <c r="E139" s="214" t="s">
        <v>1730</v>
      </c>
      <c r="F139" s="215" t="s">
        <v>1731</v>
      </c>
      <c r="G139" s="216" t="s">
        <v>215</v>
      </c>
      <c r="H139" s="217">
        <v>0.2</v>
      </c>
      <c r="I139" s="218"/>
      <c r="J139" s="219">
        <f>ROUND(I139*H139,2)</f>
        <v>0</v>
      </c>
      <c r="K139" s="215" t="s">
        <v>216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2.2</v>
      </c>
      <c r="T139" s="223">
        <f>S139*H139</f>
        <v>0.44000000000000006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217</v>
      </c>
      <c r="AT139" s="224" t="s">
        <v>212</v>
      </c>
      <c r="AU139" s="224" t="s">
        <v>81</v>
      </c>
      <c r="AY139" s="18" t="s">
        <v>210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217</v>
      </c>
      <c r="BM139" s="224" t="s">
        <v>3216</v>
      </c>
    </row>
    <row r="140" spans="1:47" s="2" customFormat="1" ht="12">
      <c r="A140" s="39"/>
      <c r="B140" s="40"/>
      <c r="C140" s="41"/>
      <c r="D140" s="226" t="s">
        <v>219</v>
      </c>
      <c r="E140" s="41"/>
      <c r="F140" s="227" t="s">
        <v>1733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219</v>
      </c>
      <c r="AU140" s="18" t="s">
        <v>81</v>
      </c>
    </row>
    <row r="141" spans="1:47" s="2" customFormat="1" ht="12">
      <c r="A141" s="39"/>
      <c r="B141" s="40"/>
      <c r="C141" s="41"/>
      <c r="D141" s="231" t="s">
        <v>221</v>
      </c>
      <c r="E141" s="41"/>
      <c r="F141" s="232" t="s">
        <v>1734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221</v>
      </c>
      <c r="AU141" s="18" t="s">
        <v>81</v>
      </c>
    </row>
    <row r="142" spans="1:51" s="13" customFormat="1" ht="12">
      <c r="A142" s="13"/>
      <c r="B142" s="233"/>
      <c r="C142" s="234"/>
      <c r="D142" s="226" t="s">
        <v>223</v>
      </c>
      <c r="E142" s="235" t="s">
        <v>19</v>
      </c>
      <c r="F142" s="236" t="s">
        <v>3217</v>
      </c>
      <c r="G142" s="234"/>
      <c r="H142" s="237">
        <v>0.2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223</v>
      </c>
      <c r="AU142" s="243" t="s">
        <v>81</v>
      </c>
      <c r="AV142" s="13" t="s">
        <v>81</v>
      </c>
      <c r="AW142" s="13" t="s">
        <v>33</v>
      </c>
      <c r="AX142" s="13" t="s">
        <v>79</v>
      </c>
      <c r="AY142" s="243" t="s">
        <v>210</v>
      </c>
    </row>
    <row r="143" spans="1:65" s="2" customFormat="1" ht="24.15" customHeight="1">
      <c r="A143" s="39"/>
      <c r="B143" s="40"/>
      <c r="C143" s="213" t="s">
        <v>294</v>
      </c>
      <c r="D143" s="213" t="s">
        <v>212</v>
      </c>
      <c r="E143" s="214" t="s">
        <v>1741</v>
      </c>
      <c r="F143" s="215" t="s">
        <v>1742</v>
      </c>
      <c r="G143" s="216" t="s">
        <v>269</v>
      </c>
      <c r="H143" s="217">
        <v>2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217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217</v>
      </c>
      <c r="BM143" s="224" t="s">
        <v>3218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1744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1745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63" s="12" customFormat="1" ht="22.8" customHeight="1">
      <c r="A146" s="12"/>
      <c r="B146" s="197"/>
      <c r="C146" s="198"/>
      <c r="D146" s="199" t="s">
        <v>71</v>
      </c>
      <c r="E146" s="211" t="s">
        <v>327</v>
      </c>
      <c r="F146" s="211" t="s">
        <v>328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SUM(P147:P156)</f>
        <v>0</v>
      </c>
      <c r="Q146" s="205"/>
      <c r="R146" s="206">
        <f>SUM(R147:R156)</f>
        <v>0</v>
      </c>
      <c r="S146" s="205"/>
      <c r="T146" s="207">
        <f>SUM(T147:T156)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79</v>
      </c>
      <c r="AT146" s="209" t="s">
        <v>71</v>
      </c>
      <c r="AU146" s="209" t="s">
        <v>79</v>
      </c>
      <c r="AY146" s="208" t="s">
        <v>210</v>
      </c>
      <c r="BK146" s="210">
        <f>SUM(BK147:BK156)</f>
        <v>0</v>
      </c>
    </row>
    <row r="147" spans="1:65" s="2" customFormat="1" ht="24.15" customHeight="1">
      <c r="A147" s="39"/>
      <c r="B147" s="40"/>
      <c r="C147" s="213" t="s">
        <v>301</v>
      </c>
      <c r="D147" s="213" t="s">
        <v>212</v>
      </c>
      <c r="E147" s="214" t="s">
        <v>330</v>
      </c>
      <c r="F147" s="215" t="s">
        <v>331</v>
      </c>
      <c r="G147" s="216" t="s">
        <v>332</v>
      </c>
      <c r="H147" s="217">
        <v>0.44</v>
      </c>
      <c r="I147" s="218"/>
      <c r="J147" s="219">
        <f>ROUND(I147*H147,2)</f>
        <v>0</v>
      </c>
      <c r="K147" s="215" t="s">
        <v>216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217</v>
      </c>
      <c r="AT147" s="224" t="s">
        <v>212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217</v>
      </c>
      <c r="BM147" s="224" t="s">
        <v>3219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334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47" s="2" customFormat="1" ht="12">
      <c r="A149" s="39"/>
      <c r="B149" s="40"/>
      <c r="C149" s="41"/>
      <c r="D149" s="231" t="s">
        <v>221</v>
      </c>
      <c r="E149" s="41"/>
      <c r="F149" s="232" t="s">
        <v>335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221</v>
      </c>
      <c r="AU149" s="18" t="s">
        <v>81</v>
      </c>
    </row>
    <row r="150" spans="1:65" s="2" customFormat="1" ht="24.15" customHeight="1">
      <c r="A150" s="39"/>
      <c r="B150" s="40"/>
      <c r="C150" s="213" t="s">
        <v>305</v>
      </c>
      <c r="D150" s="213" t="s">
        <v>212</v>
      </c>
      <c r="E150" s="214" t="s">
        <v>337</v>
      </c>
      <c r="F150" s="215" t="s">
        <v>338</v>
      </c>
      <c r="G150" s="216" t="s">
        <v>332</v>
      </c>
      <c r="H150" s="217">
        <v>3.96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3220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340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341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51" s="13" customFormat="1" ht="12">
      <c r="A153" s="13"/>
      <c r="B153" s="233"/>
      <c r="C153" s="234"/>
      <c r="D153" s="226" t="s">
        <v>223</v>
      </c>
      <c r="E153" s="234"/>
      <c r="F153" s="236" t="s">
        <v>3221</v>
      </c>
      <c r="G153" s="234"/>
      <c r="H153" s="237">
        <v>3.96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223</v>
      </c>
      <c r="AU153" s="243" t="s">
        <v>81</v>
      </c>
      <c r="AV153" s="13" t="s">
        <v>81</v>
      </c>
      <c r="AW153" s="13" t="s">
        <v>4</v>
      </c>
      <c r="AX153" s="13" t="s">
        <v>79</v>
      </c>
      <c r="AY153" s="243" t="s">
        <v>210</v>
      </c>
    </row>
    <row r="154" spans="1:65" s="2" customFormat="1" ht="33" customHeight="1">
      <c r="A154" s="39"/>
      <c r="B154" s="40"/>
      <c r="C154" s="213" t="s">
        <v>311</v>
      </c>
      <c r="D154" s="213" t="s">
        <v>212</v>
      </c>
      <c r="E154" s="214" t="s">
        <v>344</v>
      </c>
      <c r="F154" s="215" t="s">
        <v>345</v>
      </c>
      <c r="G154" s="216" t="s">
        <v>332</v>
      </c>
      <c r="H154" s="217">
        <v>0.44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3222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347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348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63" s="12" customFormat="1" ht="22.8" customHeight="1">
      <c r="A157" s="12"/>
      <c r="B157" s="197"/>
      <c r="C157" s="198"/>
      <c r="D157" s="199" t="s">
        <v>71</v>
      </c>
      <c r="E157" s="211" t="s">
        <v>383</v>
      </c>
      <c r="F157" s="211" t="s">
        <v>384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SUM(P158:P160)</f>
        <v>0</v>
      </c>
      <c r="Q157" s="205"/>
      <c r="R157" s="206">
        <f>SUM(R158:R160)</f>
        <v>0</v>
      </c>
      <c r="S157" s="205"/>
      <c r="T157" s="207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79</v>
      </c>
      <c r="AT157" s="209" t="s">
        <v>71</v>
      </c>
      <c r="AU157" s="209" t="s">
        <v>79</v>
      </c>
      <c r="AY157" s="208" t="s">
        <v>210</v>
      </c>
      <c r="BK157" s="210">
        <f>SUM(BK158:BK160)</f>
        <v>0</v>
      </c>
    </row>
    <row r="158" spans="1:65" s="2" customFormat="1" ht="16.5" customHeight="1">
      <c r="A158" s="39"/>
      <c r="B158" s="40"/>
      <c r="C158" s="213" t="s">
        <v>317</v>
      </c>
      <c r="D158" s="213" t="s">
        <v>212</v>
      </c>
      <c r="E158" s="214" t="s">
        <v>386</v>
      </c>
      <c r="F158" s="215" t="s">
        <v>387</v>
      </c>
      <c r="G158" s="216" t="s">
        <v>332</v>
      </c>
      <c r="H158" s="217">
        <v>1.1</v>
      </c>
      <c r="I158" s="218"/>
      <c r="J158" s="219">
        <f>ROUND(I158*H158,2)</f>
        <v>0</v>
      </c>
      <c r="K158" s="215" t="s">
        <v>216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81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3223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389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81</v>
      </c>
    </row>
    <row r="160" spans="1:47" s="2" customFormat="1" ht="12">
      <c r="A160" s="39"/>
      <c r="B160" s="40"/>
      <c r="C160" s="41"/>
      <c r="D160" s="231" t="s">
        <v>221</v>
      </c>
      <c r="E160" s="41"/>
      <c r="F160" s="232" t="s">
        <v>390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221</v>
      </c>
      <c r="AU160" s="18" t="s">
        <v>81</v>
      </c>
    </row>
    <row r="161" spans="1:63" s="12" customFormat="1" ht="25.9" customHeight="1">
      <c r="A161" s="12"/>
      <c r="B161" s="197"/>
      <c r="C161" s="198"/>
      <c r="D161" s="199" t="s">
        <v>71</v>
      </c>
      <c r="E161" s="200" t="s">
        <v>391</v>
      </c>
      <c r="F161" s="200" t="s">
        <v>392</v>
      </c>
      <c r="G161" s="198"/>
      <c r="H161" s="198"/>
      <c r="I161" s="201"/>
      <c r="J161" s="202">
        <f>BK161</f>
        <v>0</v>
      </c>
      <c r="K161" s="198"/>
      <c r="L161" s="203"/>
      <c r="M161" s="204"/>
      <c r="N161" s="205"/>
      <c r="O161" s="205"/>
      <c r="P161" s="206">
        <f>P162+P184+P227</f>
        <v>0</v>
      </c>
      <c r="Q161" s="205"/>
      <c r="R161" s="206">
        <f>R162+R184+R227</f>
        <v>0.161394</v>
      </c>
      <c r="S161" s="205"/>
      <c r="T161" s="207">
        <f>T162+T184+T227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81</v>
      </c>
      <c r="AT161" s="209" t="s">
        <v>71</v>
      </c>
      <c r="AU161" s="209" t="s">
        <v>72</v>
      </c>
      <c r="AY161" s="208" t="s">
        <v>210</v>
      </c>
      <c r="BK161" s="210">
        <f>BK162+BK184+BK227</f>
        <v>0</v>
      </c>
    </row>
    <row r="162" spans="1:63" s="12" customFormat="1" ht="22.8" customHeight="1">
      <c r="A162" s="12"/>
      <c r="B162" s="197"/>
      <c r="C162" s="198"/>
      <c r="D162" s="199" t="s">
        <v>71</v>
      </c>
      <c r="E162" s="211" t="s">
        <v>1752</v>
      </c>
      <c r="F162" s="211" t="s">
        <v>1753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SUM(P163:P183)</f>
        <v>0</v>
      </c>
      <c r="Q162" s="205"/>
      <c r="R162" s="206">
        <f>SUM(R163:R183)</f>
        <v>0.005300000000000001</v>
      </c>
      <c r="S162" s="205"/>
      <c r="T162" s="207">
        <f>SUM(T163:T183)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81</v>
      </c>
      <c r="AT162" s="209" t="s">
        <v>71</v>
      </c>
      <c r="AU162" s="209" t="s">
        <v>79</v>
      </c>
      <c r="AY162" s="208" t="s">
        <v>210</v>
      </c>
      <c r="BK162" s="210">
        <f>SUM(BK163:BK183)</f>
        <v>0</v>
      </c>
    </row>
    <row r="163" spans="1:65" s="2" customFormat="1" ht="21.75" customHeight="1">
      <c r="A163" s="39"/>
      <c r="B163" s="40"/>
      <c r="C163" s="213" t="s">
        <v>329</v>
      </c>
      <c r="D163" s="213" t="s">
        <v>212</v>
      </c>
      <c r="E163" s="214" t="s">
        <v>1759</v>
      </c>
      <c r="F163" s="215" t="s">
        <v>1760</v>
      </c>
      <c r="G163" s="216" t="s">
        <v>269</v>
      </c>
      <c r="H163" s="217">
        <v>2.2</v>
      </c>
      <c r="I163" s="218"/>
      <c r="J163" s="219">
        <f>ROUND(I163*H163,2)</f>
        <v>0</v>
      </c>
      <c r="K163" s="215" t="s">
        <v>216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0.00142</v>
      </c>
      <c r="R163" s="222">
        <f>Q163*H163</f>
        <v>0.0031240000000000005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311</v>
      </c>
      <c r="AT163" s="224" t="s">
        <v>212</v>
      </c>
      <c r="AU163" s="224" t="s">
        <v>81</v>
      </c>
      <c r="AY163" s="18" t="s">
        <v>210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311</v>
      </c>
      <c r="BM163" s="224" t="s">
        <v>3224</v>
      </c>
    </row>
    <row r="164" spans="1:47" s="2" customFormat="1" ht="12">
      <c r="A164" s="39"/>
      <c r="B164" s="40"/>
      <c r="C164" s="41"/>
      <c r="D164" s="226" t="s">
        <v>219</v>
      </c>
      <c r="E164" s="41"/>
      <c r="F164" s="227" t="s">
        <v>1762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219</v>
      </c>
      <c r="AU164" s="18" t="s">
        <v>81</v>
      </c>
    </row>
    <row r="165" spans="1:47" s="2" customFormat="1" ht="12">
      <c r="A165" s="39"/>
      <c r="B165" s="40"/>
      <c r="C165" s="41"/>
      <c r="D165" s="231" t="s">
        <v>221</v>
      </c>
      <c r="E165" s="41"/>
      <c r="F165" s="232" t="s">
        <v>1763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221</v>
      </c>
      <c r="AU165" s="18" t="s">
        <v>81</v>
      </c>
    </row>
    <row r="166" spans="1:65" s="2" customFormat="1" ht="16.5" customHeight="1">
      <c r="A166" s="39"/>
      <c r="B166" s="40"/>
      <c r="C166" s="213" t="s">
        <v>336</v>
      </c>
      <c r="D166" s="213" t="s">
        <v>212</v>
      </c>
      <c r="E166" s="214" t="s">
        <v>1779</v>
      </c>
      <c r="F166" s="215" t="s">
        <v>1780</v>
      </c>
      <c r="G166" s="216" t="s">
        <v>269</v>
      </c>
      <c r="H166" s="217">
        <v>2.2</v>
      </c>
      <c r="I166" s="218"/>
      <c r="J166" s="219">
        <f>ROUND(I166*H166,2)</f>
        <v>0</v>
      </c>
      <c r="K166" s="215" t="s">
        <v>216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0.00048</v>
      </c>
      <c r="R166" s="222">
        <f>Q166*H166</f>
        <v>0.001056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311</v>
      </c>
      <c r="AT166" s="224" t="s">
        <v>212</v>
      </c>
      <c r="AU166" s="224" t="s">
        <v>81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311</v>
      </c>
      <c r="BM166" s="224" t="s">
        <v>3225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1782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81</v>
      </c>
    </row>
    <row r="168" spans="1:47" s="2" customFormat="1" ht="12">
      <c r="A168" s="39"/>
      <c r="B168" s="40"/>
      <c r="C168" s="41"/>
      <c r="D168" s="231" t="s">
        <v>221</v>
      </c>
      <c r="E168" s="41"/>
      <c r="F168" s="232" t="s">
        <v>1783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221</v>
      </c>
      <c r="AU168" s="18" t="s">
        <v>81</v>
      </c>
    </row>
    <row r="169" spans="1:65" s="2" customFormat="1" ht="16.5" customHeight="1">
      <c r="A169" s="39"/>
      <c r="B169" s="40"/>
      <c r="C169" s="213" t="s">
        <v>343</v>
      </c>
      <c r="D169" s="213" t="s">
        <v>212</v>
      </c>
      <c r="E169" s="214" t="s">
        <v>1784</v>
      </c>
      <c r="F169" s="215" t="s">
        <v>1785</v>
      </c>
      <c r="G169" s="216" t="s">
        <v>269</v>
      </c>
      <c r="H169" s="217">
        <v>0.5</v>
      </c>
      <c r="I169" s="218"/>
      <c r="J169" s="219">
        <f>ROUND(I169*H169,2)</f>
        <v>0</v>
      </c>
      <c r="K169" s="215" t="s">
        <v>216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0.00224</v>
      </c>
      <c r="R169" s="222">
        <f>Q169*H169</f>
        <v>0.00112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311</v>
      </c>
      <c r="AT169" s="224" t="s">
        <v>212</v>
      </c>
      <c r="AU169" s="224" t="s">
        <v>81</v>
      </c>
      <c r="AY169" s="18" t="s">
        <v>210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311</v>
      </c>
      <c r="BM169" s="224" t="s">
        <v>3226</v>
      </c>
    </row>
    <row r="170" spans="1:47" s="2" customFormat="1" ht="12">
      <c r="A170" s="39"/>
      <c r="B170" s="40"/>
      <c r="C170" s="41"/>
      <c r="D170" s="226" t="s">
        <v>219</v>
      </c>
      <c r="E170" s="41"/>
      <c r="F170" s="227" t="s">
        <v>1787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219</v>
      </c>
      <c r="AU170" s="18" t="s">
        <v>81</v>
      </c>
    </row>
    <row r="171" spans="1:47" s="2" customFormat="1" ht="12">
      <c r="A171" s="39"/>
      <c r="B171" s="40"/>
      <c r="C171" s="41"/>
      <c r="D171" s="231" t="s">
        <v>221</v>
      </c>
      <c r="E171" s="41"/>
      <c r="F171" s="232" t="s">
        <v>1788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221</v>
      </c>
      <c r="AU171" s="18" t="s">
        <v>81</v>
      </c>
    </row>
    <row r="172" spans="1:65" s="2" customFormat="1" ht="16.5" customHeight="1">
      <c r="A172" s="39"/>
      <c r="B172" s="40"/>
      <c r="C172" s="213" t="s">
        <v>7</v>
      </c>
      <c r="D172" s="213" t="s">
        <v>212</v>
      </c>
      <c r="E172" s="214" t="s">
        <v>1789</v>
      </c>
      <c r="F172" s="215" t="s">
        <v>1790</v>
      </c>
      <c r="G172" s="216" t="s">
        <v>297</v>
      </c>
      <c r="H172" s="217">
        <v>2</v>
      </c>
      <c r="I172" s="218"/>
      <c r="J172" s="219">
        <f>ROUND(I172*H172,2)</f>
        <v>0</v>
      </c>
      <c r="K172" s="215" t="s">
        <v>216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311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311</v>
      </c>
      <c r="BM172" s="224" t="s">
        <v>3227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1792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47" s="2" customFormat="1" ht="12">
      <c r="A174" s="39"/>
      <c r="B174" s="40"/>
      <c r="C174" s="41"/>
      <c r="D174" s="231" t="s">
        <v>221</v>
      </c>
      <c r="E174" s="41"/>
      <c r="F174" s="232" t="s">
        <v>1793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221</v>
      </c>
      <c r="AU174" s="18" t="s">
        <v>81</v>
      </c>
    </row>
    <row r="175" spans="1:65" s="2" customFormat="1" ht="16.5" customHeight="1">
      <c r="A175" s="39"/>
      <c r="B175" s="40"/>
      <c r="C175" s="213" t="s">
        <v>354</v>
      </c>
      <c r="D175" s="213" t="s">
        <v>212</v>
      </c>
      <c r="E175" s="214" t="s">
        <v>1794</v>
      </c>
      <c r="F175" s="215" t="s">
        <v>1795</v>
      </c>
      <c r="G175" s="216" t="s">
        <v>297</v>
      </c>
      <c r="H175" s="217">
        <v>2</v>
      </c>
      <c r="I175" s="218"/>
      <c r="J175" s="219">
        <f>ROUND(I175*H175,2)</f>
        <v>0</v>
      </c>
      <c r="K175" s="215" t="s">
        <v>216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311</v>
      </c>
      <c r="AT175" s="224" t="s">
        <v>212</v>
      </c>
      <c r="AU175" s="224" t="s">
        <v>81</v>
      </c>
      <c r="AY175" s="18" t="s">
        <v>210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311</v>
      </c>
      <c r="BM175" s="224" t="s">
        <v>3228</v>
      </c>
    </row>
    <row r="176" spans="1:47" s="2" customFormat="1" ht="12">
      <c r="A176" s="39"/>
      <c r="B176" s="40"/>
      <c r="C176" s="41"/>
      <c r="D176" s="226" t="s">
        <v>219</v>
      </c>
      <c r="E176" s="41"/>
      <c r="F176" s="227" t="s">
        <v>1797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219</v>
      </c>
      <c r="AU176" s="18" t="s">
        <v>81</v>
      </c>
    </row>
    <row r="177" spans="1:47" s="2" customFormat="1" ht="12">
      <c r="A177" s="39"/>
      <c r="B177" s="40"/>
      <c r="C177" s="41"/>
      <c r="D177" s="231" t="s">
        <v>221</v>
      </c>
      <c r="E177" s="41"/>
      <c r="F177" s="232" t="s">
        <v>1798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221</v>
      </c>
      <c r="AU177" s="18" t="s">
        <v>81</v>
      </c>
    </row>
    <row r="178" spans="1:65" s="2" customFormat="1" ht="21.75" customHeight="1">
      <c r="A178" s="39"/>
      <c r="B178" s="40"/>
      <c r="C178" s="213" t="s">
        <v>360</v>
      </c>
      <c r="D178" s="213" t="s">
        <v>212</v>
      </c>
      <c r="E178" s="214" t="s">
        <v>1799</v>
      </c>
      <c r="F178" s="215" t="s">
        <v>1800</v>
      </c>
      <c r="G178" s="216" t="s">
        <v>297</v>
      </c>
      <c r="H178" s="217">
        <v>1</v>
      </c>
      <c r="I178" s="218"/>
      <c r="J178" s="219">
        <f>ROUND(I178*H178,2)</f>
        <v>0</v>
      </c>
      <c r="K178" s="215" t="s">
        <v>216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311</v>
      </c>
      <c r="AT178" s="224" t="s">
        <v>212</v>
      </c>
      <c r="AU178" s="224" t="s">
        <v>81</v>
      </c>
      <c r="AY178" s="18" t="s">
        <v>210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311</v>
      </c>
      <c r="BM178" s="224" t="s">
        <v>3229</v>
      </c>
    </row>
    <row r="179" spans="1:47" s="2" customFormat="1" ht="12">
      <c r="A179" s="39"/>
      <c r="B179" s="40"/>
      <c r="C179" s="41"/>
      <c r="D179" s="226" t="s">
        <v>219</v>
      </c>
      <c r="E179" s="41"/>
      <c r="F179" s="227" t="s">
        <v>1802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219</v>
      </c>
      <c r="AU179" s="18" t="s">
        <v>81</v>
      </c>
    </row>
    <row r="180" spans="1:47" s="2" customFormat="1" ht="12">
      <c r="A180" s="39"/>
      <c r="B180" s="40"/>
      <c r="C180" s="41"/>
      <c r="D180" s="231" t="s">
        <v>221</v>
      </c>
      <c r="E180" s="41"/>
      <c r="F180" s="232" t="s">
        <v>1803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221</v>
      </c>
      <c r="AU180" s="18" t="s">
        <v>81</v>
      </c>
    </row>
    <row r="181" spans="1:65" s="2" customFormat="1" ht="21.75" customHeight="1">
      <c r="A181" s="39"/>
      <c r="B181" s="40"/>
      <c r="C181" s="213" t="s">
        <v>366</v>
      </c>
      <c r="D181" s="213" t="s">
        <v>212</v>
      </c>
      <c r="E181" s="214" t="s">
        <v>1814</v>
      </c>
      <c r="F181" s="215" t="s">
        <v>1815</v>
      </c>
      <c r="G181" s="216" t="s">
        <v>269</v>
      </c>
      <c r="H181" s="217">
        <v>2.7</v>
      </c>
      <c r="I181" s="218"/>
      <c r="J181" s="219">
        <f>ROUND(I181*H181,2)</f>
        <v>0</v>
      </c>
      <c r="K181" s="215" t="s">
        <v>216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311</v>
      </c>
      <c r="AT181" s="224" t="s">
        <v>212</v>
      </c>
      <c r="AU181" s="224" t="s">
        <v>81</v>
      </c>
      <c r="AY181" s="18" t="s">
        <v>210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311</v>
      </c>
      <c r="BM181" s="224" t="s">
        <v>3230</v>
      </c>
    </row>
    <row r="182" spans="1:47" s="2" customFormat="1" ht="12">
      <c r="A182" s="39"/>
      <c r="B182" s="40"/>
      <c r="C182" s="41"/>
      <c r="D182" s="226" t="s">
        <v>219</v>
      </c>
      <c r="E182" s="41"/>
      <c r="F182" s="227" t="s">
        <v>1817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219</v>
      </c>
      <c r="AU182" s="18" t="s">
        <v>81</v>
      </c>
    </row>
    <row r="183" spans="1:47" s="2" customFormat="1" ht="12">
      <c r="A183" s="39"/>
      <c r="B183" s="40"/>
      <c r="C183" s="41"/>
      <c r="D183" s="231" t="s">
        <v>221</v>
      </c>
      <c r="E183" s="41"/>
      <c r="F183" s="232" t="s">
        <v>1818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221</v>
      </c>
      <c r="AU183" s="18" t="s">
        <v>81</v>
      </c>
    </row>
    <row r="184" spans="1:63" s="12" customFormat="1" ht="22.8" customHeight="1">
      <c r="A184" s="12"/>
      <c r="B184" s="197"/>
      <c r="C184" s="198"/>
      <c r="D184" s="199" t="s">
        <v>71</v>
      </c>
      <c r="E184" s="211" t="s">
        <v>1819</v>
      </c>
      <c r="F184" s="211" t="s">
        <v>1820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SUM(P185:P226)</f>
        <v>0</v>
      </c>
      <c r="Q184" s="205"/>
      <c r="R184" s="206">
        <f>SUM(R185:R226)</f>
        <v>0.027234</v>
      </c>
      <c r="S184" s="205"/>
      <c r="T184" s="207">
        <f>SUM(T185:T226)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81</v>
      </c>
      <c r="AT184" s="209" t="s">
        <v>71</v>
      </c>
      <c r="AU184" s="209" t="s">
        <v>79</v>
      </c>
      <c r="AY184" s="208" t="s">
        <v>210</v>
      </c>
      <c r="BK184" s="210">
        <f>SUM(BK185:BK226)</f>
        <v>0</v>
      </c>
    </row>
    <row r="185" spans="1:65" s="2" customFormat="1" ht="24.15" customHeight="1">
      <c r="A185" s="39"/>
      <c r="B185" s="40"/>
      <c r="C185" s="213" t="s">
        <v>372</v>
      </c>
      <c r="D185" s="213" t="s">
        <v>212</v>
      </c>
      <c r="E185" s="214" t="s">
        <v>1826</v>
      </c>
      <c r="F185" s="215" t="s">
        <v>1827</v>
      </c>
      <c r="G185" s="216" t="s">
        <v>269</v>
      </c>
      <c r="H185" s="217">
        <v>3</v>
      </c>
      <c r="I185" s="218"/>
      <c r="J185" s="219">
        <f>ROUND(I185*H185,2)</f>
        <v>0</v>
      </c>
      <c r="K185" s="215" t="s">
        <v>216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0.00084</v>
      </c>
      <c r="R185" s="222">
        <f>Q185*H185</f>
        <v>0.00252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311</v>
      </c>
      <c r="AT185" s="224" t="s">
        <v>212</v>
      </c>
      <c r="AU185" s="224" t="s">
        <v>81</v>
      </c>
      <c r="AY185" s="18" t="s">
        <v>210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311</v>
      </c>
      <c r="BM185" s="224" t="s">
        <v>3231</v>
      </c>
    </row>
    <row r="186" spans="1:47" s="2" customFormat="1" ht="12">
      <c r="A186" s="39"/>
      <c r="B186" s="40"/>
      <c r="C186" s="41"/>
      <c r="D186" s="226" t="s">
        <v>219</v>
      </c>
      <c r="E186" s="41"/>
      <c r="F186" s="227" t="s">
        <v>1829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219</v>
      </c>
      <c r="AU186" s="18" t="s">
        <v>81</v>
      </c>
    </row>
    <row r="187" spans="1:47" s="2" customFormat="1" ht="12">
      <c r="A187" s="39"/>
      <c r="B187" s="40"/>
      <c r="C187" s="41"/>
      <c r="D187" s="231" t="s">
        <v>221</v>
      </c>
      <c r="E187" s="41"/>
      <c r="F187" s="232" t="s">
        <v>1830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221</v>
      </c>
      <c r="AU187" s="18" t="s">
        <v>81</v>
      </c>
    </row>
    <row r="188" spans="1:65" s="2" customFormat="1" ht="24.15" customHeight="1">
      <c r="A188" s="39"/>
      <c r="B188" s="40"/>
      <c r="C188" s="213" t="s">
        <v>378</v>
      </c>
      <c r="D188" s="213" t="s">
        <v>212</v>
      </c>
      <c r="E188" s="214" t="s">
        <v>1831</v>
      </c>
      <c r="F188" s="215" t="s">
        <v>1832</v>
      </c>
      <c r="G188" s="216" t="s">
        <v>269</v>
      </c>
      <c r="H188" s="217">
        <v>12</v>
      </c>
      <c r="I188" s="218"/>
      <c r="J188" s="219">
        <f>ROUND(I188*H188,2)</f>
        <v>0</v>
      </c>
      <c r="K188" s="215" t="s">
        <v>216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0.00116</v>
      </c>
      <c r="R188" s="222">
        <f>Q188*H188</f>
        <v>0.01392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311</v>
      </c>
      <c r="AT188" s="224" t="s">
        <v>212</v>
      </c>
      <c r="AU188" s="224" t="s">
        <v>81</v>
      </c>
      <c r="AY188" s="18" t="s">
        <v>210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311</v>
      </c>
      <c r="BM188" s="224" t="s">
        <v>3232</v>
      </c>
    </row>
    <row r="189" spans="1:47" s="2" customFormat="1" ht="12">
      <c r="A189" s="39"/>
      <c r="B189" s="40"/>
      <c r="C189" s="41"/>
      <c r="D189" s="226" t="s">
        <v>219</v>
      </c>
      <c r="E189" s="41"/>
      <c r="F189" s="227" t="s">
        <v>1834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219</v>
      </c>
      <c r="AU189" s="18" t="s">
        <v>81</v>
      </c>
    </row>
    <row r="190" spans="1:47" s="2" customFormat="1" ht="12">
      <c r="A190" s="39"/>
      <c r="B190" s="40"/>
      <c r="C190" s="41"/>
      <c r="D190" s="231" t="s">
        <v>221</v>
      </c>
      <c r="E190" s="41"/>
      <c r="F190" s="232" t="s">
        <v>1835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221</v>
      </c>
      <c r="AU190" s="18" t="s">
        <v>81</v>
      </c>
    </row>
    <row r="191" spans="1:65" s="2" customFormat="1" ht="24.15" customHeight="1">
      <c r="A191" s="39"/>
      <c r="B191" s="40"/>
      <c r="C191" s="213" t="s">
        <v>385</v>
      </c>
      <c r="D191" s="213" t="s">
        <v>212</v>
      </c>
      <c r="E191" s="214" t="s">
        <v>1836</v>
      </c>
      <c r="F191" s="215" t="s">
        <v>1837</v>
      </c>
      <c r="G191" s="216" t="s">
        <v>269</v>
      </c>
      <c r="H191" s="217">
        <v>2.4</v>
      </c>
      <c r="I191" s="218"/>
      <c r="J191" s="219">
        <f>ROUND(I191*H191,2)</f>
        <v>0</v>
      </c>
      <c r="K191" s="215" t="s">
        <v>216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0.00098</v>
      </c>
      <c r="R191" s="222">
        <f>Q191*H191</f>
        <v>0.002352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311</v>
      </c>
      <c r="AT191" s="224" t="s">
        <v>212</v>
      </c>
      <c r="AU191" s="224" t="s">
        <v>81</v>
      </c>
      <c r="AY191" s="18" t="s">
        <v>210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311</v>
      </c>
      <c r="BM191" s="224" t="s">
        <v>3233</v>
      </c>
    </row>
    <row r="192" spans="1:47" s="2" customFormat="1" ht="12">
      <c r="A192" s="39"/>
      <c r="B192" s="40"/>
      <c r="C192" s="41"/>
      <c r="D192" s="226" t="s">
        <v>219</v>
      </c>
      <c r="E192" s="41"/>
      <c r="F192" s="227" t="s">
        <v>1839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219</v>
      </c>
      <c r="AU192" s="18" t="s">
        <v>81</v>
      </c>
    </row>
    <row r="193" spans="1:47" s="2" customFormat="1" ht="12">
      <c r="A193" s="39"/>
      <c r="B193" s="40"/>
      <c r="C193" s="41"/>
      <c r="D193" s="231" t="s">
        <v>221</v>
      </c>
      <c r="E193" s="41"/>
      <c r="F193" s="232" t="s">
        <v>1840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221</v>
      </c>
      <c r="AU193" s="18" t="s">
        <v>81</v>
      </c>
    </row>
    <row r="194" spans="1:65" s="2" customFormat="1" ht="37.8" customHeight="1">
      <c r="A194" s="39"/>
      <c r="B194" s="40"/>
      <c r="C194" s="213" t="s">
        <v>395</v>
      </c>
      <c r="D194" s="213" t="s">
        <v>212</v>
      </c>
      <c r="E194" s="214" t="s">
        <v>1841</v>
      </c>
      <c r="F194" s="215" t="s">
        <v>1842</v>
      </c>
      <c r="G194" s="216" t="s">
        <v>269</v>
      </c>
      <c r="H194" s="217">
        <v>3</v>
      </c>
      <c r="I194" s="218"/>
      <c r="J194" s="219">
        <f>ROUND(I194*H194,2)</f>
        <v>0</v>
      </c>
      <c r="K194" s="215" t="s">
        <v>216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7E-05</v>
      </c>
      <c r="R194" s="222">
        <f>Q194*H194</f>
        <v>0.00020999999999999998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311</v>
      </c>
      <c r="AT194" s="224" t="s">
        <v>212</v>
      </c>
      <c r="AU194" s="224" t="s">
        <v>81</v>
      </c>
      <c r="AY194" s="18" t="s">
        <v>210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311</v>
      </c>
      <c r="BM194" s="224" t="s">
        <v>3234</v>
      </c>
    </row>
    <row r="195" spans="1:47" s="2" customFormat="1" ht="12">
      <c r="A195" s="39"/>
      <c r="B195" s="40"/>
      <c r="C195" s="41"/>
      <c r="D195" s="226" t="s">
        <v>219</v>
      </c>
      <c r="E195" s="41"/>
      <c r="F195" s="227" t="s">
        <v>1844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219</v>
      </c>
      <c r="AU195" s="18" t="s">
        <v>81</v>
      </c>
    </row>
    <row r="196" spans="1:47" s="2" customFormat="1" ht="12">
      <c r="A196" s="39"/>
      <c r="B196" s="40"/>
      <c r="C196" s="41"/>
      <c r="D196" s="231" t="s">
        <v>221</v>
      </c>
      <c r="E196" s="41"/>
      <c r="F196" s="232" t="s">
        <v>1845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221</v>
      </c>
      <c r="AU196" s="18" t="s">
        <v>81</v>
      </c>
    </row>
    <row r="197" spans="1:65" s="2" customFormat="1" ht="37.8" customHeight="1">
      <c r="A197" s="39"/>
      <c r="B197" s="40"/>
      <c r="C197" s="213" t="s">
        <v>402</v>
      </c>
      <c r="D197" s="213" t="s">
        <v>212</v>
      </c>
      <c r="E197" s="214" t="s">
        <v>1846</v>
      </c>
      <c r="F197" s="215" t="s">
        <v>1847</v>
      </c>
      <c r="G197" s="216" t="s">
        <v>269</v>
      </c>
      <c r="H197" s="217">
        <v>12</v>
      </c>
      <c r="I197" s="218"/>
      <c r="J197" s="219">
        <f>ROUND(I197*H197,2)</f>
        <v>0</v>
      </c>
      <c r="K197" s="215" t="s">
        <v>216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9E-05</v>
      </c>
      <c r="R197" s="222">
        <f>Q197*H197</f>
        <v>0.00108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311</v>
      </c>
      <c r="AT197" s="224" t="s">
        <v>212</v>
      </c>
      <c r="AU197" s="224" t="s">
        <v>81</v>
      </c>
      <c r="AY197" s="18" t="s">
        <v>210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311</v>
      </c>
      <c r="BM197" s="224" t="s">
        <v>3235</v>
      </c>
    </row>
    <row r="198" spans="1:47" s="2" customFormat="1" ht="12">
      <c r="A198" s="39"/>
      <c r="B198" s="40"/>
      <c r="C198" s="41"/>
      <c r="D198" s="226" t="s">
        <v>219</v>
      </c>
      <c r="E198" s="41"/>
      <c r="F198" s="227" t="s">
        <v>1849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219</v>
      </c>
      <c r="AU198" s="18" t="s">
        <v>81</v>
      </c>
    </row>
    <row r="199" spans="1:47" s="2" customFormat="1" ht="12">
      <c r="A199" s="39"/>
      <c r="B199" s="40"/>
      <c r="C199" s="41"/>
      <c r="D199" s="231" t="s">
        <v>221</v>
      </c>
      <c r="E199" s="41"/>
      <c r="F199" s="232" t="s">
        <v>1850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221</v>
      </c>
      <c r="AU199" s="18" t="s">
        <v>81</v>
      </c>
    </row>
    <row r="200" spans="1:65" s="2" customFormat="1" ht="37.8" customHeight="1">
      <c r="A200" s="39"/>
      <c r="B200" s="40"/>
      <c r="C200" s="213" t="s">
        <v>408</v>
      </c>
      <c r="D200" s="213" t="s">
        <v>212</v>
      </c>
      <c r="E200" s="214" t="s">
        <v>1851</v>
      </c>
      <c r="F200" s="215" t="s">
        <v>1852</v>
      </c>
      <c r="G200" s="216" t="s">
        <v>269</v>
      </c>
      <c r="H200" s="217">
        <v>2.4</v>
      </c>
      <c r="I200" s="218"/>
      <c r="J200" s="219">
        <f>ROUND(I200*H200,2)</f>
        <v>0</v>
      </c>
      <c r="K200" s="215" t="s">
        <v>216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0.0002</v>
      </c>
      <c r="R200" s="222">
        <f>Q200*H200</f>
        <v>0.00048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311</v>
      </c>
      <c r="AT200" s="224" t="s">
        <v>212</v>
      </c>
      <c r="AU200" s="224" t="s">
        <v>81</v>
      </c>
      <c r="AY200" s="18" t="s">
        <v>210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311</v>
      </c>
      <c r="BM200" s="224" t="s">
        <v>3236</v>
      </c>
    </row>
    <row r="201" spans="1:47" s="2" customFormat="1" ht="12">
      <c r="A201" s="39"/>
      <c r="B201" s="40"/>
      <c r="C201" s="41"/>
      <c r="D201" s="226" t="s">
        <v>219</v>
      </c>
      <c r="E201" s="41"/>
      <c r="F201" s="227" t="s">
        <v>1854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219</v>
      </c>
      <c r="AU201" s="18" t="s">
        <v>81</v>
      </c>
    </row>
    <row r="202" spans="1:47" s="2" customFormat="1" ht="12">
      <c r="A202" s="39"/>
      <c r="B202" s="40"/>
      <c r="C202" s="41"/>
      <c r="D202" s="231" t="s">
        <v>221</v>
      </c>
      <c r="E202" s="41"/>
      <c r="F202" s="232" t="s">
        <v>1855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221</v>
      </c>
      <c r="AU202" s="18" t="s">
        <v>81</v>
      </c>
    </row>
    <row r="203" spans="1:65" s="2" customFormat="1" ht="24.15" customHeight="1">
      <c r="A203" s="39"/>
      <c r="B203" s="40"/>
      <c r="C203" s="213" t="s">
        <v>414</v>
      </c>
      <c r="D203" s="213" t="s">
        <v>212</v>
      </c>
      <c r="E203" s="214" t="s">
        <v>1856</v>
      </c>
      <c r="F203" s="215" t="s">
        <v>1857</v>
      </c>
      <c r="G203" s="216" t="s">
        <v>297</v>
      </c>
      <c r="H203" s="217">
        <v>2</v>
      </c>
      <c r="I203" s="218"/>
      <c r="J203" s="219">
        <f>ROUND(I203*H203,2)</f>
        <v>0</v>
      </c>
      <c r="K203" s="215" t="s">
        <v>216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311</v>
      </c>
      <c r="AT203" s="224" t="s">
        <v>212</v>
      </c>
      <c r="AU203" s="224" t="s">
        <v>81</v>
      </c>
      <c r="AY203" s="18" t="s">
        <v>210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311</v>
      </c>
      <c r="BM203" s="224" t="s">
        <v>3237</v>
      </c>
    </row>
    <row r="204" spans="1:47" s="2" customFormat="1" ht="12">
      <c r="A204" s="39"/>
      <c r="B204" s="40"/>
      <c r="C204" s="41"/>
      <c r="D204" s="226" t="s">
        <v>219</v>
      </c>
      <c r="E204" s="41"/>
      <c r="F204" s="227" t="s">
        <v>1859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219</v>
      </c>
      <c r="AU204" s="18" t="s">
        <v>81</v>
      </c>
    </row>
    <row r="205" spans="1:47" s="2" customFormat="1" ht="12">
      <c r="A205" s="39"/>
      <c r="B205" s="40"/>
      <c r="C205" s="41"/>
      <c r="D205" s="231" t="s">
        <v>221</v>
      </c>
      <c r="E205" s="41"/>
      <c r="F205" s="232" t="s">
        <v>1860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221</v>
      </c>
      <c r="AU205" s="18" t="s">
        <v>81</v>
      </c>
    </row>
    <row r="206" spans="1:65" s="2" customFormat="1" ht="21.75" customHeight="1">
      <c r="A206" s="39"/>
      <c r="B206" s="40"/>
      <c r="C206" s="213" t="s">
        <v>405</v>
      </c>
      <c r="D206" s="213" t="s">
        <v>212</v>
      </c>
      <c r="E206" s="214" t="s">
        <v>1861</v>
      </c>
      <c r="F206" s="215" t="s">
        <v>1862</v>
      </c>
      <c r="G206" s="216" t="s">
        <v>297</v>
      </c>
      <c r="H206" s="217">
        <v>8</v>
      </c>
      <c r="I206" s="218"/>
      <c r="J206" s="219">
        <f>ROUND(I206*H206,2)</f>
        <v>0</v>
      </c>
      <c r="K206" s="215" t="s">
        <v>216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0.00017</v>
      </c>
      <c r="R206" s="222">
        <f>Q206*H206</f>
        <v>0.00136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311</v>
      </c>
      <c r="AT206" s="224" t="s">
        <v>212</v>
      </c>
      <c r="AU206" s="224" t="s">
        <v>81</v>
      </c>
      <c r="AY206" s="18" t="s">
        <v>210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311</v>
      </c>
      <c r="BM206" s="224" t="s">
        <v>3238</v>
      </c>
    </row>
    <row r="207" spans="1:47" s="2" customFormat="1" ht="12">
      <c r="A207" s="39"/>
      <c r="B207" s="40"/>
      <c r="C207" s="41"/>
      <c r="D207" s="226" t="s">
        <v>219</v>
      </c>
      <c r="E207" s="41"/>
      <c r="F207" s="227" t="s">
        <v>1864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219</v>
      </c>
      <c r="AU207" s="18" t="s">
        <v>81</v>
      </c>
    </row>
    <row r="208" spans="1:47" s="2" customFormat="1" ht="12">
      <c r="A208" s="39"/>
      <c r="B208" s="40"/>
      <c r="C208" s="41"/>
      <c r="D208" s="231" t="s">
        <v>221</v>
      </c>
      <c r="E208" s="41"/>
      <c r="F208" s="232" t="s">
        <v>1865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221</v>
      </c>
      <c r="AU208" s="18" t="s">
        <v>81</v>
      </c>
    </row>
    <row r="209" spans="1:65" s="2" customFormat="1" ht="16.5" customHeight="1">
      <c r="A209" s="39"/>
      <c r="B209" s="40"/>
      <c r="C209" s="213" t="s">
        <v>424</v>
      </c>
      <c r="D209" s="213" t="s">
        <v>212</v>
      </c>
      <c r="E209" s="214" t="s">
        <v>1866</v>
      </c>
      <c r="F209" s="215" t="s">
        <v>1867</v>
      </c>
      <c r="G209" s="216" t="s">
        <v>297</v>
      </c>
      <c r="H209" s="217">
        <v>2</v>
      </c>
      <c r="I209" s="218"/>
      <c r="J209" s="219">
        <f>ROUND(I209*H209,2)</f>
        <v>0</v>
      </c>
      <c r="K209" s="215" t="s">
        <v>216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0.00057</v>
      </c>
      <c r="R209" s="222">
        <f>Q209*H209</f>
        <v>0.00114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311</v>
      </c>
      <c r="AT209" s="224" t="s">
        <v>212</v>
      </c>
      <c r="AU209" s="224" t="s">
        <v>81</v>
      </c>
      <c r="AY209" s="18" t="s">
        <v>210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311</v>
      </c>
      <c r="BM209" s="224" t="s">
        <v>3239</v>
      </c>
    </row>
    <row r="210" spans="1:47" s="2" customFormat="1" ht="12">
      <c r="A210" s="39"/>
      <c r="B210" s="40"/>
      <c r="C210" s="41"/>
      <c r="D210" s="226" t="s">
        <v>219</v>
      </c>
      <c r="E210" s="41"/>
      <c r="F210" s="227" t="s">
        <v>1869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219</v>
      </c>
      <c r="AU210" s="18" t="s">
        <v>81</v>
      </c>
    </row>
    <row r="211" spans="1:47" s="2" customFormat="1" ht="12">
      <c r="A211" s="39"/>
      <c r="B211" s="40"/>
      <c r="C211" s="41"/>
      <c r="D211" s="231" t="s">
        <v>221</v>
      </c>
      <c r="E211" s="41"/>
      <c r="F211" s="232" t="s">
        <v>1870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221</v>
      </c>
      <c r="AU211" s="18" t="s">
        <v>81</v>
      </c>
    </row>
    <row r="212" spans="1:65" s="2" customFormat="1" ht="16.5" customHeight="1">
      <c r="A212" s="39"/>
      <c r="B212" s="40"/>
      <c r="C212" s="213" t="s">
        <v>432</v>
      </c>
      <c r="D212" s="213" t="s">
        <v>212</v>
      </c>
      <c r="E212" s="214" t="s">
        <v>1871</v>
      </c>
      <c r="F212" s="215" t="s">
        <v>1872</v>
      </c>
      <c r="G212" s="216" t="s">
        <v>297</v>
      </c>
      <c r="H212" s="217">
        <v>3</v>
      </c>
      <c r="I212" s="218"/>
      <c r="J212" s="219">
        <f>ROUND(I212*H212,2)</f>
        <v>0</v>
      </c>
      <c r="K212" s="215" t="s">
        <v>216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0.00072</v>
      </c>
      <c r="R212" s="222">
        <f>Q212*H212</f>
        <v>0.00216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311</v>
      </c>
      <c r="AT212" s="224" t="s">
        <v>212</v>
      </c>
      <c r="AU212" s="224" t="s">
        <v>81</v>
      </c>
      <c r="AY212" s="18" t="s">
        <v>210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311</v>
      </c>
      <c r="BM212" s="224" t="s">
        <v>3240</v>
      </c>
    </row>
    <row r="213" spans="1:47" s="2" customFormat="1" ht="12">
      <c r="A213" s="39"/>
      <c r="B213" s="40"/>
      <c r="C213" s="41"/>
      <c r="D213" s="226" t="s">
        <v>219</v>
      </c>
      <c r="E213" s="41"/>
      <c r="F213" s="227" t="s">
        <v>1874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219</v>
      </c>
      <c r="AU213" s="18" t="s">
        <v>81</v>
      </c>
    </row>
    <row r="214" spans="1:47" s="2" customFormat="1" ht="12">
      <c r="A214" s="39"/>
      <c r="B214" s="40"/>
      <c r="C214" s="41"/>
      <c r="D214" s="231" t="s">
        <v>221</v>
      </c>
      <c r="E214" s="41"/>
      <c r="F214" s="232" t="s">
        <v>1875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221</v>
      </c>
      <c r="AU214" s="18" t="s">
        <v>81</v>
      </c>
    </row>
    <row r="215" spans="1:65" s="2" customFormat="1" ht="16.5" customHeight="1">
      <c r="A215" s="39"/>
      <c r="B215" s="40"/>
      <c r="C215" s="213" t="s">
        <v>439</v>
      </c>
      <c r="D215" s="213" t="s">
        <v>212</v>
      </c>
      <c r="E215" s="214" t="s">
        <v>1876</v>
      </c>
      <c r="F215" s="215" t="s">
        <v>1877</v>
      </c>
      <c r="G215" s="216" t="s">
        <v>297</v>
      </c>
      <c r="H215" s="217">
        <v>1</v>
      </c>
      <c r="I215" s="218"/>
      <c r="J215" s="219">
        <f>ROUND(I215*H215,2)</f>
        <v>0</v>
      </c>
      <c r="K215" s="215" t="s">
        <v>216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0.00072</v>
      </c>
      <c r="R215" s="222">
        <f>Q215*H215</f>
        <v>0.00072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311</v>
      </c>
      <c r="AT215" s="224" t="s">
        <v>212</v>
      </c>
      <c r="AU215" s="224" t="s">
        <v>81</v>
      </c>
      <c r="AY215" s="18" t="s">
        <v>210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311</v>
      </c>
      <c r="BM215" s="224" t="s">
        <v>3241</v>
      </c>
    </row>
    <row r="216" spans="1:47" s="2" customFormat="1" ht="12">
      <c r="A216" s="39"/>
      <c r="B216" s="40"/>
      <c r="C216" s="41"/>
      <c r="D216" s="226" t="s">
        <v>219</v>
      </c>
      <c r="E216" s="41"/>
      <c r="F216" s="227" t="s">
        <v>1879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219</v>
      </c>
      <c r="AU216" s="18" t="s">
        <v>81</v>
      </c>
    </row>
    <row r="217" spans="1:47" s="2" customFormat="1" ht="12">
      <c r="A217" s="39"/>
      <c r="B217" s="40"/>
      <c r="C217" s="41"/>
      <c r="D217" s="231" t="s">
        <v>221</v>
      </c>
      <c r="E217" s="41"/>
      <c r="F217" s="232" t="s">
        <v>1880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221</v>
      </c>
      <c r="AU217" s="18" t="s">
        <v>81</v>
      </c>
    </row>
    <row r="218" spans="1:65" s="2" customFormat="1" ht="16.5" customHeight="1">
      <c r="A218" s="39"/>
      <c r="B218" s="40"/>
      <c r="C218" s="213" t="s">
        <v>446</v>
      </c>
      <c r="D218" s="213" t="s">
        <v>212</v>
      </c>
      <c r="E218" s="214" t="s">
        <v>1886</v>
      </c>
      <c r="F218" s="215" t="s">
        <v>1887</v>
      </c>
      <c r="G218" s="216" t="s">
        <v>297</v>
      </c>
      <c r="H218" s="217">
        <v>1</v>
      </c>
      <c r="I218" s="218"/>
      <c r="J218" s="219">
        <f>ROUND(I218*H218,2)</f>
        <v>0</v>
      </c>
      <c r="K218" s="215" t="s">
        <v>216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0.00077</v>
      </c>
      <c r="R218" s="222">
        <f>Q218*H218</f>
        <v>0.00077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311</v>
      </c>
      <c r="AT218" s="224" t="s">
        <v>212</v>
      </c>
      <c r="AU218" s="224" t="s">
        <v>81</v>
      </c>
      <c r="AY218" s="18" t="s">
        <v>210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311</v>
      </c>
      <c r="BM218" s="224" t="s">
        <v>3242</v>
      </c>
    </row>
    <row r="219" spans="1:47" s="2" customFormat="1" ht="12">
      <c r="A219" s="39"/>
      <c r="B219" s="40"/>
      <c r="C219" s="41"/>
      <c r="D219" s="226" t="s">
        <v>219</v>
      </c>
      <c r="E219" s="41"/>
      <c r="F219" s="227" t="s">
        <v>1889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219</v>
      </c>
      <c r="AU219" s="18" t="s">
        <v>81</v>
      </c>
    </row>
    <row r="220" spans="1:47" s="2" customFormat="1" ht="12">
      <c r="A220" s="39"/>
      <c r="B220" s="40"/>
      <c r="C220" s="41"/>
      <c r="D220" s="231" t="s">
        <v>221</v>
      </c>
      <c r="E220" s="41"/>
      <c r="F220" s="232" t="s">
        <v>1890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221</v>
      </c>
      <c r="AU220" s="18" t="s">
        <v>81</v>
      </c>
    </row>
    <row r="221" spans="1:65" s="2" customFormat="1" ht="21.75" customHeight="1">
      <c r="A221" s="39"/>
      <c r="B221" s="40"/>
      <c r="C221" s="213" t="s">
        <v>452</v>
      </c>
      <c r="D221" s="213" t="s">
        <v>212</v>
      </c>
      <c r="E221" s="214" t="s">
        <v>1896</v>
      </c>
      <c r="F221" s="215" t="s">
        <v>1897</v>
      </c>
      <c r="G221" s="216" t="s">
        <v>269</v>
      </c>
      <c r="H221" s="217">
        <v>17.4</v>
      </c>
      <c r="I221" s="218"/>
      <c r="J221" s="219">
        <f>ROUND(I221*H221,2)</f>
        <v>0</v>
      </c>
      <c r="K221" s="215" t="s">
        <v>216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1E-05</v>
      </c>
      <c r="R221" s="222">
        <f>Q221*H221</f>
        <v>0.000174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311</v>
      </c>
      <c r="AT221" s="224" t="s">
        <v>212</v>
      </c>
      <c r="AU221" s="224" t="s">
        <v>81</v>
      </c>
      <c r="AY221" s="18" t="s">
        <v>210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311</v>
      </c>
      <c r="BM221" s="224" t="s">
        <v>3243</v>
      </c>
    </row>
    <row r="222" spans="1:47" s="2" customFormat="1" ht="12">
      <c r="A222" s="39"/>
      <c r="B222" s="40"/>
      <c r="C222" s="41"/>
      <c r="D222" s="226" t="s">
        <v>219</v>
      </c>
      <c r="E222" s="41"/>
      <c r="F222" s="227" t="s">
        <v>1899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219</v>
      </c>
      <c r="AU222" s="18" t="s">
        <v>81</v>
      </c>
    </row>
    <row r="223" spans="1:47" s="2" customFormat="1" ht="12">
      <c r="A223" s="39"/>
      <c r="B223" s="40"/>
      <c r="C223" s="41"/>
      <c r="D223" s="231" t="s">
        <v>221</v>
      </c>
      <c r="E223" s="41"/>
      <c r="F223" s="232" t="s">
        <v>1900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221</v>
      </c>
      <c r="AU223" s="18" t="s">
        <v>81</v>
      </c>
    </row>
    <row r="224" spans="1:65" s="2" customFormat="1" ht="24.15" customHeight="1">
      <c r="A224" s="39"/>
      <c r="B224" s="40"/>
      <c r="C224" s="213" t="s">
        <v>457</v>
      </c>
      <c r="D224" s="213" t="s">
        <v>212</v>
      </c>
      <c r="E224" s="214" t="s">
        <v>1901</v>
      </c>
      <c r="F224" s="215" t="s">
        <v>1902</v>
      </c>
      <c r="G224" s="216" t="s">
        <v>269</v>
      </c>
      <c r="H224" s="217">
        <v>17.4</v>
      </c>
      <c r="I224" s="218"/>
      <c r="J224" s="219">
        <f>ROUND(I224*H224,2)</f>
        <v>0</v>
      </c>
      <c r="K224" s="215" t="s">
        <v>216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2E-05</v>
      </c>
      <c r="R224" s="222">
        <f>Q224*H224</f>
        <v>0.000348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311</v>
      </c>
      <c r="AT224" s="224" t="s">
        <v>212</v>
      </c>
      <c r="AU224" s="224" t="s">
        <v>81</v>
      </c>
      <c r="AY224" s="18" t="s">
        <v>210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311</v>
      </c>
      <c r="BM224" s="224" t="s">
        <v>3244</v>
      </c>
    </row>
    <row r="225" spans="1:47" s="2" customFormat="1" ht="12">
      <c r="A225" s="39"/>
      <c r="B225" s="40"/>
      <c r="C225" s="41"/>
      <c r="D225" s="226" t="s">
        <v>219</v>
      </c>
      <c r="E225" s="41"/>
      <c r="F225" s="227" t="s">
        <v>1904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219</v>
      </c>
      <c r="AU225" s="18" t="s">
        <v>81</v>
      </c>
    </row>
    <row r="226" spans="1:47" s="2" customFormat="1" ht="12">
      <c r="A226" s="39"/>
      <c r="B226" s="40"/>
      <c r="C226" s="41"/>
      <c r="D226" s="231" t="s">
        <v>221</v>
      </c>
      <c r="E226" s="41"/>
      <c r="F226" s="232" t="s">
        <v>1905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221</v>
      </c>
      <c r="AU226" s="18" t="s">
        <v>81</v>
      </c>
    </row>
    <row r="227" spans="1:63" s="12" customFormat="1" ht="22.8" customHeight="1">
      <c r="A227" s="12"/>
      <c r="B227" s="197"/>
      <c r="C227" s="198"/>
      <c r="D227" s="199" t="s">
        <v>71</v>
      </c>
      <c r="E227" s="211" t="s">
        <v>573</v>
      </c>
      <c r="F227" s="211" t="s">
        <v>574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SUM(P228:P262)</f>
        <v>0</v>
      </c>
      <c r="Q227" s="205"/>
      <c r="R227" s="206">
        <f>SUM(R228:R262)</f>
        <v>0.12886</v>
      </c>
      <c r="S227" s="205"/>
      <c r="T227" s="207">
        <f>SUM(T228:T262)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81</v>
      </c>
      <c r="AT227" s="209" t="s">
        <v>71</v>
      </c>
      <c r="AU227" s="209" t="s">
        <v>79</v>
      </c>
      <c r="AY227" s="208" t="s">
        <v>210</v>
      </c>
      <c r="BK227" s="210">
        <f>SUM(BK228:BK262)</f>
        <v>0</v>
      </c>
    </row>
    <row r="228" spans="1:65" s="2" customFormat="1" ht="24.15" customHeight="1">
      <c r="A228" s="39"/>
      <c r="B228" s="40"/>
      <c r="C228" s="213" t="s">
        <v>466</v>
      </c>
      <c r="D228" s="213" t="s">
        <v>212</v>
      </c>
      <c r="E228" s="214" t="s">
        <v>2845</v>
      </c>
      <c r="F228" s="215" t="s">
        <v>2846</v>
      </c>
      <c r="G228" s="216" t="s">
        <v>578</v>
      </c>
      <c r="H228" s="217">
        <v>1</v>
      </c>
      <c r="I228" s="218"/>
      <c r="J228" s="219">
        <f>ROUND(I228*H228,2)</f>
        <v>0</v>
      </c>
      <c r="K228" s="215" t="s">
        <v>216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0.01374</v>
      </c>
      <c r="R228" s="222">
        <f>Q228*H228</f>
        <v>0.01374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311</v>
      </c>
      <c r="AT228" s="224" t="s">
        <v>212</v>
      </c>
      <c r="AU228" s="224" t="s">
        <v>81</v>
      </c>
      <c r="AY228" s="18" t="s">
        <v>210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311</v>
      </c>
      <c r="BM228" s="224" t="s">
        <v>3245</v>
      </c>
    </row>
    <row r="229" spans="1:47" s="2" customFormat="1" ht="12">
      <c r="A229" s="39"/>
      <c r="B229" s="40"/>
      <c r="C229" s="41"/>
      <c r="D229" s="226" t="s">
        <v>219</v>
      </c>
      <c r="E229" s="41"/>
      <c r="F229" s="227" t="s">
        <v>2848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219</v>
      </c>
      <c r="AU229" s="18" t="s">
        <v>81</v>
      </c>
    </row>
    <row r="230" spans="1:47" s="2" customFormat="1" ht="12">
      <c r="A230" s="39"/>
      <c r="B230" s="40"/>
      <c r="C230" s="41"/>
      <c r="D230" s="231" t="s">
        <v>221</v>
      </c>
      <c r="E230" s="41"/>
      <c r="F230" s="232" t="s">
        <v>2849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221</v>
      </c>
      <c r="AU230" s="18" t="s">
        <v>81</v>
      </c>
    </row>
    <row r="231" spans="1:65" s="2" customFormat="1" ht="24.15" customHeight="1">
      <c r="A231" s="39"/>
      <c r="B231" s="40"/>
      <c r="C231" s="213" t="s">
        <v>469</v>
      </c>
      <c r="D231" s="213" t="s">
        <v>212</v>
      </c>
      <c r="E231" s="214" t="s">
        <v>2854</v>
      </c>
      <c r="F231" s="215" t="s">
        <v>2855</v>
      </c>
      <c r="G231" s="216" t="s">
        <v>578</v>
      </c>
      <c r="H231" s="217">
        <v>1</v>
      </c>
      <c r="I231" s="218"/>
      <c r="J231" s="219">
        <f>ROUND(I231*H231,2)</f>
        <v>0</v>
      </c>
      <c r="K231" s="215" t="s">
        <v>216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0.01497</v>
      </c>
      <c r="R231" s="222">
        <f>Q231*H231</f>
        <v>0.01497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311</v>
      </c>
      <c r="AT231" s="224" t="s">
        <v>212</v>
      </c>
      <c r="AU231" s="224" t="s">
        <v>81</v>
      </c>
      <c r="AY231" s="18" t="s">
        <v>210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311</v>
      </c>
      <c r="BM231" s="224" t="s">
        <v>3246</v>
      </c>
    </row>
    <row r="232" spans="1:47" s="2" customFormat="1" ht="12">
      <c r="A232" s="39"/>
      <c r="B232" s="40"/>
      <c r="C232" s="41"/>
      <c r="D232" s="226" t="s">
        <v>219</v>
      </c>
      <c r="E232" s="41"/>
      <c r="F232" s="227" t="s">
        <v>2857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219</v>
      </c>
      <c r="AU232" s="18" t="s">
        <v>81</v>
      </c>
    </row>
    <row r="233" spans="1:47" s="2" customFormat="1" ht="12">
      <c r="A233" s="39"/>
      <c r="B233" s="40"/>
      <c r="C233" s="41"/>
      <c r="D233" s="231" t="s">
        <v>221</v>
      </c>
      <c r="E233" s="41"/>
      <c r="F233" s="232" t="s">
        <v>2858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221</v>
      </c>
      <c r="AU233" s="18" t="s">
        <v>81</v>
      </c>
    </row>
    <row r="234" spans="1:65" s="2" customFormat="1" ht="24.15" customHeight="1">
      <c r="A234" s="39"/>
      <c r="B234" s="40"/>
      <c r="C234" s="213" t="s">
        <v>477</v>
      </c>
      <c r="D234" s="213" t="s">
        <v>212</v>
      </c>
      <c r="E234" s="214" t="s">
        <v>1931</v>
      </c>
      <c r="F234" s="215" t="s">
        <v>1932</v>
      </c>
      <c r="G234" s="216" t="s">
        <v>578</v>
      </c>
      <c r="H234" s="217">
        <v>1</v>
      </c>
      <c r="I234" s="218"/>
      <c r="J234" s="219">
        <f>ROUND(I234*H234,2)</f>
        <v>0</v>
      </c>
      <c r="K234" s="215" t="s">
        <v>216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0.00052</v>
      </c>
      <c r="R234" s="222">
        <f>Q234*H234</f>
        <v>0.00052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311</v>
      </c>
      <c r="AT234" s="224" t="s">
        <v>212</v>
      </c>
      <c r="AU234" s="224" t="s">
        <v>81</v>
      </c>
      <c r="AY234" s="18" t="s">
        <v>210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311</v>
      </c>
      <c r="BM234" s="224" t="s">
        <v>3247</v>
      </c>
    </row>
    <row r="235" spans="1:47" s="2" customFormat="1" ht="12">
      <c r="A235" s="39"/>
      <c r="B235" s="40"/>
      <c r="C235" s="41"/>
      <c r="D235" s="226" t="s">
        <v>219</v>
      </c>
      <c r="E235" s="41"/>
      <c r="F235" s="227" t="s">
        <v>1934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219</v>
      </c>
      <c r="AU235" s="18" t="s">
        <v>81</v>
      </c>
    </row>
    <row r="236" spans="1:47" s="2" customFormat="1" ht="12">
      <c r="A236" s="39"/>
      <c r="B236" s="40"/>
      <c r="C236" s="41"/>
      <c r="D236" s="231" t="s">
        <v>221</v>
      </c>
      <c r="E236" s="41"/>
      <c r="F236" s="232" t="s">
        <v>1935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221</v>
      </c>
      <c r="AU236" s="18" t="s">
        <v>81</v>
      </c>
    </row>
    <row r="237" spans="1:65" s="2" customFormat="1" ht="33" customHeight="1">
      <c r="A237" s="39"/>
      <c r="B237" s="40"/>
      <c r="C237" s="213" t="s">
        <v>484</v>
      </c>
      <c r="D237" s="213" t="s">
        <v>212</v>
      </c>
      <c r="E237" s="214" t="s">
        <v>1936</v>
      </c>
      <c r="F237" s="215" t="s">
        <v>1937</v>
      </c>
      <c r="G237" s="216" t="s">
        <v>578</v>
      </c>
      <c r="H237" s="217">
        <v>1</v>
      </c>
      <c r="I237" s="218"/>
      <c r="J237" s="219">
        <f>ROUND(I237*H237,2)</f>
        <v>0</v>
      </c>
      <c r="K237" s="215" t="s">
        <v>216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0.00493</v>
      </c>
      <c r="R237" s="222">
        <f>Q237*H237</f>
        <v>0.00493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311</v>
      </c>
      <c r="AT237" s="224" t="s">
        <v>212</v>
      </c>
      <c r="AU237" s="224" t="s">
        <v>81</v>
      </c>
      <c r="AY237" s="18" t="s">
        <v>210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311</v>
      </c>
      <c r="BM237" s="224" t="s">
        <v>3248</v>
      </c>
    </row>
    <row r="238" spans="1:47" s="2" customFormat="1" ht="12">
      <c r="A238" s="39"/>
      <c r="B238" s="40"/>
      <c r="C238" s="41"/>
      <c r="D238" s="226" t="s">
        <v>219</v>
      </c>
      <c r="E238" s="41"/>
      <c r="F238" s="227" t="s">
        <v>1939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219</v>
      </c>
      <c r="AU238" s="18" t="s">
        <v>81</v>
      </c>
    </row>
    <row r="239" spans="1:47" s="2" customFormat="1" ht="12">
      <c r="A239" s="39"/>
      <c r="B239" s="40"/>
      <c r="C239" s="41"/>
      <c r="D239" s="231" t="s">
        <v>221</v>
      </c>
      <c r="E239" s="41"/>
      <c r="F239" s="232" t="s">
        <v>1940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221</v>
      </c>
      <c r="AU239" s="18" t="s">
        <v>81</v>
      </c>
    </row>
    <row r="240" spans="1:65" s="2" customFormat="1" ht="24.15" customHeight="1">
      <c r="A240" s="39"/>
      <c r="B240" s="40"/>
      <c r="C240" s="213" t="s">
        <v>491</v>
      </c>
      <c r="D240" s="213" t="s">
        <v>212</v>
      </c>
      <c r="E240" s="214" t="s">
        <v>2872</v>
      </c>
      <c r="F240" s="215" t="s">
        <v>2873</v>
      </c>
      <c r="G240" s="216" t="s">
        <v>578</v>
      </c>
      <c r="H240" s="217">
        <v>1</v>
      </c>
      <c r="I240" s="218"/>
      <c r="J240" s="219">
        <f>ROUND(I240*H240,2)</f>
        <v>0</v>
      </c>
      <c r="K240" s="215" t="s">
        <v>216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0.01475</v>
      </c>
      <c r="R240" s="222">
        <f>Q240*H240</f>
        <v>0.01475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311</v>
      </c>
      <c r="AT240" s="224" t="s">
        <v>212</v>
      </c>
      <c r="AU240" s="224" t="s">
        <v>81</v>
      </c>
      <c r="AY240" s="18" t="s">
        <v>210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311</v>
      </c>
      <c r="BM240" s="224" t="s">
        <v>3249</v>
      </c>
    </row>
    <row r="241" spans="1:47" s="2" customFormat="1" ht="12">
      <c r="A241" s="39"/>
      <c r="B241" s="40"/>
      <c r="C241" s="41"/>
      <c r="D241" s="226" t="s">
        <v>219</v>
      </c>
      <c r="E241" s="41"/>
      <c r="F241" s="227" t="s">
        <v>2875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219</v>
      </c>
      <c r="AU241" s="18" t="s">
        <v>81</v>
      </c>
    </row>
    <row r="242" spans="1:47" s="2" customFormat="1" ht="12">
      <c r="A242" s="39"/>
      <c r="B242" s="40"/>
      <c r="C242" s="41"/>
      <c r="D242" s="231" t="s">
        <v>221</v>
      </c>
      <c r="E242" s="41"/>
      <c r="F242" s="232" t="s">
        <v>2876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221</v>
      </c>
      <c r="AU242" s="18" t="s">
        <v>81</v>
      </c>
    </row>
    <row r="243" spans="1:65" s="2" customFormat="1" ht="24.15" customHeight="1">
      <c r="A243" s="39"/>
      <c r="B243" s="40"/>
      <c r="C243" s="213" t="s">
        <v>496</v>
      </c>
      <c r="D243" s="213" t="s">
        <v>212</v>
      </c>
      <c r="E243" s="214" t="s">
        <v>2878</v>
      </c>
      <c r="F243" s="215" t="s">
        <v>2879</v>
      </c>
      <c r="G243" s="216" t="s">
        <v>578</v>
      </c>
      <c r="H243" s="217">
        <v>1</v>
      </c>
      <c r="I243" s="218"/>
      <c r="J243" s="219">
        <f>ROUND(I243*H243,2)</f>
        <v>0</v>
      </c>
      <c r="K243" s="215" t="s">
        <v>216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0.07234</v>
      </c>
      <c r="R243" s="222">
        <f>Q243*H243</f>
        <v>0.07234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311</v>
      </c>
      <c r="AT243" s="224" t="s">
        <v>212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3250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2881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47" s="2" customFormat="1" ht="12">
      <c r="A245" s="39"/>
      <c r="B245" s="40"/>
      <c r="C245" s="41"/>
      <c r="D245" s="231" t="s">
        <v>221</v>
      </c>
      <c r="E245" s="41"/>
      <c r="F245" s="232" t="s">
        <v>2882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221</v>
      </c>
      <c r="AU245" s="18" t="s">
        <v>81</v>
      </c>
    </row>
    <row r="246" spans="1:65" s="2" customFormat="1" ht="24.15" customHeight="1">
      <c r="A246" s="39"/>
      <c r="B246" s="40"/>
      <c r="C246" s="213" t="s">
        <v>500</v>
      </c>
      <c r="D246" s="213" t="s">
        <v>212</v>
      </c>
      <c r="E246" s="214" t="s">
        <v>1951</v>
      </c>
      <c r="F246" s="215" t="s">
        <v>1952</v>
      </c>
      <c r="G246" s="216" t="s">
        <v>578</v>
      </c>
      <c r="H246" s="217">
        <v>5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0.00024</v>
      </c>
      <c r="R246" s="222">
        <f>Q246*H246</f>
        <v>0.0012000000000000001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311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311</v>
      </c>
      <c r="BM246" s="224" t="s">
        <v>3251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1954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1955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65" s="2" customFormat="1" ht="16.5" customHeight="1">
      <c r="A249" s="39"/>
      <c r="B249" s="40"/>
      <c r="C249" s="213" t="s">
        <v>504</v>
      </c>
      <c r="D249" s="213" t="s">
        <v>212</v>
      </c>
      <c r="E249" s="214" t="s">
        <v>1956</v>
      </c>
      <c r="F249" s="215" t="s">
        <v>1957</v>
      </c>
      <c r="G249" s="216" t="s">
        <v>297</v>
      </c>
      <c r="H249" s="217">
        <v>1</v>
      </c>
      <c r="I249" s="218"/>
      <c r="J249" s="219">
        <f>ROUND(I249*H249,2)</f>
        <v>0</v>
      </c>
      <c r="K249" s="215" t="s">
        <v>216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0.00109</v>
      </c>
      <c r="R249" s="222">
        <f>Q249*H249</f>
        <v>0.00109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311</v>
      </c>
      <c r="AT249" s="224" t="s">
        <v>212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311</v>
      </c>
      <c r="BM249" s="224" t="s">
        <v>3252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1959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47" s="2" customFormat="1" ht="12">
      <c r="A251" s="39"/>
      <c r="B251" s="40"/>
      <c r="C251" s="41"/>
      <c r="D251" s="231" t="s">
        <v>221</v>
      </c>
      <c r="E251" s="41"/>
      <c r="F251" s="232" t="s">
        <v>1960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221</v>
      </c>
      <c r="AU251" s="18" t="s">
        <v>81</v>
      </c>
    </row>
    <row r="252" spans="1:65" s="2" customFormat="1" ht="24.15" customHeight="1">
      <c r="A252" s="39"/>
      <c r="B252" s="40"/>
      <c r="C252" s="213" t="s">
        <v>510</v>
      </c>
      <c r="D252" s="213" t="s">
        <v>212</v>
      </c>
      <c r="E252" s="214" t="s">
        <v>2885</v>
      </c>
      <c r="F252" s="215" t="s">
        <v>2886</v>
      </c>
      <c r="G252" s="216" t="s">
        <v>578</v>
      </c>
      <c r="H252" s="217">
        <v>1</v>
      </c>
      <c r="I252" s="218"/>
      <c r="J252" s="219">
        <f>ROUND(I252*H252,2)</f>
        <v>0</v>
      </c>
      <c r="K252" s="215" t="s">
        <v>216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0.00172</v>
      </c>
      <c r="R252" s="222">
        <f>Q252*H252</f>
        <v>0.00172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311</v>
      </c>
      <c r="AT252" s="224" t="s">
        <v>212</v>
      </c>
      <c r="AU252" s="224" t="s">
        <v>81</v>
      </c>
      <c r="AY252" s="18" t="s">
        <v>210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311</v>
      </c>
      <c r="BM252" s="224" t="s">
        <v>3253</v>
      </c>
    </row>
    <row r="253" spans="1:47" s="2" customFormat="1" ht="12">
      <c r="A253" s="39"/>
      <c r="B253" s="40"/>
      <c r="C253" s="41"/>
      <c r="D253" s="226" t="s">
        <v>219</v>
      </c>
      <c r="E253" s="41"/>
      <c r="F253" s="227" t="s">
        <v>2888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219</v>
      </c>
      <c r="AU253" s="18" t="s">
        <v>81</v>
      </c>
    </row>
    <row r="254" spans="1:47" s="2" customFormat="1" ht="12">
      <c r="A254" s="39"/>
      <c r="B254" s="40"/>
      <c r="C254" s="41"/>
      <c r="D254" s="231" t="s">
        <v>221</v>
      </c>
      <c r="E254" s="41"/>
      <c r="F254" s="232" t="s">
        <v>2889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221</v>
      </c>
      <c r="AU254" s="18" t="s">
        <v>81</v>
      </c>
    </row>
    <row r="255" spans="1:65" s="2" customFormat="1" ht="24.15" customHeight="1">
      <c r="A255" s="39"/>
      <c r="B255" s="40"/>
      <c r="C255" s="213" t="s">
        <v>516</v>
      </c>
      <c r="D255" s="213" t="s">
        <v>212</v>
      </c>
      <c r="E255" s="214" t="s">
        <v>1971</v>
      </c>
      <c r="F255" s="215" t="s">
        <v>1972</v>
      </c>
      <c r="G255" s="216" t="s">
        <v>578</v>
      </c>
      <c r="H255" s="217">
        <v>1</v>
      </c>
      <c r="I255" s="218"/>
      <c r="J255" s="219">
        <f>ROUND(I255*H255,2)</f>
        <v>0</v>
      </c>
      <c r="K255" s="215" t="s">
        <v>216</v>
      </c>
      <c r="L255" s="45"/>
      <c r="M255" s="220" t="s">
        <v>19</v>
      </c>
      <c r="N255" s="221" t="s">
        <v>43</v>
      </c>
      <c r="O255" s="85"/>
      <c r="P255" s="222">
        <f>O255*H255</f>
        <v>0</v>
      </c>
      <c r="Q255" s="222">
        <v>0.0018</v>
      </c>
      <c r="R255" s="222">
        <f>Q255*H255</f>
        <v>0.0018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311</v>
      </c>
      <c r="AT255" s="224" t="s">
        <v>212</v>
      </c>
      <c r="AU255" s="224" t="s">
        <v>81</v>
      </c>
      <c r="AY255" s="18" t="s">
        <v>210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311</v>
      </c>
      <c r="BM255" s="224" t="s">
        <v>3254</v>
      </c>
    </row>
    <row r="256" spans="1:47" s="2" customFormat="1" ht="12">
      <c r="A256" s="39"/>
      <c r="B256" s="40"/>
      <c r="C256" s="41"/>
      <c r="D256" s="226" t="s">
        <v>219</v>
      </c>
      <c r="E256" s="41"/>
      <c r="F256" s="227" t="s">
        <v>1974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219</v>
      </c>
      <c r="AU256" s="18" t="s">
        <v>81</v>
      </c>
    </row>
    <row r="257" spans="1:47" s="2" customFormat="1" ht="12">
      <c r="A257" s="39"/>
      <c r="B257" s="40"/>
      <c r="C257" s="41"/>
      <c r="D257" s="231" t="s">
        <v>221</v>
      </c>
      <c r="E257" s="41"/>
      <c r="F257" s="232" t="s">
        <v>1975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221</v>
      </c>
      <c r="AU257" s="18" t="s">
        <v>81</v>
      </c>
    </row>
    <row r="258" spans="1:65" s="2" customFormat="1" ht="21.75" customHeight="1">
      <c r="A258" s="39"/>
      <c r="B258" s="40"/>
      <c r="C258" s="213" t="s">
        <v>521</v>
      </c>
      <c r="D258" s="213" t="s">
        <v>212</v>
      </c>
      <c r="E258" s="214" t="s">
        <v>2891</v>
      </c>
      <c r="F258" s="215" t="s">
        <v>2892</v>
      </c>
      <c r="G258" s="216" t="s">
        <v>578</v>
      </c>
      <c r="H258" s="217">
        <v>1</v>
      </c>
      <c r="I258" s="218"/>
      <c r="J258" s="219">
        <f>ROUND(I258*H258,2)</f>
        <v>0</v>
      </c>
      <c r="K258" s="215" t="s">
        <v>216</v>
      </c>
      <c r="L258" s="45"/>
      <c r="M258" s="220" t="s">
        <v>19</v>
      </c>
      <c r="N258" s="221" t="s">
        <v>43</v>
      </c>
      <c r="O258" s="85"/>
      <c r="P258" s="222">
        <f>O258*H258</f>
        <v>0</v>
      </c>
      <c r="Q258" s="222">
        <v>0.0018</v>
      </c>
      <c r="R258" s="222">
        <f>Q258*H258</f>
        <v>0.0018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311</v>
      </c>
      <c r="AT258" s="224" t="s">
        <v>212</v>
      </c>
      <c r="AU258" s="224" t="s">
        <v>81</v>
      </c>
      <c r="AY258" s="18" t="s">
        <v>210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311</v>
      </c>
      <c r="BM258" s="224" t="s">
        <v>3255</v>
      </c>
    </row>
    <row r="259" spans="1:47" s="2" customFormat="1" ht="12">
      <c r="A259" s="39"/>
      <c r="B259" s="40"/>
      <c r="C259" s="41"/>
      <c r="D259" s="226" t="s">
        <v>219</v>
      </c>
      <c r="E259" s="41"/>
      <c r="F259" s="227" t="s">
        <v>2894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219</v>
      </c>
      <c r="AU259" s="18" t="s">
        <v>81</v>
      </c>
    </row>
    <row r="260" spans="1:47" s="2" customFormat="1" ht="12">
      <c r="A260" s="39"/>
      <c r="B260" s="40"/>
      <c r="C260" s="41"/>
      <c r="D260" s="231" t="s">
        <v>221</v>
      </c>
      <c r="E260" s="41"/>
      <c r="F260" s="232" t="s">
        <v>2895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221</v>
      </c>
      <c r="AU260" s="18" t="s">
        <v>81</v>
      </c>
    </row>
    <row r="261" spans="1:65" s="2" customFormat="1" ht="16.5" customHeight="1">
      <c r="A261" s="39"/>
      <c r="B261" s="40"/>
      <c r="C261" s="213" t="s">
        <v>529</v>
      </c>
      <c r="D261" s="213" t="s">
        <v>212</v>
      </c>
      <c r="E261" s="214" t="s">
        <v>2896</v>
      </c>
      <c r="F261" s="215" t="s">
        <v>2897</v>
      </c>
      <c r="G261" s="216" t="s">
        <v>297</v>
      </c>
      <c r="H261" s="217">
        <v>1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43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311</v>
      </c>
      <c r="AT261" s="224" t="s">
        <v>212</v>
      </c>
      <c r="AU261" s="224" t="s">
        <v>81</v>
      </c>
      <c r="AY261" s="18" t="s">
        <v>210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79</v>
      </c>
      <c r="BK261" s="225">
        <f>ROUND(I261*H261,2)</f>
        <v>0</v>
      </c>
      <c r="BL261" s="18" t="s">
        <v>311</v>
      </c>
      <c r="BM261" s="224" t="s">
        <v>3256</v>
      </c>
    </row>
    <row r="262" spans="1:47" s="2" customFormat="1" ht="12">
      <c r="A262" s="39"/>
      <c r="B262" s="40"/>
      <c r="C262" s="41"/>
      <c r="D262" s="226" t="s">
        <v>219</v>
      </c>
      <c r="E262" s="41"/>
      <c r="F262" s="227" t="s">
        <v>2897</v>
      </c>
      <c r="G262" s="41"/>
      <c r="H262" s="41"/>
      <c r="I262" s="228"/>
      <c r="J262" s="41"/>
      <c r="K262" s="41"/>
      <c r="L262" s="45"/>
      <c r="M262" s="269"/>
      <c r="N262" s="270"/>
      <c r="O262" s="271"/>
      <c r="P262" s="271"/>
      <c r="Q262" s="271"/>
      <c r="R262" s="271"/>
      <c r="S262" s="271"/>
      <c r="T262" s="272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219</v>
      </c>
      <c r="AU262" s="18" t="s">
        <v>81</v>
      </c>
    </row>
    <row r="263" spans="1:31" s="2" customFormat="1" ht="6.95" customHeight="1">
      <c r="A263" s="39"/>
      <c r="B263" s="60"/>
      <c r="C263" s="61"/>
      <c r="D263" s="61"/>
      <c r="E263" s="61"/>
      <c r="F263" s="61"/>
      <c r="G263" s="61"/>
      <c r="H263" s="61"/>
      <c r="I263" s="61"/>
      <c r="J263" s="61"/>
      <c r="K263" s="61"/>
      <c r="L263" s="45"/>
      <c r="M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</sheetData>
  <sheetProtection password="CC35" sheet="1" objects="1" scenarios="1" formatColumns="0" formatRows="0" autoFilter="0"/>
  <autoFilter ref="C95:K2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1" r:id="rId1" display="https://podminky.urs.cz/item/CS_URS_2023_02/132212131"/>
    <hyperlink ref="F105" r:id="rId2" display="https://podminky.urs.cz/item/CS_URS_2023_02/132251102"/>
    <hyperlink ref="F108" r:id="rId3" display="https://podminky.urs.cz/item/CS_URS_2023_02/133212811"/>
    <hyperlink ref="F111" r:id="rId4" display="https://podminky.urs.cz/item/CS_URS_2023_02/162211311"/>
    <hyperlink ref="F114" r:id="rId5" display="https://podminky.urs.cz/item/CS_URS_2023_02/162651112"/>
    <hyperlink ref="F117" r:id="rId6" display="https://podminky.urs.cz/item/CS_URS_2023_02/171201231"/>
    <hyperlink ref="F122" r:id="rId7" display="https://podminky.urs.cz/item/CS_URS_2023_02/174111101"/>
    <hyperlink ref="F125" r:id="rId8" display="https://podminky.urs.cz/item/CS_URS_2023_02/175111101"/>
    <hyperlink ref="F132" r:id="rId9" display="https://podminky.urs.cz/item/CS_URS_2023_02/451572111"/>
    <hyperlink ref="F136" r:id="rId10" display="https://podminky.urs.cz/item/CS_URS_2023_02/631312141"/>
    <hyperlink ref="F141" r:id="rId11" display="https://podminky.urs.cz/item/CS_URS_2023_02/965042131"/>
    <hyperlink ref="F145" r:id="rId12" display="https://podminky.urs.cz/item/CS_URS_2023_02/977311112"/>
    <hyperlink ref="F149" r:id="rId13" display="https://podminky.urs.cz/item/CS_URS_2023_02/997013501"/>
    <hyperlink ref="F152" r:id="rId14" display="https://podminky.urs.cz/item/CS_URS_2023_02/997013509"/>
    <hyperlink ref="F156" r:id="rId15" display="https://podminky.urs.cz/item/CS_URS_2023_02/997013631"/>
    <hyperlink ref="F160" r:id="rId16" display="https://podminky.urs.cz/item/CS_URS_2023_02/998011001"/>
    <hyperlink ref="F165" r:id="rId17" display="https://podminky.urs.cz/item/CS_URS_2023_02/721173401"/>
    <hyperlink ref="F168" r:id="rId18" display="https://podminky.urs.cz/item/CS_URS_2023_02/721174043"/>
    <hyperlink ref="F171" r:id="rId19" display="https://podminky.urs.cz/item/CS_URS_2023_02/721174045"/>
    <hyperlink ref="F174" r:id="rId20" display="https://podminky.urs.cz/item/CS_URS_2023_02/721194104"/>
    <hyperlink ref="F177" r:id="rId21" display="https://podminky.urs.cz/item/CS_URS_2023_02/721194105"/>
    <hyperlink ref="F180" r:id="rId22" display="https://podminky.urs.cz/item/CS_URS_2023_02/721194109"/>
    <hyperlink ref="F183" r:id="rId23" display="https://podminky.urs.cz/item/CS_URS_2023_02/721290111"/>
    <hyperlink ref="F187" r:id="rId24" display="https://podminky.urs.cz/item/CS_URS_2023_02/722174002"/>
    <hyperlink ref="F190" r:id="rId25" display="https://podminky.urs.cz/item/CS_URS_2023_02/722174003"/>
    <hyperlink ref="F193" r:id="rId26" display="https://podminky.urs.cz/item/CS_URS_2023_02/722174022"/>
    <hyperlink ref="F196" r:id="rId27" display="https://podminky.urs.cz/item/CS_URS_2023_02/722181231"/>
    <hyperlink ref="F199" r:id="rId28" display="https://podminky.urs.cz/item/CS_URS_2023_02/722181232"/>
    <hyperlink ref="F202" r:id="rId29" display="https://podminky.urs.cz/item/CS_URS_2023_02/722181251"/>
    <hyperlink ref="F205" r:id="rId30" display="https://podminky.urs.cz/item/CS_URS_2023_02/722190901"/>
    <hyperlink ref="F208" r:id="rId31" display="https://podminky.urs.cz/item/CS_URS_2023_02/722220151"/>
    <hyperlink ref="F211" r:id="rId32" display="https://podminky.urs.cz/item/CS_URS_2023_02/722230102"/>
    <hyperlink ref="F214" r:id="rId33" display="https://podminky.urs.cz/item/CS_URS_2023_02/722230103"/>
    <hyperlink ref="F217" r:id="rId34" display="https://podminky.urs.cz/item/CS_URS_2023_02/722230113"/>
    <hyperlink ref="F220" r:id="rId35" display="https://podminky.urs.cz/item/CS_URS_2023_02/722231143"/>
    <hyperlink ref="F223" r:id="rId36" display="https://podminky.urs.cz/item/CS_URS_2023_02/722290234"/>
    <hyperlink ref="F226" r:id="rId37" display="https://podminky.urs.cz/item/CS_URS_2023_02/722290246"/>
    <hyperlink ref="F230" r:id="rId38" display="https://podminky.urs.cz/item/CS_URS_2023_02/725112015"/>
    <hyperlink ref="F233" r:id="rId39" display="https://podminky.urs.cz/item/CS_URS_2023_02/725211602"/>
    <hyperlink ref="F236" r:id="rId40" display="https://podminky.urs.cz/item/CS_URS_2023_02/725291621"/>
    <hyperlink ref="F239" r:id="rId41" display="https://podminky.urs.cz/item/CS_URS_2023_02/725311121"/>
    <hyperlink ref="F242" r:id="rId42" display="https://podminky.urs.cz/item/CS_URS_2023_02/725331111"/>
    <hyperlink ref="F245" r:id="rId43" display="https://podminky.urs.cz/item/CS_URS_2023_02/725532124"/>
    <hyperlink ref="F248" r:id="rId44" display="https://podminky.urs.cz/item/CS_URS_2023_02/725813111"/>
    <hyperlink ref="F251" r:id="rId45" display="https://podminky.urs.cz/item/CS_URS_2023_02/725813112"/>
    <hyperlink ref="F254" r:id="rId46" display="https://podminky.urs.cz/item/CS_URS_2023_02/725821312"/>
    <hyperlink ref="F257" r:id="rId47" display="https://podminky.urs.cz/item/CS_URS_2023_02/725821325"/>
    <hyperlink ref="F260" r:id="rId48" display="https://podminky.urs.cz/item/CS_URS_2023_02/7258226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3257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1993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ROUND((SUM(BE86:BE151)),2)</f>
        <v>0</v>
      </c>
      <c r="G35" s="39"/>
      <c r="H35" s="39"/>
      <c r="I35" s="158">
        <v>0.21</v>
      </c>
      <c r="J35" s="157">
        <f>ROUND(((SUM(BE86:BE151))*I35),2)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ROUND((SUM(BF86:BF151)),2)</f>
        <v>0</v>
      </c>
      <c r="G36" s="39"/>
      <c r="H36" s="39"/>
      <c r="I36" s="158">
        <v>0.12</v>
      </c>
      <c r="J36" s="157">
        <f>ROUND(((SUM(BF86:BF151))*I36),2)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ROUND((SUM(BG86:BG151)),2)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ROUND((SUM(BH86:BH151)),2)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ROUND((SUM(BI86:BI151)),2)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03e - elektro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1994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rev.1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2924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03e - elektro 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22. 12. 2023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1995</v>
      </c>
      <c r="F87" s="200" t="s">
        <v>1996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SUM(P88:P151)</f>
        <v>0</v>
      </c>
      <c r="Q87" s="205"/>
      <c r="R87" s="206">
        <f>SUM(R88:R151)</f>
        <v>0</v>
      </c>
      <c r="S87" s="205"/>
      <c r="T87" s="207">
        <f>SUM(T88:T151)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SUM(BK88:BK151)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1997</v>
      </c>
      <c r="F88" s="215" t="s">
        <v>1998</v>
      </c>
      <c r="G88" s="216" t="s">
        <v>269</v>
      </c>
      <c r="H88" s="217">
        <v>60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1998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1999</v>
      </c>
      <c r="F90" s="215" t="s">
        <v>2000</v>
      </c>
      <c r="G90" s="216" t="s">
        <v>269</v>
      </c>
      <c r="H90" s="217">
        <v>100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2000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2001</v>
      </c>
      <c r="F92" s="215" t="s">
        <v>2002</v>
      </c>
      <c r="G92" s="216" t="s">
        <v>269</v>
      </c>
      <c r="H92" s="217">
        <v>129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2002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2005</v>
      </c>
      <c r="F94" s="215" t="s">
        <v>2006</v>
      </c>
      <c r="G94" s="216" t="s">
        <v>269</v>
      </c>
      <c r="H94" s="217">
        <v>20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2006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2007</v>
      </c>
      <c r="F96" s="215" t="s">
        <v>2008</v>
      </c>
      <c r="G96" s="216" t="s">
        <v>269</v>
      </c>
      <c r="H96" s="217">
        <v>100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2008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24.15" customHeight="1">
      <c r="A98" s="39"/>
      <c r="B98" s="40"/>
      <c r="C98" s="213" t="s">
        <v>246</v>
      </c>
      <c r="D98" s="213" t="s">
        <v>212</v>
      </c>
      <c r="E98" s="214" t="s">
        <v>2009</v>
      </c>
      <c r="F98" s="215" t="s">
        <v>2010</v>
      </c>
      <c r="G98" s="216" t="s">
        <v>269</v>
      </c>
      <c r="H98" s="217">
        <v>50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2010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2011</v>
      </c>
      <c r="F100" s="215" t="s">
        <v>2012</v>
      </c>
      <c r="G100" s="216" t="s">
        <v>2013</v>
      </c>
      <c r="H100" s="217">
        <v>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2012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2014</v>
      </c>
      <c r="F102" s="215" t="s">
        <v>2015</v>
      </c>
      <c r="G102" s="216" t="s">
        <v>2013</v>
      </c>
      <c r="H102" s="217">
        <v>1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2015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2016</v>
      </c>
      <c r="F104" s="215" t="s">
        <v>2017</v>
      </c>
      <c r="G104" s="216" t="s">
        <v>2013</v>
      </c>
      <c r="H104" s="217">
        <v>1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2017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2018</v>
      </c>
      <c r="F106" s="215" t="s">
        <v>2019</v>
      </c>
      <c r="G106" s="216" t="s">
        <v>2013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2019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2020</v>
      </c>
      <c r="F108" s="215" t="s">
        <v>2021</v>
      </c>
      <c r="G108" s="216" t="s">
        <v>2013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2021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24.15" customHeight="1">
      <c r="A110" s="39"/>
      <c r="B110" s="40"/>
      <c r="C110" s="213" t="s">
        <v>8</v>
      </c>
      <c r="D110" s="213" t="s">
        <v>212</v>
      </c>
      <c r="E110" s="214" t="s">
        <v>2022</v>
      </c>
      <c r="F110" s="215" t="s">
        <v>2023</v>
      </c>
      <c r="G110" s="216" t="s">
        <v>2013</v>
      </c>
      <c r="H110" s="217">
        <v>9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2023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65" s="2" customFormat="1" ht="24.15" customHeight="1">
      <c r="A112" s="39"/>
      <c r="B112" s="40"/>
      <c r="C112" s="213" t="s">
        <v>294</v>
      </c>
      <c r="D112" s="213" t="s">
        <v>212</v>
      </c>
      <c r="E112" s="214" t="s">
        <v>2024</v>
      </c>
      <c r="F112" s="215" t="s">
        <v>2025</v>
      </c>
      <c r="G112" s="216" t="s">
        <v>2013</v>
      </c>
      <c r="H112" s="217">
        <v>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79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378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2025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79</v>
      </c>
    </row>
    <row r="114" spans="1:65" s="2" customFormat="1" ht="16.5" customHeight="1">
      <c r="A114" s="39"/>
      <c r="B114" s="40"/>
      <c r="C114" s="213" t="s">
        <v>301</v>
      </c>
      <c r="D114" s="213" t="s">
        <v>212</v>
      </c>
      <c r="E114" s="214" t="s">
        <v>2026</v>
      </c>
      <c r="F114" s="215" t="s">
        <v>2027</v>
      </c>
      <c r="G114" s="216" t="s">
        <v>2013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79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395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2027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79</v>
      </c>
    </row>
    <row r="116" spans="1:65" s="2" customFormat="1" ht="16.5" customHeight="1">
      <c r="A116" s="39"/>
      <c r="B116" s="40"/>
      <c r="C116" s="213" t="s">
        <v>305</v>
      </c>
      <c r="D116" s="213" t="s">
        <v>212</v>
      </c>
      <c r="E116" s="214" t="s">
        <v>2028</v>
      </c>
      <c r="F116" s="215" t="s">
        <v>2029</v>
      </c>
      <c r="G116" s="216" t="s">
        <v>2013</v>
      </c>
      <c r="H116" s="217">
        <v>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79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408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2029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79</v>
      </c>
    </row>
    <row r="118" spans="1:65" s="2" customFormat="1" ht="16.5" customHeight="1">
      <c r="A118" s="39"/>
      <c r="B118" s="40"/>
      <c r="C118" s="213" t="s">
        <v>311</v>
      </c>
      <c r="D118" s="213" t="s">
        <v>212</v>
      </c>
      <c r="E118" s="214" t="s">
        <v>2030</v>
      </c>
      <c r="F118" s="215" t="s">
        <v>2031</v>
      </c>
      <c r="G118" s="216" t="s">
        <v>2013</v>
      </c>
      <c r="H118" s="217">
        <v>8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79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405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2031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79</v>
      </c>
    </row>
    <row r="120" spans="1:65" s="2" customFormat="1" ht="37.8" customHeight="1">
      <c r="A120" s="39"/>
      <c r="B120" s="40"/>
      <c r="C120" s="213" t="s">
        <v>317</v>
      </c>
      <c r="D120" s="213" t="s">
        <v>212</v>
      </c>
      <c r="E120" s="214" t="s">
        <v>2036</v>
      </c>
      <c r="F120" s="215" t="s">
        <v>2037</v>
      </c>
      <c r="G120" s="216" t="s">
        <v>2013</v>
      </c>
      <c r="H120" s="217">
        <v>8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79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432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2037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79</v>
      </c>
    </row>
    <row r="122" spans="1:65" s="2" customFormat="1" ht="21.75" customHeight="1">
      <c r="A122" s="39"/>
      <c r="B122" s="40"/>
      <c r="C122" s="213" t="s">
        <v>329</v>
      </c>
      <c r="D122" s="213" t="s">
        <v>212</v>
      </c>
      <c r="E122" s="214" t="s">
        <v>2038</v>
      </c>
      <c r="F122" s="215" t="s">
        <v>2039</v>
      </c>
      <c r="G122" s="216" t="s">
        <v>2013</v>
      </c>
      <c r="H122" s="217">
        <v>4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79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446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2039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79</v>
      </c>
    </row>
    <row r="124" spans="1:65" s="2" customFormat="1" ht="16.5" customHeight="1">
      <c r="A124" s="39"/>
      <c r="B124" s="40"/>
      <c r="C124" s="213" t="s">
        <v>336</v>
      </c>
      <c r="D124" s="213" t="s">
        <v>212</v>
      </c>
      <c r="E124" s="214" t="s">
        <v>3258</v>
      </c>
      <c r="F124" s="215" t="s">
        <v>3259</v>
      </c>
      <c r="G124" s="216" t="s">
        <v>2013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79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457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3259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79</v>
      </c>
    </row>
    <row r="126" spans="1:65" s="2" customFormat="1" ht="16.5" customHeight="1">
      <c r="A126" s="39"/>
      <c r="B126" s="40"/>
      <c r="C126" s="213" t="s">
        <v>343</v>
      </c>
      <c r="D126" s="213" t="s">
        <v>212</v>
      </c>
      <c r="E126" s="214" t="s">
        <v>2044</v>
      </c>
      <c r="F126" s="215" t="s">
        <v>2045</v>
      </c>
      <c r="G126" s="216" t="s">
        <v>2013</v>
      </c>
      <c r="H126" s="217">
        <v>1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217</v>
      </c>
      <c r="AT126" s="224" t="s">
        <v>212</v>
      </c>
      <c r="AU126" s="224" t="s">
        <v>79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469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2045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79</v>
      </c>
    </row>
    <row r="128" spans="1:65" s="2" customFormat="1" ht="16.5" customHeight="1">
      <c r="A128" s="39"/>
      <c r="B128" s="40"/>
      <c r="C128" s="213" t="s">
        <v>7</v>
      </c>
      <c r="D128" s="213" t="s">
        <v>212</v>
      </c>
      <c r="E128" s="214" t="s">
        <v>2046</v>
      </c>
      <c r="F128" s="215" t="s">
        <v>2047</v>
      </c>
      <c r="G128" s="216" t="s">
        <v>2013</v>
      </c>
      <c r="H128" s="217">
        <v>1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79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484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2047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79</v>
      </c>
    </row>
    <row r="130" spans="1:65" s="2" customFormat="1" ht="16.5" customHeight="1">
      <c r="A130" s="39"/>
      <c r="B130" s="40"/>
      <c r="C130" s="213" t="s">
        <v>354</v>
      </c>
      <c r="D130" s="213" t="s">
        <v>212</v>
      </c>
      <c r="E130" s="214" t="s">
        <v>2048</v>
      </c>
      <c r="F130" s="215" t="s">
        <v>2049</v>
      </c>
      <c r="G130" s="216" t="s">
        <v>2013</v>
      </c>
      <c r="H130" s="217">
        <v>3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79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496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2049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79</v>
      </c>
    </row>
    <row r="132" spans="1:65" s="2" customFormat="1" ht="16.5" customHeight="1">
      <c r="A132" s="39"/>
      <c r="B132" s="40"/>
      <c r="C132" s="213" t="s">
        <v>360</v>
      </c>
      <c r="D132" s="213" t="s">
        <v>212</v>
      </c>
      <c r="E132" s="214" t="s">
        <v>2052</v>
      </c>
      <c r="F132" s="215" t="s">
        <v>2053</v>
      </c>
      <c r="G132" s="216" t="s">
        <v>2013</v>
      </c>
      <c r="H132" s="217">
        <v>5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217</v>
      </c>
      <c r="AT132" s="224" t="s">
        <v>212</v>
      </c>
      <c r="AU132" s="224" t="s">
        <v>79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217</v>
      </c>
      <c r="BM132" s="224" t="s">
        <v>504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2053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79</v>
      </c>
    </row>
    <row r="134" spans="1:65" s="2" customFormat="1" ht="16.5" customHeight="1">
      <c r="A134" s="39"/>
      <c r="B134" s="40"/>
      <c r="C134" s="213" t="s">
        <v>366</v>
      </c>
      <c r="D134" s="213" t="s">
        <v>212</v>
      </c>
      <c r="E134" s="214" t="s">
        <v>2054</v>
      </c>
      <c r="F134" s="215" t="s">
        <v>2055</v>
      </c>
      <c r="G134" s="216" t="s">
        <v>2013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79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516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2055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79</v>
      </c>
    </row>
    <row r="136" spans="1:65" s="2" customFormat="1" ht="16.5" customHeight="1">
      <c r="A136" s="39"/>
      <c r="B136" s="40"/>
      <c r="C136" s="213" t="s">
        <v>372</v>
      </c>
      <c r="D136" s="213" t="s">
        <v>212</v>
      </c>
      <c r="E136" s="214" t="s">
        <v>2056</v>
      </c>
      <c r="F136" s="215" t="s">
        <v>2057</v>
      </c>
      <c r="G136" s="216" t="s">
        <v>2013</v>
      </c>
      <c r="H136" s="217">
        <v>2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217</v>
      </c>
      <c r="AT136" s="224" t="s">
        <v>212</v>
      </c>
      <c r="AU136" s="224" t="s">
        <v>79</v>
      </c>
      <c r="AY136" s="18" t="s">
        <v>210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217</v>
      </c>
      <c r="BM136" s="224" t="s">
        <v>529</v>
      </c>
    </row>
    <row r="137" spans="1:47" s="2" customFormat="1" ht="12">
      <c r="A137" s="39"/>
      <c r="B137" s="40"/>
      <c r="C137" s="41"/>
      <c r="D137" s="226" t="s">
        <v>219</v>
      </c>
      <c r="E137" s="41"/>
      <c r="F137" s="227" t="s">
        <v>2057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219</v>
      </c>
      <c r="AU137" s="18" t="s">
        <v>79</v>
      </c>
    </row>
    <row r="138" spans="1:65" s="2" customFormat="1" ht="16.5" customHeight="1">
      <c r="A138" s="39"/>
      <c r="B138" s="40"/>
      <c r="C138" s="213" t="s">
        <v>378</v>
      </c>
      <c r="D138" s="213" t="s">
        <v>212</v>
      </c>
      <c r="E138" s="214" t="s">
        <v>2058</v>
      </c>
      <c r="F138" s="215" t="s">
        <v>2059</v>
      </c>
      <c r="G138" s="216" t="s">
        <v>2013</v>
      </c>
      <c r="H138" s="217">
        <v>3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79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541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2059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79</v>
      </c>
    </row>
    <row r="140" spans="1:65" s="2" customFormat="1" ht="24.15" customHeight="1">
      <c r="A140" s="39"/>
      <c r="B140" s="40"/>
      <c r="C140" s="213" t="s">
        <v>385</v>
      </c>
      <c r="D140" s="213" t="s">
        <v>212</v>
      </c>
      <c r="E140" s="214" t="s">
        <v>2062</v>
      </c>
      <c r="F140" s="215" t="s">
        <v>2063</v>
      </c>
      <c r="G140" s="216" t="s">
        <v>2013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217</v>
      </c>
      <c r="AT140" s="224" t="s">
        <v>212</v>
      </c>
      <c r="AU140" s="224" t="s">
        <v>79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553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2063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79</v>
      </c>
    </row>
    <row r="142" spans="1:65" s="2" customFormat="1" ht="21.75" customHeight="1">
      <c r="A142" s="39"/>
      <c r="B142" s="40"/>
      <c r="C142" s="213" t="s">
        <v>395</v>
      </c>
      <c r="D142" s="213" t="s">
        <v>212</v>
      </c>
      <c r="E142" s="214" t="s">
        <v>2067</v>
      </c>
      <c r="F142" s="215" t="s">
        <v>2068</v>
      </c>
      <c r="G142" s="216" t="s">
        <v>2013</v>
      </c>
      <c r="H142" s="217">
        <v>15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79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569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2068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79</v>
      </c>
    </row>
    <row r="144" spans="1:65" s="2" customFormat="1" ht="24.15" customHeight="1">
      <c r="A144" s="39"/>
      <c r="B144" s="40"/>
      <c r="C144" s="213" t="s">
        <v>402</v>
      </c>
      <c r="D144" s="213" t="s">
        <v>212</v>
      </c>
      <c r="E144" s="214" t="s">
        <v>2069</v>
      </c>
      <c r="F144" s="215" t="s">
        <v>2070</v>
      </c>
      <c r="G144" s="216" t="s">
        <v>2066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79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581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2071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79</v>
      </c>
    </row>
    <row r="146" spans="1:65" s="2" customFormat="1" ht="33" customHeight="1">
      <c r="A146" s="39"/>
      <c r="B146" s="40"/>
      <c r="C146" s="213" t="s">
        <v>408</v>
      </c>
      <c r="D146" s="213" t="s">
        <v>212</v>
      </c>
      <c r="E146" s="214" t="s">
        <v>2074</v>
      </c>
      <c r="F146" s="215" t="s">
        <v>2075</v>
      </c>
      <c r="G146" s="216" t="s">
        <v>2013</v>
      </c>
      <c r="H146" s="217">
        <v>2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79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589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2075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79</v>
      </c>
    </row>
    <row r="148" spans="1:65" s="2" customFormat="1" ht="16.5" customHeight="1">
      <c r="A148" s="39"/>
      <c r="B148" s="40"/>
      <c r="C148" s="213" t="s">
        <v>414</v>
      </c>
      <c r="D148" s="213" t="s">
        <v>212</v>
      </c>
      <c r="E148" s="214" t="s">
        <v>2076</v>
      </c>
      <c r="F148" s="215" t="s">
        <v>2077</v>
      </c>
      <c r="G148" s="216" t="s">
        <v>2013</v>
      </c>
      <c r="H148" s="217">
        <v>2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79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597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2077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79</v>
      </c>
    </row>
    <row r="150" spans="1:65" s="2" customFormat="1" ht="16.5" customHeight="1">
      <c r="A150" s="39"/>
      <c r="B150" s="40"/>
      <c r="C150" s="213" t="s">
        <v>405</v>
      </c>
      <c r="D150" s="213" t="s">
        <v>212</v>
      </c>
      <c r="E150" s="214" t="s">
        <v>2078</v>
      </c>
      <c r="F150" s="215" t="s">
        <v>2079</v>
      </c>
      <c r="G150" s="216" t="s">
        <v>2080</v>
      </c>
      <c r="H150" s="217">
        <v>16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79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605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2079</v>
      </c>
      <c r="G151" s="41"/>
      <c r="H151" s="41"/>
      <c r="I151" s="228"/>
      <c r="J151" s="41"/>
      <c r="K151" s="41"/>
      <c r="L151" s="45"/>
      <c r="M151" s="269"/>
      <c r="N151" s="270"/>
      <c r="O151" s="271"/>
      <c r="P151" s="271"/>
      <c r="Q151" s="271"/>
      <c r="R151" s="271"/>
      <c r="S151" s="271"/>
      <c r="T151" s="27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79</v>
      </c>
    </row>
    <row r="152" spans="1:31" s="2" customFormat="1" ht="6.95" customHeight="1">
      <c r="A152" s="39"/>
      <c r="B152" s="60"/>
      <c r="C152" s="61"/>
      <c r="D152" s="61"/>
      <c r="E152" s="61"/>
      <c r="F152" s="61"/>
      <c r="G152" s="61"/>
      <c r="H152" s="61"/>
      <c r="I152" s="61"/>
      <c r="J152" s="61"/>
      <c r="K152" s="61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85:K15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3260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1993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ROUND((SUM(BE86:BE103)),2)</f>
        <v>0</v>
      </c>
      <c r="G35" s="39"/>
      <c r="H35" s="39"/>
      <c r="I35" s="158">
        <v>0.21</v>
      </c>
      <c r="J35" s="157">
        <f>ROUND(((SUM(BE86:BE103))*I35),2)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ROUND((SUM(BF86:BF103)),2)</f>
        <v>0</v>
      </c>
      <c r="G36" s="39"/>
      <c r="H36" s="39"/>
      <c r="I36" s="158">
        <v>0.12</v>
      </c>
      <c r="J36" s="157">
        <f>ROUND(((SUM(BF86:BF103))*I36),2)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ROUND((SUM(BH86:BH103)),2)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03f - Ochrana před bleskem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1994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rev.1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2924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03f - Ochrana před bleskem 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22. 12. 2023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1995</v>
      </c>
      <c r="F87" s="200" t="s">
        <v>1996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SUM(P88:P103)</f>
        <v>0</v>
      </c>
      <c r="Q87" s="205"/>
      <c r="R87" s="206">
        <f>SUM(R88:R103)</f>
        <v>0</v>
      </c>
      <c r="S87" s="205"/>
      <c r="T87" s="207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SUM(BK88:BK103)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2082</v>
      </c>
      <c r="F88" s="215" t="s">
        <v>2083</v>
      </c>
      <c r="G88" s="216" t="s">
        <v>269</v>
      </c>
      <c r="H88" s="217">
        <v>40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2083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2086</v>
      </c>
      <c r="F90" s="215" t="s">
        <v>2087</v>
      </c>
      <c r="G90" s="216" t="s">
        <v>2013</v>
      </c>
      <c r="H90" s="217">
        <v>10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2087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2088</v>
      </c>
      <c r="F92" s="215" t="s">
        <v>2089</v>
      </c>
      <c r="G92" s="216" t="s">
        <v>2013</v>
      </c>
      <c r="H92" s="217">
        <v>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2089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21.75" customHeight="1">
      <c r="A94" s="39"/>
      <c r="B94" s="40"/>
      <c r="C94" s="213" t="s">
        <v>217</v>
      </c>
      <c r="D94" s="213" t="s">
        <v>212</v>
      </c>
      <c r="E94" s="214" t="s">
        <v>2090</v>
      </c>
      <c r="F94" s="215" t="s">
        <v>2091</v>
      </c>
      <c r="G94" s="216" t="s">
        <v>2013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2091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2094</v>
      </c>
      <c r="F96" s="215" t="s">
        <v>2095</v>
      </c>
      <c r="G96" s="216" t="s">
        <v>2013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2095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2096</v>
      </c>
      <c r="F98" s="215" t="s">
        <v>2097</v>
      </c>
      <c r="G98" s="216" t="s">
        <v>2013</v>
      </c>
      <c r="H98" s="217">
        <v>25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2097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2100</v>
      </c>
      <c r="F100" s="215" t="s">
        <v>2101</v>
      </c>
      <c r="G100" s="216" t="s">
        <v>2013</v>
      </c>
      <c r="H100" s="217">
        <v>3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2101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24.15" customHeight="1">
      <c r="A102" s="39"/>
      <c r="B102" s="40"/>
      <c r="C102" s="213" t="s">
        <v>243</v>
      </c>
      <c r="D102" s="213" t="s">
        <v>212</v>
      </c>
      <c r="E102" s="214" t="s">
        <v>2102</v>
      </c>
      <c r="F102" s="215" t="s">
        <v>2103</v>
      </c>
      <c r="G102" s="216" t="s">
        <v>269</v>
      </c>
      <c r="H102" s="217">
        <v>40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2103</v>
      </c>
      <c r="G103" s="41"/>
      <c r="H103" s="41"/>
      <c r="I103" s="228"/>
      <c r="J103" s="41"/>
      <c r="K103" s="41"/>
      <c r="L103" s="45"/>
      <c r="M103" s="269"/>
      <c r="N103" s="270"/>
      <c r="O103" s="271"/>
      <c r="P103" s="271"/>
      <c r="Q103" s="271"/>
      <c r="R103" s="271"/>
      <c r="S103" s="271"/>
      <c r="T103" s="272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5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ROUND(J112,2)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ROUND((SUM(BE112:BE824)),2)</f>
        <v>0</v>
      </c>
      <c r="G35" s="39"/>
      <c r="H35" s="39"/>
      <c r="I35" s="158">
        <v>0.21</v>
      </c>
      <c r="J35" s="157">
        <f>ROUND(((SUM(BE112:BE824))*I35),2)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ROUND((SUM(BF112:BF824)),2)</f>
        <v>0</v>
      </c>
      <c r="G36" s="39"/>
      <c r="H36" s="39"/>
      <c r="I36" s="158">
        <v>0.12</v>
      </c>
      <c r="J36" s="157">
        <f>ROUND(((SUM(BF112:BF824))*I36),2)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ROUND((SUM(BG112:BG824)),2)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ROUND((SUM(BH112:BH824)),2)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ROUND((SUM(BI112:BI824)),2)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01a - stavební část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J112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J113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J114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170</v>
      </c>
      <c r="E66" s="183"/>
      <c r="F66" s="183"/>
      <c r="G66" s="183"/>
      <c r="H66" s="183"/>
      <c r="I66" s="183"/>
      <c r="J66" s="184">
        <f>J119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171</v>
      </c>
      <c r="E67" s="183"/>
      <c r="F67" s="183"/>
      <c r="G67" s="183"/>
      <c r="H67" s="183"/>
      <c r="I67" s="183"/>
      <c r="J67" s="184">
        <f>J130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172</v>
      </c>
      <c r="E68" s="183"/>
      <c r="F68" s="183"/>
      <c r="G68" s="183"/>
      <c r="H68" s="183"/>
      <c r="I68" s="183"/>
      <c r="J68" s="184">
        <f>J141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173</v>
      </c>
      <c r="E69" s="183"/>
      <c r="F69" s="183"/>
      <c r="G69" s="183"/>
      <c r="H69" s="183"/>
      <c r="I69" s="183"/>
      <c r="J69" s="184">
        <f>J175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174</v>
      </c>
      <c r="E70" s="183"/>
      <c r="F70" s="183"/>
      <c r="G70" s="183"/>
      <c r="H70" s="183"/>
      <c r="I70" s="183"/>
      <c r="J70" s="184">
        <f>J204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175</v>
      </c>
      <c r="E71" s="178"/>
      <c r="F71" s="178"/>
      <c r="G71" s="178"/>
      <c r="H71" s="178"/>
      <c r="I71" s="178"/>
      <c r="J71" s="179">
        <f>J208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176</v>
      </c>
      <c r="E72" s="183"/>
      <c r="F72" s="183"/>
      <c r="G72" s="183"/>
      <c r="H72" s="183"/>
      <c r="I72" s="183"/>
      <c r="J72" s="184">
        <f>J209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177</v>
      </c>
      <c r="E73" s="183"/>
      <c r="F73" s="183"/>
      <c r="G73" s="183"/>
      <c r="H73" s="183"/>
      <c r="I73" s="183"/>
      <c r="J73" s="184">
        <f>J229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178</v>
      </c>
      <c r="E74" s="183"/>
      <c r="F74" s="183"/>
      <c r="G74" s="183"/>
      <c r="H74" s="183"/>
      <c r="I74" s="183"/>
      <c r="J74" s="184">
        <f>J257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179</v>
      </c>
      <c r="E75" s="183"/>
      <c r="F75" s="183"/>
      <c r="G75" s="183"/>
      <c r="H75" s="183"/>
      <c r="I75" s="183"/>
      <c r="J75" s="184">
        <f>J308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180</v>
      </c>
      <c r="E76" s="183"/>
      <c r="F76" s="183"/>
      <c r="G76" s="183"/>
      <c r="H76" s="183"/>
      <c r="I76" s="183"/>
      <c r="J76" s="184">
        <f>J316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181</v>
      </c>
      <c r="E77" s="183"/>
      <c r="F77" s="183"/>
      <c r="G77" s="183"/>
      <c r="H77" s="183"/>
      <c r="I77" s="183"/>
      <c r="J77" s="184">
        <f>J338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182</v>
      </c>
      <c r="E78" s="183"/>
      <c r="F78" s="183"/>
      <c r="G78" s="183"/>
      <c r="H78" s="183"/>
      <c r="I78" s="183"/>
      <c r="J78" s="184">
        <f>J432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183</v>
      </c>
      <c r="E79" s="183"/>
      <c r="F79" s="183"/>
      <c r="G79" s="183"/>
      <c r="H79" s="183"/>
      <c r="I79" s="183"/>
      <c r="J79" s="184">
        <f>J538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184</v>
      </c>
      <c r="E80" s="183"/>
      <c r="F80" s="183"/>
      <c r="G80" s="183"/>
      <c r="H80" s="183"/>
      <c r="I80" s="183"/>
      <c r="J80" s="184">
        <f>J586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185</v>
      </c>
      <c r="E81" s="183"/>
      <c r="F81" s="183"/>
      <c r="G81" s="183"/>
      <c r="H81" s="183"/>
      <c r="I81" s="183"/>
      <c r="J81" s="184">
        <f>J593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186</v>
      </c>
      <c r="E82" s="183"/>
      <c r="F82" s="183"/>
      <c r="G82" s="183"/>
      <c r="H82" s="183"/>
      <c r="I82" s="183"/>
      <c r="J82" s="184">
        <f>J644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187</v>
      </c>
      <c r="E83" s="183"/>
      <c r="F83" s="183"/>
      <c r="G83" s="183"/>
      <c r="H83" s="183"/>
      <c r="I83" s="183"/>
      <c r="J83" s="184">
        <f>J670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188</v>
      </c>
      <c r="E84" s="183"/>
      <c r="F84" s="183"/>
      <c r="G84" s="183"/>
      <c r="H84" s="183"/>
      <c r="I84" s="183"/>
      <c r="J84" s="184">
        <f>J702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189</v>
      </c>
      <c r="E85" s="183"/>
      <c r="F85" s="183"/>
      <c r="G85" s="183"/>
      <c r="H85" s="183"/>
      <c r="I85" s="183"/>
      <c r="J85" s="184">
        <f>J706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190</v>
      </c>
      <c r="E86" s="183"/>
      <c r="F86" s="183"/>
      <c r="G86" s="183"/>
      <c r="H86" s="183"/>
      <c r="I86" s="183"/>
      <c r="J86" s="184">
        <f>J745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191</v>
      </c>
      <c r="E87" s="183"/>
      <c r="F87" s="183"/>
      <c r="G87" s="183"/>
      <c r="H87" s="183"/>
      <c r="I87" s="183"/>
      <c r="J87" s="184">
        <f>J770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1"/>
      <c r="C88" s="126"/>
      <c r="D88" s="182" t="s">
        <v>192</v>
      </c>
      <c r="E88" s="183"/>
      <c r="F88" s="183"/>
      <c r="G88" s="183"/>
      <c r="H88" s="183"/>
      <c r="I88" s="183"/>
      <c r="J88" s="184">
        <f>J792</f>
        <v>0</v>
      </c>
      <c r="K88" s="126"/>
      <c r="L88" s="185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1"/>
      <c r="C89" s="126"/>
      <c r="D89" s="182" t="s">
        <v>193</v>
      </c>
      <c r="E89" s="183"/>
      <c r="F89" s="183"/>
      <c r="G89" s="183"/>
      <c r="H89" s="183"/>
      <c r="I89" s="183"/>
      <c r="J89" s="184">
        <f>J809</f>
        <v>0</v>
      </c>
      <c r="K89" s="126"/>
      <c r="L89" s="18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1"/>
      <c r="C90" s="126"/>
      <c r="D90" s="182" t="s">
        <v>194</v>
      </c>
      <c r="E90" s="183"/>
      <c r="F90" s="183"/>
      <c r="G90" s="183"/>
      <c r="H90" s="183"/>
      <c r="I90" s="183"/>
      <c r="J90" s="184">
        <f>J820</f>
        <v>0</v>
      </c>
      <c r="K90" s="126"/>
      <c r="L90" s="18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2" customFormat="1" ht="21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6" spans="1:31" s="2" customFormat="1" ht="6.95" customHeight="1">
      <c r="A96" s="39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24.95" customHeight="1">
      <c r="A97" s="39"/>
      <c r="B97" s="40"/>
      <c r="C97" s="24" t="s">
        <v>195</v>
      </c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16</v>
      </c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170" t="str">
        <f>E7</f>
        <v>Multifunkční centrum při ZŠ Gen. Svobody Arnultovice rev.1</v>
      </c>
      <c r="F100" s="33"/>
      <c r="G100" s="33"/>
      <c r="H100" s="33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2:12" s="1" customFormat="1" ht="12" customHeight="1">
      <c r="B101" s="22"/>
      <c r="C101" s="33" t="s">
        <v>160</v>
      </c>
      <c r="D101" s="23"/>
      <c r="E101" s="23"/>
      <c r="F101" s="23"/>
      <c r="G101" s="23"/>
      <c r="H101" s="23"/>
      <c r="I101" s="23"/>
      <c r="J101" s="23"/>
      <c r="K101" s="23"/>
      <c r="L101" s="21"/>
    </row>
    <row r="102" spans="1:31" s="2" customFormat="1" ht="16.5" customHeight="1">
      <c r="A102" s="39"/>
      <c r="B102" s="40"/>
      <c r="C102" s="41"/>
      <c r="D102" s="41"/>
      <c r="E102" s="170" t="s">
        <v>161</v>
      </c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2" customHeight="1">
      <c r="A103" s="39"/>
      <c r="B103" s="40"/>
      <c r="C103" s="33" t="s">
        <v>162</v>
      </c>
      <c r="D103" s="41"/>
      <c r="E103" s="41"/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6.5" customHeight="1">
      <c r="A104" s="39"/>
      <c r="B104" s="40"/>
      <c r="C104" s="41"/>
      <c r="D104" s="41"/>
      <c r="E104" s="70" t="str">
        <f>E11</f>
        <v>01a - stavební část 1</v>
      </c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21</v>
      </c>
      <c r="D106" s="41"/>
      <c r="E106" s="41"/>
      <c r="F106" s="28" t="str">
        <f>F14</f>
        <v>Nový Bor</v>
      </c>
      <c r="G106" s="41"/>
      <c r="H106" s="41"/>
      <c r="I106" s="33" t="s">
        <v>23</v>
      </c>
      <c r="J106" s="73" t="str">
        <f>IF(J14="","",J14)</f>
        <v>22. 12. 2023</v>
      </c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5.15" customHeight="1">
      <c r="A108" s="39"/>
      <c r="B108" s="40"/>
      <c r="C108" s="33" t="s">
        <v>25</v>
      </c>
      <c r="D108" s="41"/>
      <c r="E108" s="41"/>
      <c r="F108" s="28" t="str">
        <f>E17</f>
        <v>Město Nový Bor</v>
      </c>
      <c r="G108" s="41"/>
      <c r="H108" s="41"/>
      <c r="I108" s="33" t="s">
        <v>31</v>
      </c>
      <c r="J108" s="37" t="str">
        <f>E23</f>
        <v>R. Voce</v>
      </c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5.15" customHeight="1">
      <c r="A109" s="39"/>
      <c r="B109" s="40"/>
      <c r="C109" s="33" t="s">
        <v>29</v>
      </c>
      <c r="D109" s="41"/>
      <c r="E109" s="41"/>
      <c r="F109" s="28" t="str">
        <f>IF(E20="","",E20)</f>
        <v>Vyplň údaj</v>
      </c>
      <c r="G109" s="41"/>
      <c r="H109" s="41"/>
      <c r="I109" s="33" t="s">
        <v>34</v>
      </c>
      <c r="J109" s="37" t="str">
        <f>E26</f>
        <v>J. Nešněra</v>
      </c>
      <c r="K109" s="41"/>
      <c r="L109" s="14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0.3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14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11" customFormat="1" ht="29.25" customHeight="1">
      <c r="A111" s="186"/>
      <c r="B111" s="187"/>
      <c r="C111" s="188" t="s">
        <v>196</v>
      </c>
      <c r="D111" s="189" t="s">
        <v>57</v>
      </c>
      <c r="E111" s="189" t="s">
        <v>53</v>
      </c>
      <c r="F111" s="189" t="s">
        <v>54</v>
      </c>
      <c r="G111" s="189" t="s">
        <v>197</v>
      </c>
      <c r="H111" s="189" t="s">
        <v>198</v>
      </c>
      <c r="I111" s="189" t="s">
        <v>199</v>
      </c>
      <c r="J111" s="189" t="s">
        <v>166</v>
      </c>
      <c r="K111" s="190" t="s">
        <v>200</v>
      </c>
      <c r="L111" s="191"/>
      <c r="M111" s="93" t="s">
        <v>19</v>
      </c>
      <c r="N111" s="94" t="s">
        <v>42</v>
      </c>
      <c r="O111" s="94" t="s">
        <v>201</v>
      </c>
      <c r="P111" s="94" t="s">
        <v>202</v>
      </c>
      <c r="Q111" s="94" t="s">
        <v>203</v>
      </c>
      <c r="R111" s="94" t="s">
        <v>204</v>
      </c>
      <c r="S111" s="94" t="s">
        <v>205</v>
      </c>
      <c r="T111" s="95" t="s">
        <v>206</v>
      </c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</row>
    <row r="112" spans="1:63" s="2" customFormat="1" ht="22.8" customHeight="1">
      <c r="A112" s="39"/>
      <c r="B112" s="40"/>
      <c r="C112" s="100" t="s">
        <v>207</v>
      </c>
      <c r="D112" s="41"/>
      <c r="E112" s="41"/>
      <c r="F112" s="41"/>
      <c r="G112" s="41"/>
      <c r="H112" s="41"/>
      <c r="I112" s="41"/>
      <c r="J112" s="192">
        <f>BK112</f>
        <v>0</v>
      </c>
      <c r="K112" s="41"/>
      <c r="L112" s="45"/>
      <c r="M112" s="96"/>
      <c r="N112" s="193"/>
      <c r="O112" s="97"/>
      <c r="P112" s="194">
        <f>P113+P208</f>
        <v>0</v>
      </c>
      <c r="Q112" s="97"/>
      <c r="R112" s="194">
        <f>R113+R208</f>
        <v>40.662879159999996</v>
      </c>
      <c r="S112" s="97"/>
      <c r="T112" s="195">
        <f>T113+T208</f>
        <v>46.18660595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71</v>
      </c>
      <c r="AU112" s="18" t="s">
        <v>167</v>
      </c>
      <c r="BK112" s="196">
        <f>BK113+BK208</f>
        <v>0</v>
      </c>
    </row>
    <row r="113" spans="1:63" s="12" customFormat="1" ht="25.9" customHeight="1">
      <c r="A113" s="12"/>
      <c r="B113" s="197"/>
      <c r="C113" s="198"/>
      <c r="D113" s="199" t="s">
        <v>71</v>
      </c>
      <c r="E113" s="200" t="s">
        <v>208</v>
      </c>
      <c r="F113" s="200" t="s">
        <v>209</v>
      </c>
      <c r="G113" s="198"/>
      <c r="H113" s="198"/>
      <c r="I113" s="201"/>
      <c r="J113" s="202">
        <f>BK113</f>
        <v>0</v>
      </c>
      <c r="K113" s="198"/>
      <c r="L113" s="203"/>
      <c r="M113" s="204"/>
      <c r="N113" s="205"/>
      <c r="O113" s="205"/>
      <c r="P113" s="206">
        <f>P114+P119+P130+P141+P175+P204</f>
        <v>0</v>
      </c>
      <c r="Q113" s="205"/>
      <c r="R113" s="206">
        <f>R114+R119+R130+R141+R175+R204</f>
        <v>25.116925499999997</v>
      </c>
      <c r="S113" s="205"/>
      <c r="T113" s="207">
        <f>T114+T119+T130+T141+T175+T204</f>
        <v>29.431600000000003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8" t="s">
        <v>79</v>
      </c>
      <c r="AT113" s="209" t="s">
        <v>71</v>
      </c>
      <c r="AU113" s="209" t="s">
        <v>72</v>
      </c>
      <c r="AY113" s="208" t="s">
        <v>210</v>
      </c>
      <c r="BK113" s="210">
        <f>BK114+BK119+BK130+BK141+BK175+BK204</f>
        <v>0</v>
      </c>
    </row>
    <row r="114" spans="1:63" s="12" customFormat="1" ht="22.8" customHeight="1">
      <c r="A114" s="12"/>
      <c r="B114" s="197"/>
      <c r="C114" s="198"/>
      <c r="D114" s="199" t="s">
        <v>71</v>
      </c>
      <c r="E114" s="211" t="s">
        <v>79</v>
      </c>
      <c r="F114" s="211" t="s">
        <v>211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SUM(P115:P118)</f>
        <v>0</v>
      </c>
      <c r="Q114" s="205"/>
      <c r="R114" s="206">
        <f>SUM(R115:R118)</f>
        <v>0</v>
      </c>
      <c r="S114" s="205"/>
      <c r="T114" s="207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79</v>
      </c>
      <c r="AT114" s="209" t="s">
        <v>71</v>
      </c>
      <c r="AU114" s="209" t="s">
        <v>79</v>
      </c>
      <c r="AY114" s="208" t="s">
        <v>210</v>
      </c>
      <c r="BK114" s="210">
        <f>SUM(BK115:BK118)</f>
        <v>0</v>
      </c>
    </row>
    <row r="115" spans="1:65" s="2" customFormat="1" ht="33" customHeight="1">
      <c r="A115" s="39"/>
      <c r="B115" s="40"/>
      <c r="C115" s="213" t="s">
        <v>79</v>
      </c>
      <c r="D115" s="213" t="s">
        <v>212</v>
      </c>
      <c r="E115" s="214" t="s">
        <v>213</v>
      </c>
      <c r="F115" s="215" t="s">
        <v>214</v>
      </c>
      <c r="G115" s="216" t="s">
        <v>215</v>
      </c>
      <c r="H115" s="217">
        <v>7.2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217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217</v>
      </c>
      <c r="BM115" s="224" t="s">
        <v>218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220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222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51" s="13" customFormat="1" ht="12">
      <c r="A118" s="13"/>
      <c r="B118" s="233"/>
      <c r="C118" s="234"/>
      <c r="D118" s="226" t="s">
        <v>223</v>
      </c>
      <c r="E118" s="235" t="s">
        <v>19</v>
      </c>
      <c r="F118" s="236" t="s">
        <v>224</v>
      </c>
      <c r="G118" s="234"/>
      <c r="H118" s="237">
        <v>7.2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223</v>
      </c>
      <c r="AU118" s="243" t="s">
        <v>81</v>
      </c>
      <c r="AV118" s="13" t="s">
        <v>81</v>
      </c>
      <c r="AW118" s="13" t="s">
        <v>33</v>
      </c>
      <c r="AX118" s="13" t="s">
        <v>79</v>
      </c>
      <c r="AY118" s="243" t="s">
        <v>210</v>
      </c>
    </row>
    <row r="119" spans="1:63" s="12" customFormat="1" ht="22.8" customHeight="1">
      <c r="A119" s="12"/>
      <c r="B119" s="197"/>
      <c r="C119" s="198"/>
      <c r="D119" s="199" t="s">
        <v>71</v>
      </c>
      <c r="E119" s="211" t="s">
        <v>225</v>
      </c>
      <c r="F119" s="211" t="s">
        <v>226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SUM(P120:P129)</f>
        <v>0</v>
      </c>
      <c r="Q119" s="205"/>
      <c r="R119" s="206">
        <f>SUM(R120:R129)</f>
        <v>10.333314999999999</v>
      </c>
      <c r="S119" s="205"/>
      <c r="T119" s="207">
        <f>SUM(T120:T129)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79</v>
      </c>
      <c r="AT119" s="209" t="s">
        <v>71</v>
      </c>
      <c r="AU119" s="209" t="s">
        <v>79</v>
      </c>
      <c r="AY119" s="208" t="s">
        <v>210</v>
      </c>
      <c r="BK119" s="210">
        <f>SUM(BK120:BK129)</f>
        <v>0</v>
      </c>
    </row>
    <row r="120" spans="1:65" s="2" customFormat="1" ht="21.75" customHeight="1">
      <c r="A120" s="39"/>
      <c r="B120" s="40"/>
      <c r="C120" s="213" t="s">
        <v>81</v>
      </c>
      <c r="D120" s="213" t="s">
        <v>212</v>
      </c>
      <c r="E120" s="214" t="s">
        <v>227</v>
      </c>
      <c r="F120" s="215" t="s">
        <v>228</v>
      </c>
      <c r="G120" s="216" t="s">
        <v>229</v>
      </c>
      <c r="H120" s="217">
        <v>46.1</v>
      </c>
      <c r="I120" s="218"/>
      <c r="J120" s="219">
        <f>ROUND(I120*H120,2)</f>
        <v>0</v>
      </c>
      <c r="K120" s="215" t="s">
        <v>216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81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230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231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81</v>
      </c>
    </row>
    <row r="122" spans="1:47" s="2" customFormat="1" ht="12">
      <c r="A122" s="39"/>
      <c r="B122" s="40"/>
      <c r="C122" s="41"/>
      <c r="D122" s="231" t="s">
        <v>221</v>
      </c>
      <c r="E122" s="41"/>
      <c r="F122" s="232" t="s">
        <v>232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221</v>
      </c>
      <c r="AU122" s="18" t="s">
        <v>81</v>
      </c>
    </row>
    <row r="123" spans="1:51" s="13" customFormat="1" ht="12">
      <c r="A123" s="13"/>
      <c r="B123" s="233"/>
      <c r="C123" s="234"/>
      <c r="D123" s="226" t="s">
        <v>223</v>
      </c>
      <c r="E123" s="235" t="s">
        <v>19</v>
      </c>
      <c r="F123" s="236" t="s">
        <v>233</v>
      </c>
      <c r="G123" s="234"/>
      <c r="H123" s="237">
        <v>46.1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223</v>
      </c>
      <c r="AU123" s="243" t="s">
        <v>81</v>
      </c>
      <c r="AV123" s="13" t="s">
        <v>81</v>
      </c>
      <c r="AW123" s="13" t="s">
        <v>33</v>
      </c>
      <c r="AX123" s="13" t="s">
        <v>79</v>
      </c>
      <c r="AY123" s="243" t="s">
        <v>210</v>
      </c>
    </row>
    <row r="124" spans="1:65" s="2" customFormat="1" ht="24.15" customHeight="1">
      <c r="A124" s="39"/>
      <c r="B124" s="40"/>
      <c r="C124" s="213" t="s">
        <v>234</v>
      </c>
      <c r="D124" s="213" t="s">
        <v>212</v>
      </c>
      <c r="E124" s="214" t="s">
        <v>235</v>
      </c>
      <c r="F124" s="215" t="s">
        <v>236</v>
      </c>
      <c r="G124" s="216" t="s">
        <v>229</v>
      </c>
      <c r="H124" s="217">
        <v>46.1</v>
      </c>
      <c r="I124" s="218"/>
      <c r="J124" s="219">
        <f>ROUND(I124*H124,2)</f>
        <v>0</v>
      </c>
      <c r="K124" s="215" t="s">
        <v>216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0.08922</v>
      </c>
      <c r="R124" s="222">
        <f>Q124*H124</f>
        <v>4.113042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81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237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238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81</v>
      </c>
    </row>
    <row r="126" spans="1:47" s="2" customFormat="1" ht="12">
      <c r="A126" s="39"/>
      <c r="B126" s="40"/>
      <c r="C126" s="41"/>
      <c r="D126" s="231" t="s">
        <v>221</v>
      </c>
      <c r="E126" s="41"/>
      <c r="F126" s="232" t="s">
        <v>239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221</v>
      </c>
      <c r="AU126" s="18" t="s">
        <v>81</v>
      </c>
    </row>
    <row r="127" spans="1:65" s="2" customFormat="1" ht="21.75" customHeight="1">
      <c r="A127" s="39"/>
      <c r="B127" s="40"/>
      <c r="C127" s="244" t="s">
        <v>217</v>
      </c>
      <c r="D127" s="244" t="s">
        <v>240</v>
      </c>
      <c r="E127" s="245" t="s">
        <v>241</v>
      </c>
      <c r="F127" s="246" t="s">
        <v>242</v>
      </c>
      <c r="G127" s="247" t="s">
        <v>229</v>
      </c>
      <c r="H127" s="248">
        <v>47.483</v>
      </c>
      <c r="I127" s="249"/>
      <c r="J127" s="250">
        <f>ROUND(I127*H127,2)</f>
        <v>0</v>
      </c>
      <c r="K127" s="246" t="s">
        <v>216</v>
      </c>
      <c r="L127" s="251"/>
      <c r="M127" s="252" t="s">
        <v>19</v>
      </c>
      <c r="N127" s="253" t="s">
        <v>43</v>
      </c>
      <c r="O127" s="85"/>
      <c r="P127" s="222">
        <f>O127*H127</f>
        <v>0</v>
      </c>
      <c r="Q127" s="222">
        <v>0.131</v>
      </c>
      <c r="R127" s="222">
        <f>Q127*H127</f>
        <v>6.220273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243</v>
      </c>
      <c r="AT127" s="224" t="s">
        <v>240</v>
      </c>
      <c r="AU127" s="224" t="s">
        <v>81</v>
      </c>
      <c r="AY127" s="18" t="s">
        <v>210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217</v>
      </c>
      <c r="BM127" s="224" t="s">
        <v>244</v>
      </c>
    </row>
    <row r="128" spans="1:47" s="2" customFormat="1" ht="12">
      <c r="A128" s="39"/>
      <c r="B128" s="40"/>
      <c r="C128" s="41"/>
      <c r="D128" s="226" t="s">
        <v>219</v>
      </c>
      <c r="E128" s="41"/>
      <c r="F128" s="227" t="s">
        <v>242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219</v>
      </c>
      <c r="AU128" s="18" t="s">
        <v>81</v>
      </c>
    </row>
    <row r="129" spans="1:51" s="13" customFormat="1" ht="12">
      <c r="A129" s="13"/>
      <c r="B129" s="233"/>
      <c r="C129" s="234"/>
      <c r="D129" s="226" t="s">
        <v>223</v>
      </c>
      <c r="E129" s="234"/>
      <c r="F129" s="236" t="s">
        <v>245</v>
      </c>
      <c r="G129" s="234"/>
      <c r="H129" s="237">
        <v>47.483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223</v>
      </c>
      <c r="AU129" s="243" t="s">
        <v>81</v>
      </c>
      <c r="AV129" s="13" t="s">
        <v>81</v>
      </c>
      <c r="AW129" s="13" t="s">
        <v>4</v>
      </c>
      <c r="AX129" s="13" t="s">
        <v>79</v>
      </c>
      <c r="AY129" s="243" t="s">
        <v>210</v>
      </c>
    </row>
    <row r="130" spans="1:63" s="12" customFormat="1" ht="22.8" customHeight="1">
      <c r="A130" s="12"/>
      <c r="B130" s="197"/>
      <c r="C130" s="198"/>
      <c r="D130" s="199" t="s">
        <v>71</v>
      </c>
      <c r="E130" s="211" t="s">
        <v>246</v>
      </c>
      <c r="F130" s="211" t="s">
        <v>247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SUM(P131:P140)</f>
        <v>0</v>
      </c>
      <c r="Q130" s="205"/>
      <c r="R130" s="206">
        <f>SUM(R131:R140)</f>
        <v>12.524842</v>
      </c>
      <c r="S130" s="205"/>
      <c r="T130" s="207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79</v>
      </c>
      <c r="AT130" s="209" t="s">
        <v>71</v>
      </c>
      <c r="AU130" s="209" t="s">
        <v>79</v>
      </c>
      <c r="AY130" s="208" t="s">
        <v>210</v>
      </c>
      <c r="BK130" s="210">
        <f>SUM(BK131:BK140)</f>
        <v>0</v>
      </c>
    </row>
    <row r="131" spans="1:65" s="2" customFormat="1" ht="24.15" customHeight="1">
      <c r="A131" s="39"/>
      <c r="B131" s="40"/>
      <c r="C131" s="213" t="s">
        <v>225</v>
      </c>
      <c r="D131" s="213" t="s">
        <v>212</v>
      </c>
      <c r="E131" s="214" t="s">
        <v>248</v>
      </c>
      <c r="F131" s="215" t="s">
        <v>249</v>
      </c>
      <c r="G131" s="216" t="s">
        <v>229</v>
      </c>
      <c r="H131" s="217">
        <v>103.4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0.11</v>
      </c>
      <c r="R131" s="222">
        <f>Q131*H131</f>
        <v>11.374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217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250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251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252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51" s="13" customFormat="1" ht="12">
      <c r="A134" s="13"/>
      <c r="B134" s="233"/>
      <c r="C134" s="234"/>
      <c r="D134" s="226" t="s">
        <v>223</v>
      </c>
      <c r="E134" s="235" t="s">
        <v>19</v>
      </c>
      <c r="F134" s="236" t="s">
        <v>253</v>
      </c>
      <c r="G134" s="234"/>
      <c r="H134" s="237">
        <v>103.4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223</v>
      </c>
      <c r="AU134" s="243" t="s">
        <v>81</v>
      </c>
      <c r="AV134" s="13" t="s">
        <v>81</v>
      </c>
      <c r="AW134" s="13" t="s">
        <v>33</v>
      </c>
      <c r="AX134" s="13" t="s">
        <v>79</v>
      </c>
      <c r="AY134" s="243" t="s">
        <v>210</v>
      </c>
    </row>
    <row r="135" spans="1:65" s="2" customFormat="1" ht="24.15" customHeight="1">
      <c r="A135" s="39"/>
      <c r="B135" s="40"/>
      <c r="C135" s="213" t="s">
        <v>246</v>
      </c>
      <c r="D135" s="213" t="s">
        <v>212</v>
      </c>
      <c r="E135" s="214" t="s">
        <v>254</v>
      </c>
      <c r="F135" s="215" t="s">
        <v>255</v>
      </c>
      <c r="G135" s="216" t="s">
        <v>229</v>
      </c>
      <c r="H135" s="217">
        <v>103.4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0.011</v>
      </c>
      <c r="R135" s="222">
        <f>Q135*H135</f>
        <v>1.1374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217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217</v>
      </c>
      <c r="BM135" s="224" t="s">
        <v>256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257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258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65" s="2" customFormat="1" ht="16.5" customHeight="1">
      <c r="A138" s="39"/>
      <c r="B138" s="40"/>
      <c r="C138" s="213" t="s">
        <v>259</v>
      </c>
      <c r="D138" s="213" t="s">
        <v>212</v>
      </c>
      <c r="E138" s="214" t="s">
        <v>260</v>
      </c>
      <c r="F138" s="215" t="s">
        <v>261</v>
      </c>
      <c r="G138" s="216" t="s">
        <v>229</v>
      </c>
      <c r="H138" s="217">
        <v>103.4</v>
      </c>
      <c r="I138" s="218"/>
      <c r="J138" s="219">
        <f>ROUND(I138*H138,2)</f>
        <v>0</v>
      </c>
      <c r="K138" s="215" t="s">
        <v>216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0.00013</v>
      </c>
      <c r="R138" s="222">
        <f>Q138*H138</f>
        <v>0.013441999999999999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262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263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47" s="2" customFormat="1" ht="12">
      <c r="A140" s="39"/>
      <c r="B140" s="40"/>
      <c r="C140" s="41"/>
      <c r="D140" s="231" t="s">
        <v>221</v>
      </c>
      <c r="E140" s="41"/>
      <c r="F140" s="232" t="s">
        <v>264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221</v>
      </c>
      <c r="AU140" s="18" t="s">
        <v>81</v>
      </c>
    </row>
    <row r="141" spans="1:63" s="12" customFormat="1" ht="22.8" customHeight="1">
      <c r="A141" s="12"/>
      <c r="B141" s="197"/>
      <c r="C141" s="198"/>
      <c r="D141" s="199" t="s">
        <v>71</v>
      </c>
      <c r="E141" s="211" t="s">
        <v>265</v>
      </c>
      <c r="F141" s="211" t="s">
        <v>266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SUM(P142:P174)</f>
        <v>0</v>
      </c>
      <c r="Q141" s="205"/>
      <c r="R141" s="206">
        <f>SUM(R142:R174)</f>
        <v>2.2587685</v>
      </c>
      <c r="S141" s="205"/>
      <c r="T141" s="207">
        <f>SUM(T142:T174)</f>
        <v>29.431600000000003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79</v>
      </c>
      <c r="AT141" s="209" t="s">
        <v>71</v>
      </c>
      <c r="AU141" s="209" t="s">
        <v>79</v>
      </c>
      <c r="AY141" s="208" t="s">
        <v>210</v>
      </c>
      <c r="BK141" s="210">
        <f>SUM(BK142:BK174)</f>
        <v>0</v>
      </c>
    </row>
    <row r="142" spans="1:65" s="2" customFormat="1" ht="24.15" customHeight="1">
      <c r="A142" s="39"/>
      <c r="B142" s="40"/>
      <c r="C142" s="213" t="s">
        <v>243</v>
      </c>
      <c r="D142" s="213" t="s">
        <v>212</v>
      </c>
      <c r="E142" s="214" t="s">
        <v>267</v>
      </c>
      <c r="F142" s="215" t="s">
        <v>268</v>
      </c>
      <c r="G142" s="216" t="s">
        <v>269</v>
      </c>
      <c r="H142" s="217">
        <v>17.19</v>
      </c>
      <c r="I142" s="218"/>
      <c r="J142" s="219">
        <f>ROUND(I142*H142,2)</f>
        <v>0</v>
      </c>
      <c r="K142" s="215" t="s">
        <v>216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0.10095</v>
      </c>
      <c r="R142" s="222">
        <f>Q142*H142</f>
        <v>1.7353305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81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270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271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81</v>
      </c>
    </row>
    <row r="144" spans="1:47" s="2" customFormat="1" ht="12">
      <c r="A144" s="39"/>
      <c r="B144" s="40"/>
      <c r="C144" s="41"/>
      <c r="D144" s="231" t="s">
        <v>221</v>
      </c>
      <c r="E144" s="41"/>
      <c r="F144" s="232" t="s">
        <v>272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221</v>
      </c>
      <c r="AU144" s="18" t="s">
        <v>81</v>
      </c>
    </row>
    <row r="145" spans="1:51" s="13" customFormat="1" ht="12">
      <c r="A145" s="13"/>
      <c r="B145" s="233"/>
      <c r="C145" s="234"/>
      <c r="D145" s="226" t="s">
        <v>223</v>
      </c>
      <c r="E145" s="235" t="s">
        <v>19</v>
      </c>
      <c r="F145" s="236" t="s">
        <v>273</v>
      </c>
      <c r="G145" s="234"/>
      <c r="H145" s="237">
        <v>17.19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223</v>
      </c>
      <c r="AU145" s="243" t="s">
        <v>81</v>
      </c>
      <c r="AV145" s="13" t="s">
        <v>81</v>
      </c>
      <c r="AW145" s="13" t="s">
        <v>33</v>
      </c>
      <c r="AX145" s="13" t="s">
        <v>79</v>
      </c>
      <c r="AY145" s="243" t="s">
        <v>210</v>
      </c>
    </row>
    <row r="146" spans="1:65" s="2" customFormat="1" ht="16.5" customHeight="1">
      <c r="A146" s="39"/>
      <c r="B146" s="40"/>
      <c r="C146" s="244" t="s">
        <v>265</v>
      </c>
      <c r="D146" s="244" t="s">
        <v>240</v>
      </c>
      <c r="E146" s="245" t="s">
        <v>274</v>
      </c>
      <c r="F146" s="246" t="s">
        <v>275</v>
      </c>
      <c r="G146" s="247" t="s">
        <v>269</v>
      </c>
      <c r="H146" s="248">
        <v>17.19</v>
      </c>
      <c r="I146" s="249"/>
      <c r="J146" s="250">
        <f>ROUND(I146*H146,2)</f>
        <v>0</v>
      </c>
      <c r="K146" s="246" t="s">
        <v>216</v>
      </c>
      <c r="L146" s="251"/>
      <c r="M146" s="252" t="s">
        <v>19</v>
      </c>
      <c r="N146" s="253" t="s">
        <v>43</v>
      </c>
      <c r="O146" s="85"/>
      <c r="P146" s="222">
        <f>O146*H146</f>
        <v>0</v>
      </c>
      <c r="Q146" s="222">
        <v>0.028</v>
      </c>
      <c r="R146" s="222">
        <f>Q146*H146</f>
        <v>0.48132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243</v>
      </c>
      <c r="AT146" s="224" t="s">
        <v>240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276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275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65" s="2" customFormat="1" ht="24.15" customHeight="1">
      <c r="A148" s="39"/>
      <c r="B148" s="40"/>
      <c r="C148" s="213" t="s">
        <v>277</v>
      </c>
      <c r="D148" s="213" t="s">
        <v>212</v>
      </c>
      <c r="E148" s="214" t="s">
        <v>278</v>
      </c>
      <c r="F148" s="215" t="s">
        <v>279</v>
      </c>
      <c r="G148" s="216" t="s">
        <v>269</v>
      </c>
      <c r="H148" s="217">
        <v>5</v>
      </c>
      <c r="I148" s="218"/>
      <c r="J148" s="219">
        <f>ROUND(I148*H148,2)</f>
        <v>0</v>
      </c>
      <c r="K148" s="215" t="s">
        <v>216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3E-05</v>
      </c>
      <c r="R148" s="222">
        <f>Q148*H148</f>
        <v>0.00015000000000000001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81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280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281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81</v>
      </c>
    </row>
    <row r="150" spans="1:47" s="2" customFormat="1" ht="12">
      <c r="A150" s="39"/>
      <c r="B150" s="40"/>
      <c r="C150" s="41"/>
      <c r="D150" s="231" t="s">
        <v>221</v>
      </c>
      <c r="E150" s="41"/>
      <c r="F150" s="232" t="s">
        <v>282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221</v>
      </c>
      <c r="AU150" s="18" t="s">
        <v>81</v>
      </c>
    </row>
    <row r="151" spans="1:65" s="2" customFormat="1" ht="33" customHeight="1">
      <c r="A151" s="39"/>
      <c r="B151" s="40"/>
      <c r="C151" s="213" t="s">
        <v>283</v>
      </c>
      <c r="D151" s="213" t="s">
        <v>212</v>
      </c>
      <c r="E151" s="214" t="s">
        <v>284</v>
      </c>
      <c r="F151" s="215" t="s">
        <v>285</v>
      </c>
      <c r="G151" s="216" t="s">
        <v>229</v>
      </c>
      <c r="H151" s="217">
        <v>103.4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0.00013</v>
      </c>
      <c r="R151" s="222">
        <f>Q151*H151</f>
        <v>0.013441999999999999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286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287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288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65" s="2" customFormat="1" ht="24.15" customHeight="1">
      <c r="A154" s="39"/>
      <c r="B154" s="40"/>
      <c r="C154" s="213" t="s">
        <v>8</v>
      </c>
      <c r="D154" s="213" t="s">
        <v>212</v>
      </c>
      <c r="E154" s="214" t="s">
        <v>289</v>
      </c>
      <c r="F154" s="215" t="s">
        <v>290</v>
      </c>
      <c r="G154" s="216" t="s">
        <v>229</v>
      </c>
      <c r="H154" s="217">
        <v>103.4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4E-05</v>
      </c>
      <c r="R154" s="222">
        <f>Q154*H154</f>
        <v>0.004136000000000001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291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292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293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65" s="2" customFormat="1" ht="16.5" customHeight="1">
      <c r="A157" s="39"/>
      <c r="B157" s="40"/>
      <c r="C157" s="213" t="s">
        <v>294</v>
      </c>
      <c r="D157" s="213" t="s">
        <v>212</v>
      </c>
      <c r="E157" s="214" t="s">
        <v>295</v>
      </c>
      <c r="F157" s="215" t="s">
        <v>296</v>
      </c>
      <c r="G157" s="216" t="s">
        <v>297</v>
      </c>
      <c r="H157" s="217">
        <v>2</v>
      </c>
      <c r="I157" s="218"/>
      <c r="J157" s="219">
        <f>ROUND(I157*H157,2)</f>
        <v>0</v>
      </c>
      <c r="K157" s="215" t="s">
        <v>216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0.00018</v>
      </c>
      <c r="R157" s="222">
        <f>Q157*H157</f>
        <v>0.00036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217</v>
      </c>
      <c r="AT157" s="224" t="s">
        <v>212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217</v>
      </c>
      <c r="BM157" s="224" t="s">
        <v>298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299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47" s="2" customFormat="1" ht="12">
      <c r="A159" s="39"/>
      <c r="B159" s="40"/>
      <c r="C159" s="41"/>
      <c r="D159" s="231" t="s">
        <v>221</v>
      </c>
      <c r="E159" s="41"/>
      <c r="F159" s="232" t="s">
        <v>300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221</v>
      </c>
      <c r="AU159" s="18" t="s">
        <v>81</v>
      </c>
    </row>
    <row r="160" spans="1:65" s="2" customFormat="1" ht="16.5" customHeight="1">
      <c r="A160" s="39"/>
      <c r="B160" s="40"/>
      <c r="C160" s="244" t="s">
        <v>301</v>
      </c>
      <c r="D160" s="244" t="s">
        <v>240</v>
      </c>
      <c r="E160" s="245" t="s">
        <v>302</v>
      </c>
      <c r="F160" s="246" t="s">
        <v>303</v>
      </c>
      <c r="G160" s="247" t="s">
        <v>297</v>
      </c>
      <c r="H160" s="248">
        <v>2</v>
      </c>
      <c r="I160" s="249"/>
      <c r="J160" s="250">
        <f>ROUND(I160*H160,2)</f>
        <v>0</v>
      </c>
      <c r="K160" s="246" t="s">
        <v>216</v>
      </c>
      <c r="L160" s="251"/>
      <c r="M160" s="252" t="s">
        <v>19</v>
      </c>
      <c r="N160" s="253" t="s">
        <v>43</v>
      </c>
      <c r="O160" s="85"/>
      <c r="P160" s="222">
        <f>O160*H160</f>
        <v>0</v>
      </c>
      <c r="Q160" s="222">
        <v>0.012</v>
      </c>
      <c r="R160" s="222">
        <f>Q160*H160</f>
        <v>0.024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243</v>
      </c>
      <c r="AT160" s="224" t="s">
        <v>240</v>
      </c>
      <c r="AU160" s="224" t="s">
        <v>81</v>
      </c>
      <c r="AY160" s="18" t="s">
        <v>210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217</v>
      </c>
      <c r="BM160" s="224" t="s">
        <v>304</v>
      </c>
    </row>
    <row r="161" spans="1:47" s="2" customFormat="1" ht="12">
      <c r="A161" s="39"/>
      <c r="B161" s="40"/>
      <c r="C161" s="41"/>
      <c r="D161" s="226" t="s">
        <v>219</v>
      </c>
      <c r="E161" s="41"/>
      <c r="F161" s="227" t="s">
        <v>303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219</v>
      </c>
      <c r="AU161" s="18" t="s">
        <v>81</v>
      </c>
    </row>
    <row r="162" spans="1:65" s="2" customFormat="1" ht="24.15" customHeight="1">
      <c r="A162" s="39"/>
      <c r="B162" s="40"/>
      <c r="C162" s="213" t="s">
        <v>305</v>
      </c>
      <c r="D162" s="213" t="s">
        <v>212</v>
      </c>
      <c r="E162" s="214" t="s">
        <v>306</v>
      </c>
      <c r="F162" s="215" t="s">
        <v>307</v>
      </c>
      <c r="G162" s="216" t="s">
        <v>297</v>
      </c>
      <c r="H162" s="217">
        <v>3</v>
      </c>
      <c r="I162" s="218"/>
      <c r="J162" s="219">
        <f>ROUND(I162*H162,2)</f>
        <v>0</v>
      </c>
      <c r="K162" s="215" t="s">
        <v>216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1E-05</v>
      </c>
      <c r="R162" s="222">
        <f>Q162*H162</f>
        <v>3.0000000000000004E-05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217</v>
      </c>
      <c r="AT162" s="224" t="s">
        <v>212</v>
      </c>
      <c r="AU162" s="224" t="s">
        <v>81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217</v>
      </c>
      <c r="BM162" s="224" t="s">
        <v>308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309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81</v>
      </c>
    </row>
    <row r="164" spans="1:47" s="2" customFormat="1" ht="12">
      <c r="A164" s="39"/>
      <c r="B164" s="40"/>
      <c r="C164" s="41"/>
      <c r="D164" s="231" t="s">
        <v>221</v>
      </c>
      <c r="E164" s="41"/>
      <c r="F164" s="232" t="s">
        <v>310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221</v>
      </c>
      <c r="AU164" s="18" t="s">
        <v>81</v>
      </c>
    </row>
    <row r="165" spans="1:65" s="2" customFormat="1" ht="24.15" customHeight="1">
      <c r="A165" s="39"/>
      <c r="B165" s="40"/>
      <c r="C165" s="244" t="s">
        <v>311</v>
      </c>
      <c r="D165" s="244" t="s">
        <v>240</v>
      </c>
      <c r="E165" s="245" t="s">
        <v>312</v>
      </c>
      <c r="F165" s="246" t="s">
        <v>313</v>
      </c>
      <c r="G165" s="247" t="s">
        <v>297</v>
      </c>
      <c r="H165" s="248">
        <v>3</v>
      </c>
      <c r="I165" s="249"/>
      <c r="J165" s="250">
        <f>ROUND(I165*H165,2)</f>
        <v>0</v>
      </c>
      <c r="K165" s="246" t="s">
        <v>216</v>
      </c>
      <c r="L165" s="251"/>
      <c r="M165" s="252" t="s">
        <v>19</v>
      </c>
      <c r="N165" s="253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243</v>
      </c>
      <c r="AT165" s="224" t="s">
        <v>240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217</v>
      </c>
      <c r="BM165" s="224" t="s">
        <v>314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313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47" s="2" customFormat="1" ht="12">
      <c r="A167" s="39"/>
      <c r="B167" s="40"/>
      <c r="C167" s="41"/>
      <c r="D167" s="226" t="s">
        <v>315</v>
      </c>
      <c r="E167" s="41"/>
      <c r="F167" s="254" t="s">
        <v>316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315</v>
      </c>
      <c r="AU167" s="18" t="s">
        <v>81</v>
      </c>
    </row>
    <row r="168" spans="1:65" s="2" customFormat="1" ht="37.8" customHeight="1">
      <c r="A168" s="39"/>
      <c r="B168" s="40"/>
      <c r="C168" s="213" t="s">
        <v>317</v>
      </c>
      <c r="D168" s="213" t="s">
        <v>212</v>
      </c>
      <c r="E168" s="214" t="s">
        <v>318</v>
      </c>
      <c r="F168" s="215" t="s">
        <v>319</v>
      </c>
      <c r="G168" s="216" t="s">
        <v>215</v>
      </c>
      <c r="H168" s="217">
        <v>13.378</v>
      </c>
      <c r="I168" s="218"/>
      <c r="J168" s="219">
        <f>ROUND(I168*H168,2)</f>
        <v>0</v>
      </c>
      <c r="K168" s="215" t="s">
        <v>216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2.2</v>
      </c>
      <c r="T168" s="223">
        <f>S168*H168</f>
        <v>29.431600000000003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217</v>
      </c>
      <c r="AT168" s="224" t="s">
        <v>212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320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321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47" s="2" customFormat="1" ht="12">
      <c r="A170" s="39"/>
      <c r="B170" s="40"/>
      <c r="C170" s="41"/>
      <c r="D170" s="231" t="s">
        <v>221</v>
      </c>
      <c r="E170" s="41"/>
      <c r="F170" s="232" t="s">
        <v>322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221</v>
      </c>
      <c r="AU170" s="18" t="s">
        <v>81</v>
      </c>
    </row>
    <row r="171" spans="1:51" s="13" customFormat="1" ht="12">
      <c r="A171" s="13"/>
      <c r="B171" s="233"/>
      <c r="C171" s="234"/>
      <c r="D171" s="226" t="s">
        <v>223</v>
      </c>
      <c r="E171" s="235" t="s">
        <v>19</v>
      </c>
      <c r="F171" s="236" t="s">
        <v>323</v>
      </c>
      <c r="G171" s="234"/>
      <c r="H171" s="237">
        <v>2.408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223</v>
      </c>
      <c r="AU171" s="243" t="s">
        <v>81</v>
      </c>
      <c r="AV171" s="13" t="s">
        <v>81</v>
      </c>
      <c r="AW171" s="13" t="s">
        <v>33</v>
      </c>
      <c r="AX171" s="13" t="s">
        <v>72</v>
      </c>
      <c r="AY171" s="243" t="s">
        <v>210</v>
      </c>
    </row>
    <row r="172" spans="1:51" s="13" customFormat="1" ht="12">
      <c r="A172" s="13"/>
      <c r="B172" s="233"/>
      <c r="C172" s="234"/>
      <c r="D172" s="226" t="s">
        <v>223</v>
      </c>
      <c r="E172" s="235" t="s">
        <v>19</v>
      </c>
      <c r="F172" s="236" t="s">
        <v>324</v>
      </c>
      <c r="G172" s="234"/>
      <c r="H172" s="237">
        <v>1.23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223</v>
      </c>
      <c r="AU172" s="243" t="s">
        <v>81</v>
      </c>
      <c r="AV172" s="13" t="s">
        <v>81</v>
      </c>
      <c r="AW172" s="13" t="s">
        <v>33</v>
      </c>
      <c r="AX172" s="13" t="s">
        <v>72</v>
      </c>
      <c r="AY172" s="243" t="s">
        <v>210</v>
      </c>
    </row>
    <row r="173" spans="1:51" s="13" customFormat="1" ht="12">
      <c r="A173" s="13"/>
      <c r="B173" s="233"/>
      <c r="C173" s="234"/>
      <c r="D173" s="226" t="s">
        <v>223</v>
      </c>
      <c r="E173" s="235" t="s">
        <v>19</v>
      </c>
      <c r="F173" s="236" t="s">
        <v>325</v>
      </c>
      <c r="G173" s="234"/>
      <c r="H173" s="237">
        <v>9.74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223</v>
      </c>
      <c r="AU173" s="243" t="s">
        <v>81</v>
      </c>
      <c r="AV173" s="13" t="s">
        <v>81</v>
      </c>
      <c r="AW173" s="13" t="s">
        <v>33</v>
      </c>
      <c r="AX173" s="13" t="s">
        <v>72</v>
      </c>
      <c r="AY173" s="243" t="s">
        <v>210</v>
      </c>
    </row>
    <row r="174" spans="1:51" s="14" customFormat="1" ht="12">
      <c r="A174" s="14"/>
      <c r="B174" s="255"/>
      <c r="C174" s="256"/>
      <c r="D174" s="226" t="s">
        <v>223</v>
      </c>
      <c r="E174" s="257" t="s">
        <v>19</v>
      </c>
      <c r="F174" s="258" t="s">
        <v>326</v>
      </c>
      <c r="G174" s="256"/>
      <c r="H174" s="259">
        <v>13.378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223</v>
      </c>
      <c r="AU174" s="265" t="s">
        <v>81</v>
      </c>
      <c r="AV174" s="14" t="s">
        <v>217</v>
      </c>
      <c r="AW174" s="14" t="s">
        <v>33</v>
      </c>
      <c r="AX174" s="14" t="s">
        <v>79</v>
      </c>
      <c r="AY174" s="265" t="s">
        <v>210</v>
      </c>
    </row>
    <row r="175" spans="1:63" s="12" customFormat="1" ht="22.8" customHeight="1">
      <c r="A175" s="12"/>
      <c r="B175" s="197"/>
      <c r="C175" s="198"/>
      <c r="D175" s="199" t="s">
        <v>71</v>
      </c>
      <c r="E175" s="211" t="s">
        <v>327</v>
      </c>
      <c r="F175" s="211" t="s">
        <v>328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SUM(P176:P203)</f>
        <v>0</v>
      </c>
      <c r="Q175" s="205"/>
      <c r="R175" s="206">
        <f>SUM(R176:R203)</f>
        <v>0</v>
      </c>
      <c r="S175" s="205"/>
      <c r="T175" s="207">
        <f>SUM(T176:T203)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79</v>
      </c>
      <c r="AT175" s="209" t="s">
        <v>71</v>
      </c>
      <c r="AU175" s="209" t="s">
        <v>79</v>
      </c>
      <c r="AY175" s="208" t="s">
        <v>210</v>
      </c>
      <c r="BK175" s="210">
        <f>SUM(BK176:BK203)</f>
        <v>0</v>
      </c>
    </row>
    <row r="176" spans="1:65" s="2" customFormat="1" ht="24.15" customHeight="1">
      <c r="A176" s="39"/>
      <c r="B176" s="40"/>
      <c r="C176" s="213" t="s">
        <v>329</v>
      </c>
      <c r="D176" s="213" t="s">
        <v>212</v>
      </c>
      <c r="E176" s="214" t="s">
        <v>330</v>
      </c>
      <c r="F176" s="215" t="s">
        <v>331</v>
      </c>
      <c r="G176" s="216" t="s">
        <v>332</v>
      </c>
      <c r="H176" s="217">
        <v>46.187</v>
      </c>
      <c r="I176" s="218"/>
      <c r="J176" s="219">
        <f>ROUND(I176*H176,2)</f>
        <v>0</v>
      </c>
      <c r="K176" s="215" t="s">
        <v>216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217</v>
      </c>
      <c r="AT176" s="224" t="s">
        <v>212</v>
      </c>
      <c r="AU176" s="224" t="s">
        <v>81</v>
      </c>
      <c r="AY176" s="18" t="s">
        <v>210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217</v>
      </c>
      <c r="BM176" s="224" t="s">
        <v>333</v>
      </c>
    </row>
    <row r="177" spans="1:47" s="2" customFormat="1" ht="12">
      <c r="A177" s="39"/>
      <c r="B177" s="40"/>
      <c r="C177" s="41"/>
      <c r="D177" s="226" t="s">
        <v>219</v>
      </c>
      <c r="E177" s="41"/>
      <c r="F177" s="227" t="s">
        <v>334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219</v>
      </c>
      <c r="AU177" s="18" t="s">
        <v>81</v>
      </c>
    </row>
    <row r="178" spans="1:47" s="2" customFormat="1" ht="12">
      <c r="A178" s="39"/>
      <c r="B178" s="40"/>
      <c r="C178" s="41"/>
      <c r="D178" s="231" t="s">
        <v>221</v>
      </c>
      <c r="E178" s="41"/>
      <c r="F178" s="232" t="s">
        <v>335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221</v>
      </c>
      <c r="AU178" s="18" t="s">
        <v>81</v>
      </c>
    </row>
    <row r="179" spans="1:65" s="2" customFormat="1" ht="24.15" customHeight="1">
      <c r="A179" s="39"/>
      <c r="B179" s="40"/>
      <c r="C179" s="213" t="s">
        <v>336</v>
      </c>
      <c r="D179" s="213" t="s">
        <v>212</v>
      </c>
      <c r="E179" s="214" t="s">
        <v>337</v>
      </c>
      <c r="F179" s="215" t="s">
        <v>338</v>
      </c>
      <c r="G179" s="216" t="s">
        <v>332</v>
      </c>
      <c r="H179" s="217">
        <v>230.935</v>
      </c>
      <c r="I179" s="218"/>
      <c r="J179" s="219">
        <f>ROUND(I179*H179,2)</f>
        <v>0</v>
      </c>
      <c r="K179" s="215" t="s">
        <v>216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217</v>
      </c>
      <c r="AT179" s="224" t="s">
        <v>212</v>
      </c>
      <c r="AU179" s="224" t="s">
        <v>81</v>
      </c>
      <c r="AY179" s="18" t="s">
        <v>210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217</v>
      </c>
      <c r="BM179" s="224" t="s">
        <v>339</v>
      </c>
    </row>
    <row r="180" spans="1:47" s="2" customFormat="1" ht="12">
      <c r="A180" s="39"/>
      <c r="B180" s="40"/>
      <c r="C180" s="41"/>
      <c r="D180" s="226" t="s">
        <v>219</v>
      </c>
      <c r="E180" s="41"/>
      <c r="F180" s="227" t="s">
        <v>340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219</v>
      </c>
      <c r="AU180" s="18" t="s">
        <v>81</v>
      </c>
    </row>
    <row r="181" spans="1:47" s="2" customFormat="1" ht="12">
      <c r="A181" s="39"/>
      <c r="B181" s="40"/>
      <c r="C181" s="41"/>
      <c r="D181" s="231" t="s">
        <v>221</v>
      </c>
      <c r="E181" s="41"/>
      <c r="F181" s="232" t="s">
        <v>341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221</v>
      </c>
      <c r="AU181" s="18" t="s">
        <v>81</v>
      </c>
    </row>
    <row r="182" spans="1:51" s="13" customFormat="1" ht="12">
      <c r="A182" s="13"/>
      <c r="B182" s="233"/>
      <c r="C182" s="234"/>
      <c r="D182" s="226" t="s">
        <v>223</v>
      </c>
      <c r="E182" s="234"/>
      <c r="F182" s="236" t="s">
        <v>342</v>
      </c>
      <c r="G182" s="234"/>
      <c r="H182" s="237">
        <v>230.935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223</v>
      </c>
      <c r="AU182" s="243" t="s">
        <v>81</v>
      </c>
      <c r="AV182" s="13" t="s">
        <v>81</v>
      </c>
      <c r="AW182" s="13" t="s">
        <v>4</v>
      </c>
      <c r="AX182" s="13" t="s">
        <v>79</v>
      </c>
      <c r="AY182" s="243" t="s">
        <v>210</v>
      </c>
    </row>
    <row r="183" spans="1:65" s="2" customFormat="1" ht="33" customHeight="1">
      <c r="A183" s="39"/>
      <c r="B183" s="40"/>
      <c r="C183" s="213" t="s">
        <v>343</v>
      </c>
      <c r="D183" s="213" t="s">
        <v>212</v>
      </c>
      <c r="E183" s="214" t="s">
        <v>344</v>
      </c>
      <c r="F183" s="215" t="s">
        <v>345</v>
      </c>
      <c r="G183" s="216" t="s">
        <v>332</v>
      </c>
      <c r="H183" s="217">
        <v>3.5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217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217</v>
      </c>
      <c r="BM183" s="224" t="s">
        <v>346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347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348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33" customHeight="1">
      <c r="A186" s="39"/>
      <c r="B186" s="40"/>
      <c r="C186" s="213" t="s">
        <v>7</v>
      </c>
      <c r="D186" s="213" t="s">
        <v>212</v>
      </c>
      <c r="E186" s="214" t="s">
        <v>349</v>
      </c>
      <c r="F186" s="215" t="s">
        <v>350</v>
      </c>
      <c r="G186" s="216" t="s">
        <v>332</v>
      </c>
      <c r="H186" s="217">
        <v>1.22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217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217</v>
      </c>
      <c r="BM186" s="224" t="s">
        <v>351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352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353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65" s="2" customFormat="1" ht="33" customHeight="1">
      <c r="A189" s="39"/>
      <c r="B189" s="40"/>
      <c r="C189" s="213" t="s">
        <v>354</v>
      </c>
      <c r="D189" s="213" t="s">
        <v>212</v>
      </c>
      <c r="E189" s="214" t="s">
        <v>355</v>
      </c>
      <c r="F189" s="215" t="s">
        <v>356</v>
      </c>
      <c r="G189" s="216" t="s">
        <v>332</v>
      </c>
      <c r="H189" s="217">
        <v>6.8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217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217</v>
      </c>
      <c r="BM189" s="224" t="s">
        <v>357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358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359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65" s="2" customFormat="1" ht="33" customHeight="1">
      <c r="A192" s="39"/>
      <c r="B192" s="40"/>
      <c r="C192" s="213" t="s">
        <v>360</v>
      </c>
      <c r="D192" s="213" t="s">
        <v>212</v>
      </c>
      <c r="E192" s="214" t="s">
        <v>361</v>
      </c>
      <c r="F192" s="215" t="s">
        <v>362</v>
      </c>
      <c r="G192" s="216" t="s">
        <v>332</v>
      </c>
      <c r="H192" s="217">
        <v>1.64</v>
      </c>
      <c r="I192" s="218"/>
      <c r="J192" s="219">
        <f>ROUND(I192*H192,2)</f>
        <v>0</v>
      </c>
      <c r="K192" s="215" t="s">
        <v>216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217</v>
      </c>
      <c r="AT192" s="224" t="s">
        <v>212</v>
      </c>
      <c r="AU192" s="224" t="s">
        <v>81</v>
      </c>
      <c r="AY192" s="18" t="s">
        <v>210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217</v>
      </c>
      <c r="BM192" s="224" t="s">
        <v>363</v>
      </c>
    </row>
    <row r="193" spans="1:47" s="2" customFormat="1" ht="12">
      <c r="A193" s="39"/>
      <c r="B193" s="40"/>
      <c r="C193" s="41"/>
      <c r="D193" s="226" t="s">
        <v>219</v>
      </c>
      <c r="E193" s="41"/>
      <c r="F193" s="227" t="s">
        <v>364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219</v>
      </c>
      <c r="AU193" s="18" t="s">
        <v>81</v>
      </c>
    </row>
    <row r="194" spans="1:47" s="2" customFormat="1" ht="12">
      <c r="A194" s="39"/>
      <c r="B194" s="40"/>
      <c r="C194" s="41"/>
      <c r="D194" s="231" t="s">
        <v>221</v>
      </c>
      <c r="E194" s="41"/>
      <c r="F194" s="232" t="s">
        <v>365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221</v>
      </c>
      <c r="AU194" s="18" t="s">
        <v>81</v>
      </c>
    </row>
    <row r="195" spans="1:65" s="2" customFormat="1" ht="37.8" customHeight="1">
      <c r="A195" s="39"/>
      <c r="B195" s="40"/>
      <c r="C195" s="213" t="s">
        <v>366</v>
      </c>
      <c r="D195" s="213" t="s">
        <v>212</v>
      </c>
      <c r="E195" s="214" t="s">
        <v>367</v>
      </c>
      <c r="F195" s="215" t="s">
        <v>368</v>
      </c>
      <c r="G195" s="216" t="s">
        <v>332</v>
      </c>
      <c r="H195" s="217">
        <v>0.4</v>
      </c>
      <c r="I195" s="218"/>
      <c r="J195" s="219">
        <f>ROUND(I195*H195,2)</f>
        <v>0</v>
      </c>
      <c r="K195" s="215" t="s">
        <v>216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217</v>
      </c>
      <c r="AT195" s="224" t="s">
        <v>212</v>
      </c>
      <c r="AU195" s="224" t="s">
        <v>81</v>
      </c>
      <c r="AY195" s="18" t="s">
        <v>210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217</v>
      </c>
      <c r="BM195" s="224" t="s">
        <v>369</v>
      </c>
    </row>
    <row r="196" spans="1:47" s="2" customFormat="1" ht="12">
      <c r="A196" s="39"/>
      <c r="B196" s="40"/>
      <c r="C196" s="41"/>
      <c r="D196" s="226" t="s">
        <v>219</v>
      </c>
      <c r="E196" s="41"/>
      <c r="F196" s="227" t="s">
        <v>370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219</v>
      </c>
      <c r="AU196" s="18" t="s">
        <v>81</v>
      </c>
    </row>
    <row r="197" spans="1:47" s="2" customFormat="1" ht="12">
      <c r="A197" s="39"/>
      <c r="B197" s="40"/>
      <c r="C197" s="41"/>
      <c r="D197" s="231" t="s">
        <v>221</v>
      </c>
      <c r="E197" s="41"/>
      <c r="F197" s="232" t="s">
        <v>371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221</v>
      </c>
      <c r="AU197" s="18" t="s">
        <v>81</v>
      </c>
    </row>
    <row r="198" spans="1:65" s="2" customFormat="1" ht="37.8" customHeight="1">
      <c r="A198" s="39"/>
      <c r="B198" s="40"/>
      <c r="C198" s="213" t="s">
        <v>372</v>
      </c>
      <c r="D198" s="213" t="s">
        <v>212</v>
      </c>
      <c r="E198" s="214" t="s">
        <v>373</v>
      </c>
      <c r="F198" s="215" t="s">
        <v>374</v>
      </c>
      <c r="G198" s="216" t="s">
        <v>332</v>
      </c>
      <c r="H198" s="217">
        <v>26.75</v>
      </c>
      <c r="I198" s="218"/>
      <c r="J198" s="219">
        <f>ROUND(I198*H198,2)</f>
        <v>0</v>
      </c>
      <c r="K198" s="215" t="s">
        <v>216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217</v>
      </c>
      <c r="AT198" s="224" t="s">
        <v>212</v>
      </c>
      <c r="AU198" s="224" t="s">
        <v>81</v>
      </c>
      <c r="AY198" s="18" t="s">
        <v>210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217</v>
      </c>
      <c r="BM198" s="224" t="s">
        <v>375</v>
      </c>
    </row>
    <row r="199" spans="1:47" s="2" customFormat="1" ht="12">
      <c r="A199" s="39"/>
      <c r="B199" s="40"/>
      <c r="C199" s="41"/>
      <c r="D199" s="226" t="s">
        <v>219</v>
      </c>
      <c r="E199" s="41"/>
      <c r="F199" s="227" t="s">
        <v>376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219</v>
      </c>
      <c r="AU199" s="18" t="s">
        <v>81</v>
      </c>
    </row>
    <row r="200" spans="1:47" s="2" customFormat="1" ht="12">
      <c r="A200" s="39"/>
      <c r="B200" s="40"/>
      <c r="C200" s="41"/>
      <c r="D200" s="231" t="s">
        <v>221</v>
      </c>
      <c r="E200" s="41"/>
      <c r="F200" s="232" t="s">
        <v>377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221</v>
      </c>
      <c r="AU200" s="18" t="s">
        <v>81</v>
      </c>
    </row>
    <row r="201" spans="1:65" s="2" customFormat="1" ht="44.25" customHeight="1">
      <c r="A201" s="39"/>
      <c r="B201" s="40"/>
      <c r="C201" s="213" t="s">
        <v>378</v>
      </c>
      <c r="D201" s="213" t="s">
        <v>212</v>
      </c>
      <c r="E201" s="214" t="s">
        <v>379</v>
      </c>
      <c r="F201" s="215" t="s">
        <v>380</v>
      </c>
      <c r="G201" s="216" t="s">
        <v>332</v>
      </c>
      <c r="H201" s="217">
        <v>3.2</v>
      </c>
      <c r="I201" s="218"/>
      <c r="J201" s="219">
        <f>ROUND(I201*H201,2)</f>
        <v>0</v>
      </c>
      <c r="K201" s="215" t="s">
        <v>216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217</v>
      </c>
      <c r="AT201" s="224" t="s">
        <v>212</v>
      </c>
      <c r="AU201" s="224" t="s">
        <v>81</v>
      </c>
      <c r="AY201" s="18" t="s">
        <v>210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217</v>
      </c>
      <c r="BM201" s="224" t="s">
        <v>381</v>
      </c>
    </row>
    <row r="202" spans="1:47" s="2" customFormat="1" ht="12">
      <c r="A202" s="39"/>
      <c r="B202" s="40"/>
      <c r="C202" s="41"/>
      <c r="D202" s="226" t="s">
        <v>219</v>
      </c>
      <c r="E202" s="41"/>
      <c r="F202" s="227" t="s">
        <v>380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219</v>
      </c>
      <c r="AU202" s="18" t="s">
        <v>81</v>
      </c>
    </row>
    <row r="203" spans="1:47" s="2" customFormat="1" ht="12">
      <c r="A203" s="39"/>
      <c r="B203" s="40"/>
      <c r="C203" s="41"/>
      <c r="D203" s="231" t="s">
        <v>221</v>
      </c>
      <c r="E203" s="41"/>
      <c r="F203" s="232" t="s">
        <v>382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221</v>
      </c>
      <c r="AU203" s="18" t="s">
        <v>81</v>
      </c>
    </row>
    <row r="204" spans="1:63" s="12" customFormat="1" ht="22.8" customHeight="1">
      <c r="A204" s="12"/>
      <c r="B204" s="197"/>
      <c r="C204" s="198"/>
      <c r="D204" s="199" t="s">
        <v>71</v>
      </c>
      <c r="E204" s="211" t="s">
        <v>383</v>
      </c>
      <c r="F204" s="211" t="s">
        <v>384</v>
      </c>
      <c r="G204" s="198"/>
      <c r="H204" s="198"/>
      <c r="I204" s="201"/>
      <c r="J204" s="212">
        <f>BK204</f>
        <v>0</v>
      </c>
      <c r="K204" s="198"/>
      <c r="L204" s="203"/>
      <c r="M204" s="204"/>
      <c r="N204" s="205"/>
      <c r="O204" s="205"/>
      <c r="P204" s="206">
        <f>SUM(P205:P207)</f>
        <v>0</v>
      </c>
      <c r="Q204" s="205"/>
      <c r="R204" s="206">
        <f>SUM(R205:R207)</f>
        <v>0</v>
      </c>
      <c r="S204" s="205"/>
      <c r="T204" s="207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8" t="s">
        <v>79</v>
      </c>
      <c r="AT204" s="209" t="s">
        <v>71</v>
      </c>
      <c r="AU204" s="209" t="s">
        <v>79</v>
      </c>
      <c r="AY204" s="208" t="s">
        <v>210</v>
      </c>
      <c r="BK204" s="210">
        <f>SUM(BK205:BK207)</f>
        <v>0</v>
      </c>
    </row>
    <row r="205" spans="1:65" s="2" customFormat="1" ht="16.5" customHeight="1">
      <c r="A205" s="39"/>
      <c r="B205" s="40"/>
      <c r="C205" s="213" t="s">
        <v>385</v>
      </c>
      <c r="D205" s="213" t="s">
        <v>212</v>
      </c>
      <c r="E205" s="214" t="s">
        <v>386</v>
      </c>
      <c r="F205" s="215" t="s">
        <v>387</v>
      </c>
      <c r="G205" s="216" t="s">
        <v>332</v>
      </c>
      <c r="H205" s="217">
        <v>25.117</v>
      </c>
      <c r="I205" s="218"/>
      <c r="J205" s="219">
        <f>ROUND(I205*H205,2)</f>
        <v>0</v>
      </c>
      <c r="K205" s="215" t="s">
        <v>216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217</v>
      </c>
      <c r="AT205" s="224" t="s">
        <v>212</v>
      </c>
      <c r="AU205" s="224" t="s">
        <v>81</v>
      </c>
      <c r="AY205" s="18" t="s">
        <v>210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217</v>
      </c>
      <c r="BM205" s="224" t="s">
        <v>388</v>
      </c>
    </row>
    <row r="206" spans="1:47" s="2" customFormat="1" ht="12">
      <c r="A206" s="39"/>
      <c r="B206" s="40"/>
      <c r="C206" s="41"/>
      <c r="D206" s="226" t="s">
        <v>219</v>
      </c>
      <c r="E206" s="41"/>
      <c r="F206" s="227" t="s">
        <v>389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219</v>
      </c>
      <c r="AU206" s="18" t="s">
        <v>81</v>
      </c>
    </row>
    <row r="207" spans="1:47" s="2" customFormat="1" ht="12">
      <c r="A207" s="39"/>
      <c r="B207" s="40"/>
      <c r="C207" s="41"/>
      <c r="D207" s="231" t="s">
        <v>221</v>
      </c>
      <c r="E207" s="41"/>
      <c r="F207" s="232" t="s">
        <v>390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221</v>
      </c>
      <c r="AU207" s="18" t="s">
        <v>81</v>
      </c>
    </row>
    <row r="208" spans="1:63" s="12" customFormat="1" ht="25.9" customHeight="1">
      <c r="A208" s="12"/>
      <c r="B208" s="197"/>
      <c r="C208" s="198"/>
      <c r="D208" s="199" t="s">
        <v>71</v>
      </c>
      <c r="E208" s="200" t="s">
        <v>391</v>
      </c>
      <c r="F208" s="200" t="s">
        <v>392</v>
      </c>
      <c r="G208" s="198"/>
      <c r="H208" s="198"/>
      <c r="I208" s="201"/>
      <c r="J208" s="202">
        <f>BK208</f>
        <v>0</v>
      </c>
      <c r="K208" s="198"/>
      <c r="L208" s="203"/>
      <c r="M208" s="204"/>
      <c r="N208" s="205"/>
      <c r="O208" s="205"/>
      <c r="P208" s="206">
        <f>P209+P229+P257+P308+P316+P338+P432+P538+P586+P593+P644+P670+P702+P706+P745+P770+P792+P809+P820</f>
        <v>0</v>
      </c>
      <c r="Q208" s="205"/>
      <c r="R208" s="206">
        <f>R209+R229+R257+R308+R316+R338+R432+R538+R586+R593+R644+R670+R702+R706+R745+R770+R792+R809+R820</f>
        <v>15.545953659999997</v>
      </c>
      <c r="S208" s="205"/>
      <c r="T208" s="207">
        <f>T209+T229+T257+T308+T316+T338+T432+T538+T586+T593+T644+T670+T702+T706+T745+T770+T792+T809+T820</f>
        <v>16.75500595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8" t="s">
        <v>81</v>
      </c>
      <c r="AT208" s="209" t="s">
        <v>71</v>
      </c>
      <c r="AU208" s="209" t="s">
        <v>72</v>
      </c>
      <c r="AY208" s="208" t="s">
        <v>210</v>
      </c>
      <c r="BK208" s="210">
        <f>BK209+BK229+BK257+BK308+BK316+BK338+BK432+BK538+BK586+BK593+BK644+BK670+BK702+BK706+BK745+BK770+BK792+BK809+BK820</f>
        <v>0</v>
      </c>
    </row>
    <row r="209" spans="1:63" s="12" customFormat="1" ht="22.8" customHeight="1">
      <c r="A209" s="12"/>
      <c r="B209" s="197"/>
      <c r="C209" s="198"/>
      <c r="D209" s="199" t="s">
        <v>71</v>
      </c>
      <c r="E209" s="211" t="s">
        <v>393</v>
      </c>
      <c r="F209" s="211" t="s">
        <v>394</v>
      </c>
      <c r="G209" s="198"/>
      <c r="H209" s="198"/>
      <c r="I209" s="201"/>
      <c r="J209" s="212">
        <f>BK209</f>
        <v>0</v>
      </c>
      <c r="K209" s="198"/>
      <c r="L209" s="203"/>
      <c r="M209" s="204"/>
      <c r="N209" s="205"/>
      <c r="O209" s="205"/>
      <c r="P209" s="206">
        <f>SUM(P210:P228)</f>
        <v>0</v>
      </c>
      <c r="Q209" s="205"/>
      <c r="R209" s="206">
        <f>SUM(R210:R228)</f>
        <v>0.7110789</v>
      </c>
      <c r="S209" s="205"/>
      <c r="T209" s="207">
        <f>SUM(T210:T228)</f>
        <v>0.4136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8" t="s">
        <v>81</v>
      </c>
      <c r="AT209" s="209" t="s">
        <v>71</v>
      </c>
      <c r="AU209" s="209" t="s">
        <v>79</v>
      </c>
      <c r="AY209" s="208" t="s">
        <v>210</v>
      </c>
      <c r="BK209" s="210">
        <f>SUM(BK210:BK228)</f>
        <v>0</v>
      </c>
    </row>
    <row r="210" spans="1:65" s="2" customFormat="1" ht="24.15" customHeight="1">
      <c r="A210" s="39"/>
      <c r="B210" s="40"/>
      <c r="C210" s="213" t="s">
        <v>395</v>
      </c>
      <c r="D210" s="213" t="s">
        <v>212</v>
      </c>
      <c r="E210" s="214" t="s">
        <v>396</v>
      </c>
      <c r="F210" s="215" t="s">
        <v>397</v>
      </c>
      <c r="G210" s="216" t="s">
        <v>229</v>
      </c>
      <c r="H210" s="217">
        <v>103.4</v>
      </c>
      <c r="I210" s="218"/>
      <c r="J210" s="219">
        <f>ROUND(I210*H210,2)</f>
        <v>0</v>
      </c>
      <c r="K210" s="215" t="s">
        <v>216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311</v>
      </c>
      <c r="AT210" s="224" t="s">
        <v>212</v>
      </c>
      <c r="AU210" s="224" t="s">
        <v>81</v>
      </c>
      <c r="AY210" s="18" t="s">
        <v>210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311</v>
      </c>
      <c r="BM210" s="224" t="s">
        <v>398</v>
      </c>
    </row>
    <row r="211" spans="1:47" s="2" customFormat="1" ht="12">
      <c r="A211" s="39"/>
      <c r="B211" s="40"/>
      <c r="C211" s="41"/>
      <c r="D211" s="226" t="s">
        <v>219</v>
      </c>
      <c r="E211" s="41"/>
      <c r="F211" s="227" t="s">
        <v>399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219</v>
      </c>
      <c r="AU211" s="18" t="s">
        <v>81</v>
      </c>
    </row>
    <row r="212" spans="1:47" s="2" customFormat="1" ht="12">
      <c r="A212" s="39"/>
      <c r="B212" s="40"/>
      <c r="C212" s="41"/>
      <c r="D212" s="231" t="s">
        <v>221</v>
      </c>
      <c r="E212" s="41"/>
      <c r="F212" s="232" t="s">
        <v>400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221</v>
      </c>
      <c r="AU212" s="18" t="s">
        <v>81</v>
      </c>
    </row>
    <row r="213" spans="1:51" s="13" customFormat="1" ht="12">
      <c r="A213" s="13"/>
      <c r="B213" s="233"/>
      <c r="C213" s="234"/>
      <c r="D213" s="226" t="s">
        <v>223</v>
      </c>
      <c r="E213" s="235" t="s">
        <v>19</v>
      </c>
      <c r="F213" s="236" t="s">
        <v>401</v>
      </c>
      <c r="G213" s="234"/>
      <c r="H213" s="237">
        <v>103.4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223</v>
      </c>
      <c r="AU213" s="243" t="s">
        <v>81</v>
      </c>
      <c r="AV213" s="13" t="s">
        <v>81</v>
      </c>
      <c r="AW213" s="13" t="s">
        <v>33</v>
      </c>
      <c r="AX213" s="13" t="s">
        <v>79</v>
      </c>
      <c r="AY213" s="243" t="s">
        <v>210</v>
      </c>
    </row>
    <row r="214" spans="1:65" s="2" customFormat="1" ht="16.5" customHeight="1">
      <c r="A214" s="39"/>
      <c r="B214" s="40"/>
      <c r="C214" s="244" t="s">
        <v>402</v>
      </c>
      <c r="D214" s="244" t="s">
        <v>240</v>
      </c>
      <c r="E214" s="245" t="s">
        <v>403</v>
      </c>
      <c r="F214" s="246" t="s">
        <v>404</v>
      </c>
      <c r="G214" s="247" t="s">
        <v>332</v>
      </c>
      <c r="H214" s="248">
        <v>0.031</v>
      </c>
      <c r="I214" s="249"/>
      <c r="J214" s="250">
        <f>ROUND(I214*H214,2)</f>
        <v>0</v>
      </c>
      <c r="K214" s="246" t="s">
        <v>216</v>
      </c>
      <c r="L214" s="251"/>
      <c r="M214" s="252" t="s">
        <v>19</v>
      </c>
      <c r="N214" s="253" t="s">
        <v>43</v>
      </c>
      <c r="O214" s="85"/>
      <c r="P214" s="222">
        <f>O214*H214</f>
        <v>0</v>
      </c>
      <c r="Q214" s="222">
        <v>1</v>
      </c>
      <c r="R214" s="222">
        <f>Q214*H214</f>
        <v>0.031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405</v>
      </c>
      <c r="AT214" s="224" t="s">
        <v>240</v>
      </c>
      <c r="AU214" s="224" t="s">
        <v>81</v>
      </c>
      <c r="AY214" s="18" t="s">
        <v>210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311</v>
      </c>
      <c r="BM214" s="224" t="s">
        <v>406</v>
      </c>
    </row>
    <row r="215" spans="1:47" s="2" customFormat="1" ht="12">
      <c r="A215" s="39"/>
      <c r="B215" s="40"/>
      <c r="C215" s="41"/>
      <c r="D215" s="226" t="s">
        <v>219</v>
      </c>
      <c r="E215" s="41"/>
      <c r="F215" s="227" t="s">
        <v>404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219</v>
      </c>
      <c r="AU215" s="18" t="s">
        <v>81</v>
      </c>
    </row>
    <row r="216" spans="1:51" s="13" customFormat="1" ht="12">
      <c r="A216" s="13"/>
      <c r="B216" s="233"/>
      <c r="C216" s="234"/>
      <c r="D216" s="226" t="s">
        <v>223</v>
      </c>
      <c r="E216" s="234"/>
      <c r="F216" s="236" t="s">
        <v>407</v>
      </c>
      <c r="G216" s="234"/>
      <c r="H216" s="237">
        <v>0.031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223</v>
      </c>
      <c r="AU216" s="243" t="s">
        <v>81</v>
      </c>
      <c r="AV216" s="13" t="s">
        <v>81</v>
      </c>
      <c r="AW216" s="13" t="s">
        <v>4</v>
      </c>
      <c r="AX216" s="13" t="s">
        <v>79</v>
      </c>
      <c r="AY216" s="243" t="s">
        <v>210</v>
      </c>
    </row>
    <row r="217" spans="1:65" s="2" customFormat="1" ht="16.5" customHeight="1">
      <c r="A217" s="39"/>
      <c r="B217" s="40"/>
      <c r="C217" s="213" t="s">
        <v>408</v>
      </c>
      <c r="D217" s="213" t="s">
        <v>212</v>
      </c>
      <c r="E217" s="214" t="s">
        <v>409</v>
      </c>
      <c r="F217" s="215" t="s">
        <v>410</v>
      </c>
      <c r="G217" s="216" t="s">
        <v>229</v>
      </c>
      <c r="H217" s="217">
        <v>103.4</v>
      </c>
      <c r="I217" s="218"/>
      <c r="J217" s="219">
        <f>ROUND(I217*H217,2)</f>
        <v>0</v>
      </c>
      <c r="K217" s="215" t="s">
        <v>216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0.004</v>
      </c>
      <c r="T217" s="223">
        <f>S217*H217</f>
        <v>0.4136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311</v>
      </c>
      <c r="AT217" s="224" t="s">
        <v>212</v>
      </c>
      <c r="AU217" s="224" t="s">
        <v>81</v>
      </c>
      <c r="AY217" s="18" t="s">
        <v>210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311</v>
      </c>
      <c r="BM217" s="224" t="s">
        <v>411</v>
      </c>
    </row>
    <row r="218" spans="1:47" s="2" customFormat="1" ht="12">
      <c r="A218" s="39"/>
      <c r="B218" s="40"/>
      <c r="C218" s="41"/>
      <c r="D218" s="226" t="s">
        <v>219</v>
      </c>
      <c r="E218" s="41"/>
      <c r="F218" s="227" t="s">
        <v>412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219</v>
      </c>
      <c r="AU218" s="18" t="s">
        <v>81</v>
      </c>
    </row>
    <row r="219" spans="1:47" s="2" customFormat="1" ht="12">
      <c r="A219" s="39"/>
      <c r="B219" s="40"/>
      <c r="C219" s="41"/>
      <c r="D219" s="231" t="s">
        <v>221</v>
      </c>
      <c r="E219" s="41"/>
      <c r="F219" s="232" t="s">
        <v>413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221</v>
      </c>
      <c r="AU219" s="18" t="s">
        <v>81</v>
      </c>
    </row>
    <row r="220" spans="1:65" s="2" customFormat="1" ht="24.15" customHeight="1">
      <c r="A220" s="39"/>
      <c r="B220" s="40"/>
      <c r="C220" s="213" t="s">
        <v>414</v>
      </c>
      <c r="D220" s="213" t="s">
        <v>212</v>
      </c>
      <c r="E220" s="214" t="s">
        <v>415</v>
      </c>
      <c r="F220" s="215" t="s">
        <v>416</v>
      </c>
      <c r="G220" s="216" t="s">
        <v>229</v>
      </c>
      <c r="H220" s="217">
        <v>103.4</v>
      </c>
      <c r="I220" s="218"/>
      <c r="J220" s="219">
        <f>ROUND(I220*H220,2)</f>
        <v>0</v>
      </c>
      <c r="K220" s="215" t="s">
        <v>216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0.0004</v>
      </c>
      <c r="R220" s="222">
        <f>Q220*H220</f>
        <v>0.04136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311</v>
      </c>
      <c r="AT220" s="224" t="s">
        <v>212</v>
      </c>
      <c r="AU220" s="224" t="s">
        <v>81</v>
      </c>
      <c r="AY220" s="18" t="s">
        <v>210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311</v>
      </c>
      <c r="BM220" s="224" t="s">
        <v>417</v>
      </c>
    </row>
    <row r="221" spans="1:47" s="2" customFormat="1" ht="12">
      <c r="A221" s="39"/>
      <c r="B221" s="40"/>
      <c r="C221" s="41"/>
      <c r="D221" s="226" t="s">
        <v>219</v>
      </c>
      <c r="E221" s="41"/>
      <c r="F221" s="227" t="s">
        <v>418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219</v>
      </c>
      <c r="AU221" s="18" t="s">
        <v>81</v>
      </c>
    </row>
    <row r="222" spans="1:47" s="2" customFormat="1" ht="12">
      <c r="A222" s="39"/>
      <c r="B222" s="40"/>
      <c r="C222" s="41"/>
      <c r="D222" s="231" t="s">
        <v>221</v>
      </c>
      <c r="E222" s="41"/>
      <c r="F222" s="232" t="s">
        <v>419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221</v>
      </c>
      <c r="AU222" s="18" t="s">
        <v>81</v>
      </c>
    </row>
    <row r="223" spans="1:65" s="2" customFormat="1" ht="49.05" customHeight="1">
      <c r="A223" s="39"/>
      <c r="B223" s="40"/>
      <c r="C223" s="244" t="s">
        <v>405</v>
      </c>
      <c r="D223" s="244" t="s">
        <v>240</v>
      </c>
      <c r="E223" s="245" t="s">
        <v>420</v>
      </c>
      <c r="F223" s="246" t="s">
        <v>421</v>
      </c>
      <c r="G223" s="247" t="s">
        <v>229</v>
      </c>
      <c r="H223" s="248">
        <v>120.513</v>
      </c>
      <c r="I223" s="249"/>
      <c r="J223" s="250">
        <f>ROUND(I223*H223,2)</f>
        <v>0</v>
      </c>
      <c r="K223" s="246" t="s">
        <v>216</v>
      </c>
      <c r="L223" s="251"/>
      <c r="M223" s="252" t="s">
        <v>19</v>
      </c>
      <c r="N223" s="253" t="s">
        <v>43</v>
      </c>
      <c r="O223" s="85"/>
      <c r="P223" s="222">
        <f>O223*H223</f>
        <v>0</v>
      </c>
      <c r="Q223" s="222">
        <v>0.0053</v>
      </c>
      <c r="R223" s="222">
        <f>Q223*H223</f>
        <v>0.6387189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405</v>
      </c>
      <c r="AT223" s="224" t="s">
        <v>240</v>
      </c>
      <c r="AU223" s="224" t="s">
        <v>81</v>
      </c>
      <c r="AY223" s="18" t="s">
        <v>210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311</v>
      </c>
      <c r="BM223" s="224" t="s">
        <v>422</v>
      </c>
    </row>
    <row r="224" spans="1:47" s="2" customFormat="1" ht="12">
      <c r="A224" s="39"/>
      <c r="B224" s="40"/>
      <c r="C224" s="41"/>
      <c r="D224" s="226" t="s">
        <v>219</v>
      </c>
      <c r="E224" s="41"/>
      <c r="F224" s="227" t="s">
        <v>421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219</v>
      </c>
      <c r="AU224" s="18" t="s">
        <v>81</v>
      </c>
    </row>
    <row r="225" spans="1:51" s="13" customFormat="1" ht="12">
      <c r="A225" s="13"/>
      <c r="B225" s="233"/>
      <c r="C225" s="234"/>
      <c r="D225" s="226" t="s">
        <v>223</v>
      </c>
      <c r="E225" s="234"/>
      <c r="F225" s="236" t="s">
        <v>423</v>
      </c>
      <c r="G225" s="234"/>
      <c r="H225" s="237">
        <v>120.513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223</v>
      </c>
      <c r="AU225" s="243" t="s">
        <v>81</v>
      </c>
      <c r="AV225" s="13" t="s">
        <v>81</v>
      </c>
      <c r="AW225" s="13" t="s">
        <v>4</v>
      </c>
      <c r="AX225" s="13" t="s">
        <v>79</v>
      </c>
      <c r="AY225" s="243" t="s">
        <v>210</v>
      </c>
    </row>
    <row r="226" spans="1:65" s="2" customFormat="1" ht="24.15" customHeight="1">
      <c r="A226" s="39"/>
      <c r="B226" s="40"/>
      <c r="C226" s="213" t="s">
        <v>424</v>
      </c>
      <c r="D226" s="213" t="s">
        <v>212</v>
      </c>
      <c r="E226" s="214" t="s">
        <v>425</v>
      </c>
      <c r="F226" s="215" t="s">
        <v>426</v>
      </c>
      <c r="G226" s="216" t="s">
        <v>332</v>
      </c>
      <c r="H226" s="217">
        <v>0.711</v>
      </c>
      <c r="I226" s="218"/>
      <c r="J226" s="219">
        <f>ROUND(I226*H226,2)</f>
        <v>0</v>
      </c>
      <c r="K226" s="215" t="s">
        <v>216</v>
      </c>
      <c r="L226" s="45"/>
      <c r="M226" s="220" t="s">
        <v>19</v>
      </c>
      <c r="N226" s="221" t="s">
        <v>43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311</v>
      </c>
      <c r="AT226" s="224" t="s">
        <v>212</v>
      </c>
      <c r="AU226" s="224" t="s">
        <v>81</v>
      </c>
      <c r="AY226" s="18" t="s">
        <v>210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311</v>
      </c>
      <c r="BM226" s="224" t="s">
        <v>427</v>
      </c>
    </row>
    <row r="227" spans="1:47" s="2" customFormat="1" ht="12">
      <c r="A227" s="39"/>
      <c r="B227" s="40"/>
      <c r="C227" s="41"/>
      <c r="D227" s="226" t="s">
        <v>219</v>
      </c>
      <c r="E227" s="41"/>
      <c r="F227" s="227" t="s">
        <v>428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219</v>
      </c>
      <c r="AU227" s="18" t="s">
        <v>81</v>
      </c>
    </row>
    <row r="228" spans="1:47" s="2" customFormat="1" ht="12">
      <c r="A228" s="39"/>
      <c r="B228" s="40"/>
      <c r="C228" s="41"/>
      <c r="D228" s="231" t="s">
        <v>221</v>
      </c>
      <c r="E228" s="41"/>
      <c r="F228" s="232" t="s">
        <v>429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221</v>
      </c>
      <c r="AU228" s="18" t="s">
        <v>81</v>
      </c>
    </row>
    <row r="229" spans="1:63" s="12" customFormat="1" ht="22.8" customHeight="1">
      <c r="A229" s="12"/>
      <c r="B229" s="197"/>
      <c r="C229" s="198"/>
      <c r="D229" s="199" t="s">
        <v>71</v>
      </c>
      <c r="E229" s="211" t="s">
        <v>430</v>
      </c>
      <c r="F229" s="211" t="s">
        <v>431</v>
      </c>
      <c r="G229" s="198"/>
      <c r="H229" s="198"/>
      <c r="I229" s="201"/>
      <c r="J229" s="212">
        <f>BK229</f>
        <v>0</v>
      </c>
      <c r="K229" s="198"/>
      <c r="L229" s="203"/>
      <c r="M229" s="204"/>
      <c r="N229" s="205"/>
      <c r="O229" s="205"/>
      <c r="P229" s="206">
        <f>SUM(P230:P256)</f>
        <v>0</v>
      </c>
      <c r="Q229" s="205"/>
      <c r="R229" s="206">
        <f>SUM(R230:R256)</f>
        <v>0.26489684999999996</v>
      </c>
      <c r="S229" s="205"/>
      <c r="T229" s="207">
        <f>SUM(T230:T256)</f>
        <v>2.7829725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8" t="s">
        <v>81</v>
      </c>
      <c r="AT229" s="209" t="s">
        <v>71</v>
      </c>
      <c r="AU229" s="209" t="s">
        <v>79</v>
      </c>
      <c r="AY229" s="208" t="s">
        <v>210</v>
      </c>
      <c r="BK229" s="210">
        <f>SUM(BK230:BK256)</f>
        <v>0</v>
      </c>
    </row>
    <row r="230" spans="1:65" s="2" customFormat="1" ht="24.15" customHeight="1">
      <c r="A230" s="39"/>
      <c r="B230" s="40"/>
      <c r="C230" s="213" t="s">
        <v>432</v>
      </c>
      <c r="D230" s="213" t="s">
        <v>212</v>
      </c>
      <c r="E230" s="214" t="s">
        <v>433</v>
      </c>
      <c r="F230" s="215" t="s">
        <v>434</v>
      </c>
      <c r="G230" s="216" t="s">
        <v>229</v>
      </c>
      <c r="H230" s="217">
        <v>101.199</v>
      </c>
      <c r="I230" s="218"/>
      <c r="J230" s="219">
        <f>ROUND(I230*H230,2)</f>
        <v>0</v>
      </c>
      <c r="K230" s="215" t="s">
        <v>216</v>
      </c>
      <c r="L230" s="45"/>
      <c r="M230" s="220" t="s">
        <v>19</v>
      </c>
      <c r="N230" s="221" t="s">
        <v>43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0.0165</v>
      </c>
      <c r="T230" s="223">
        <f>S230*H230</f>
        <v>1.6697835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311</v>
      </c>
      <c r="AT230" s="224" t="s">
        <v>212</v>
      </c>
      <c r="AU230" s="224" t="s">
        <v>81</v>
      </c>
      <c r="AY230" s="18" t="s">
        <v>210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311</v>
      </c>
      <c r="BM230" s="224" t="s">
        <v>435</v>
      </c>
    </row>
    <row r="231" spans="1:47" s="2" customFormat="1" ht="12">
      <c r="A231" s="39"/>
      <c r="B231" s="40"/>
      <c r="C231" s="41"/>
      <c r="D231" s="226" t="s">
        <v>219</v>
      </c>
      <c r="E231" s="41"/>
      <c r="F231" s="227" t="s">
        <v>436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219</v>
      </c>
      <c r="AU231" s="18" t="s">
        <v>81</v>
      </c>
    </row>
    <row r="232" spans="1:47" s="2" customFormat="1" ht="12">
      <c r="A232" s="39"/>
      <c r="B232" s="40"/>
      <c r="C232" s="41"/>
      <c r="D232" s="231" t="s">
        <v>221</v>
      </c>
      <c r="E232" s="41"/>
      <c r="F232" s="232" t="s">
        <v>437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221</v>
      </c>
      <c r="AU232" s="18" t="s">
        <v>81</v>
      </c>
    </row>
    <row r="233" spans="1:51" s="13" customFormat="1" ht="12">
      <c r="A233" s="13"/>
      <c r="B233" s="233"/>
      <c r="C233" s="234"/>
      <c r="D233" s="226" t="s">
        <v>223</v>
      </c>
      <c r="E233" s="235" t="s">
        <v>19</v>
      </c>
      <c r="F233" s="236" t="s">
        <v>438</v>
      </c>
      <c r="G233" s="234"/>
      <c r="H233" s="237">
        <v>101.199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223</v>
      </c>
      <c r="AU233" s="243" t="s">
        <v>81</v>
      </c>
      <c r="AV233" s="13" t="s">
        <v>81</v>
      </c>
      <c r="AW233" s="13" t="s">
        <v>33</v>
      </c>
      <c r="AX233" s="13" t="s">
        <v>79</v>
      </c>
      <c r="AY233" s="243" t="s">
        <v>210</v>
      </c>
    </row>
    <row r="234" spans="1:65" s="2" customFormat="1" ht="33" customHeight="1">
      <c r="A234" s="39"/>
      <c r="B234" s="40"/>
      <c r="C234" s="213" t="s">
        <v>439</v>
      </c>
      <c r="D234" s="213" t="s">
        <v>212</v>
      </c>
      <c r="E234" s="214" t="s">
        <v>440</v>
      </c>
      <c r="F234" s="215" t="s">
        <v>441</v>
      </c>
      <c r="G234" s="216" t="s">
        <v>229</v>
      </c>
      <c r="H234" s="217">
        <v>202.398</v>
      </c>
      <c r="I234" s="218"/>
      <c r="J234" s="219">
        <f>ROUND(I234*H234,2)</f>
        <v>0</v>
      </c>
      <c r="K234" s="215" t="s">
        <v>216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0.0055</v>
      </c>
      <c r="T234" s="223">
        <f>S234*H234</f>
        <v>1.113189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311</v>
      </c>
      <c r="AT234" s="224" t="s">
        <v>212</v>
      </c>
      <c r="AU234" s="224" t="s">
        <v>81</v>
      </c>
      <c r="AY234" s="18" t="s">
        <v>210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311</v>
      </c>
      <c r="BM234" s="224" t="s">
        <v>442</v>
      </c>
    </row>
    <row r="235" spans="1:47" s="2" customFormat="1" ht="12">
      <c r="A235" s="39"/>
      <c r="B235" s="40"/>
      <c r="C235" s="41"/>
      <c r="D235" s="226" t="s">
        <v>219</v>
      </c>
      <c r="E235" s="41"/>
      <c r="F235" s="227" t="s">
        <v>443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219</v>
      </c>
      <c r="AU235" s="18" t="s">
        <v>81</v>
      </c>
    </row>
    <row r="236" spans="1:47" s="2" customFormat="1" ht="12">
      <c r="A236" s="39"/>
      <c r="B236" s="40"/>
      <c r="C236" s="41"/>
      <c r="D236" s="231" t="s">
        <v>221</v>
      </c>
      <c r="E236" s="41"/>
      <c r="F236" s="232" t="s">
        <v>444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221</v>
      </c>
      <c r="AU236" s="18" t="s">
        <v>81</v>
      </c>
    </row>
    <row r="237" spans="1:51" s="13" customFormat="1" ht="12">
      <c r="A237" s="13"/>
      <c r="B237" s="233"/>
      <c r="C237" s="234"/>
      <c r="D237" s="226" t="s">
        <v>223</v>
      </c>
      <c r="E237" s="234"/>
      <c r="F237" s="236" t="s">
        <v>445</v>
      </c>
      <c r="G237" s="234"/>
      <c r="H237" s="237">
        <v>202.398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223</v>
      </c>
      <c r="AU237" s="243" t="s">
        <v>81</v>
      </c>
      <c r="AV237" s="13" t="s">
        <v>81</v>
      </c>
      <c r="AW237" s="13" t="s">
        <v>4</v>
      </c>
      <c r="AX237" s="13" t="s">
        <v>79</v>
      </c>
      <c r="AY237" s="243" t="s">
        <v>210</v>
      </c>
    </row>
    <row r="238" spans="1:65" s="2" customFormat="1" ht="33" customHeight="1">
      <c r="A238" s="39"/>
      <c r="B238" s="40"/>
      <c r="C238" s="213" t="s">
        <v>446</v>
      </c>
      <c r="D238" s="213" t="s">
        <v>212</v>
      </c>
      <c r="E238" s="214" t="s">
        <v>447</v>
      </c>
      <c r="F238" s="215" t="s">
        <v>448</v>
      </c>
      <c r="G238" s="216" t="s">
        <v>229</v>
      </c>
      <c r="H238" s="217">
        <v>101.199</v>
      </c>
      <c r="I238" s="218"/>
      <c r="J238" s="219">
        <f>ROUND(I238*H238,2)</f>
        <v>0</v>
      </c>
      <c r="K238" s="215" t="s">
        <v>216</v>
      </c>
      <c r="L238" s="45"/>
      <c r="M238" s="220" t="s">
        <v>19</v>
      </c>
      <c r="N238" s="221" t="s">
        <v>43</v>
      </c>
      <c r="O238" s="85"/>
      <c r="P238" s="222">
        <f>O238*H238</f>
        <v>0</v>
      </c>
      <c r="Q238" s="222">
        <v>0.00015</v>
      </c>
      <c r="R238" s="222">
        <f>Q238*H238</f>
        <v>0.015179849999999998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311</v>
      </c>
      <c r="AT238" s="224" t="s">
        <v>212</v>
      </c>
      <c r="AU238" s="224" t="s">
        <v>81</v>
      </c>
      <c r="AY238" s="18" t="s">
        <v>210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311</v>
      </c>
      <c r="BM238" s="224" t="s">
        <v>449</v>
      </c>
    </row>
    <row r="239" spans="1:47" s="2" customFormat="1" ht="12">
      <c r="A239" s="39"/>
      <c r="B239" s="40"/>
      <c r="C239" s="41"/>
      <c r="D239" s="226" t="s">
        <v>219</v>
      </c>
      <c r="E239" s="41"/>
      <c r="F239" s="227" t="s">
        <v>450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219</v>
      </c>
      <c r="AU239" s="18" t="s">
        <v>81</v>
      </c>
    </row>
    <row r="240" spans="1:47" s="2" customFormat="1" ht="12">
      <c r="A240" s="39"/>
      <c r="B240" s="40"/>
      <c r="C240" s="41"/>
      <c r="D240" s="231" t="s">
        <v>221</v>
      </c>
      <c r="E240" s="41"/>
      <c r="F240" s="232" t="s">
        <v>451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221</v>
      </c>
      <c r="AU240" s="18" t="s">
        <v>81</v>
      </c>
    </row>
    <row r="241" spans="1:65" s="2" customFormat="1" ht="24.15" customHeight="1">
      <c r="A241" s="39"/>
      <c r="B241" s="40"/>
      <c r="C241" s="244" t="s">
        <v>452</v>
      </c>
      <c r="D241" s="244" t="s">
        <v>240</v>
      </c>
      <c r="E241" s="245" t="s">
        <v>453</v>
      </c>
      <c r="F241" s="246" t="s">
        <v>454</v>
      </c>
      <c r="G241" s="247" t="s">
        <v>229</v>
      </c>
      <c r="H241" s="248">
        <v>117.947</v>
      </c>
      <c r="I241" s="249"/>
      <c r="J241" s="250">
        <f>ROUND(I241*H241,2)</f>
        <v>0</v>
      </c>
      <c r="K241" s="246" t="s">
        <v>216</v>
      </c>
      <c r="L241" s="251"/>
      <c r="M241" s="252" t="s">
        <v>19</v>
      </c>
      <c r="N241" s="253" t="s">
        <v>43</v>
      </c>
      <c r="O241" s="85"/>
      <c r="P241" s="222">
        <f>O241*H241</f>
        <v>0</v>
      </c>
      <c r="Q241" s="222">
        <v>0.0019</v>
      </c>
      <c r="R241" s="222">
        <f>Q241*H241</f>
        <v>0.2240993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405</v>
      </c>
      <c r="AT241" s="224" t="s">
        <v>240</v>
      </c>
      <c r="AU241" s="224" t="s">
        <v>81</v>
      </c>
      <c r="AY241" s="18" t="s">
        <v>210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311</v>
      </c>
      <c r="BM241" s="224" t="s">
        <v>455</v>
      </c>
    </row>
    <row r="242" spans="1:47" s="2" customFormat="1" ht="12">
      <c r="A242" s="39"/>
      <c r="B242" s="40"/>
      <c r="C242" s="41"/>
      <c r="D242" s="226" t="s">
        <v>219</v>
      </c>
      <c r="E242" s="41"/>
      <c r="F242" s="227" t="s">
        <v>454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219</v>
      </c>
      <c r="AU242" s="18" t="s">
        <v>81</v>
      </c>
    </row>
    <row r="243" spans="1:51" s="13" customFormat="1" ht="12">
      <c r="A243" s="13"/>
      <c r="B243" s="233"/>
      <c r="C243" s="234"/>
      <c r="D243" s="226" t="s">
        <v>223</v>
      </c>
      <c r="E243" s="234"/>
      <c r="F243" s="236" t="s">
        <v>456</v>
      </c>
      <c r="G243" s="234"/>
      <c r="H243" s="237">
        <v>117.947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223</v>
      </c>
      <c r="AU243" s="243" t="s">
        <v>81</v>
      </c>
      <c r="AV243" s="13" t="s">
        <v>81</v>
      </c>
      <c r="AW243" s="13" t="s">
        <v>4</v>
      </c>
      <c r="AX243" s="13" t="s">
        <v>79</v>
      </c>
      <c r="AY243" s="243" t="s">
        <v>210</v>
      </c>
    </row>
    <row r="244" spans="1:65" s="2" customFormat="1" ht="24.15" customHeight="1">
      <c r="A244" s="39"/>
      <c r="B244" s="40"/>
      <c r="C244" s="213" t="s">
        <v>457</v>
      </c>
      <c r="D244" s="213" t="s">
        <v>212</v>
      </c>
      <c r="E244" s="214" t="s">
        <v>458</v>
      </c>
      <c r="F244" s="215" t="s">
        <v>459</v>
      </c>
      <c r="G244" s="216" t="s">
        <v>229</v>
      </c>
      <c r="H244" s="217">
        <v>9.215</v>
      </c>
      <c r="I244" s="218"/>
      <c r="J244" s="219">
        <f>ROUND(I244*H244,2)</f>
        <v>0</v>
      </c>
      <c r="K244" s="215" t="s">
        <v>216</v>
      </c>
      <c r="L244" s="45"/>
      <c r="M244" s="220" t="s">
        <v>19</v>
      </c>
      <c r="N244" s="221" t="s">
        <v>43</v>
      </c>
      <c r="O244" s="85"/>
      <c r="P244" s="222">
        <f>O244*H244</f>
        <v>0</v>
      </c>
      <c r="Q244" s="222">
        <v>0.0005</v>
      </c>
      <c r="R244" s="222">
        <f>Q244*H244</f>
        <v>0.0046075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311</v>
      </c>
      <c r="AT244" s="224" t="s">
        <v>212</v>
      </c>
      <c r="AU244" s="224" t="s">
        <v>81</v>
      </c>
      <c r="AY244" s="18" t="s">
        <v>210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311</v>
      </c>
      <c r="BM244" s="224" t="s">
        <v>460</v>
      </c>
    </row>
    <row r="245" spans="1:47" s="2" customFormat="1" ht="12">
      <c r="A245" s="39"/>
      <c r="B245" s="40"/>
      <c r="C245" s="41"/>
      <c r="D245" s="226" t="s">
        <v>219</v>
      </c>
      <c r="E245" s="41"/>
      <c r="F245" s="227" t="s">
        <v>461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219</v>
      </c>
      <c r="AU245" s="18" t="s">
        <v>81</v>
      </c>
    </row>
    <row r="246" spans="1:47" s="2" customFormat="1" ht="12">
      <c r="A246" s="39"/>
      <c r="B246" s="40"/>
      <c r="C246" s="41"/>
      <c r="D246" s="231" t="s">
        <v>221</v>
      </c>
      <c r="E246" s="41"/>
      <c r="F246" s="232" t="s">
        <v>462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221</v>
      </c>
      <c r="AU246" s="18" t="s">
        <v>81</v>
      </c>
    </row>
    <row r="247" spans="1:51" s="13" customFormat="1" ht="12">
      <c r="A247" s="13"/>
      <c r="B247" s="233"/>
      <c r="C247" s="234"/>
      <c r="D247" s="226" t="s">
        <v>223</v>
      </c>
      <c r="E247" s="235" t="s">
        <v>19</v>
      </c>
      <c r="F247" s="236" t="s">
        <v>463</v>
      </c>
      <c r="G247" s="234"/>
      <c r="H247" s="237">
        <v>6.3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223</v>
      </c>
      <c r="AU247" s="243" t="s">
        <v>81</v>
      </c>
      <c r="AV247" s="13" t="s">
        <v>81</v>
      </c>
      <c r="AW247" s="13" t="s">
        <v>33</v>
      </c>
      <c r="AX247" s="13" t="s">
        <v>72</v>
      </c>
      <c r="AY247" s="243" t="s">
        <v>210</v>
      </c>
    </row>
    <row r="248" spans="1:51" s="13" customFormat="1" ht="12">
      <c r="A248" s="13"/>
      <c r="B248" s="233"/>
      <c r="C248" s="234"/>
      <c r="D248" s="226" t="s">
        <v>223</v>
      </c>
      <c r="E248" s="235" t="s">
        <v>19</v>
      </c>
      <c r="F248" s="236" t="s">
        <v>464</v>
      </c>
      <c r="G248" s="234"/>
      <c r="H248" s="237">
        <v>1.04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223</v>
      </c>
      <c r="AU248" s="243" t="s">
        <v>81</v>
      </c>
      <c r="AV248" s="13" t="s">
        <v>81</v>
      </c>
      <c r="AW248" s="13" t="s">
        <v>33</v>
      </c>
      <c r="AX248" s="13" t="s">
        <v>72</v>
      </c>
      <c r="AY248" s="243" t="s">
        <v>210</v>
      </c>
    </row>
    <row r="249" spans="1:51" s="13" customFormat="1" ht="12">
      <c r="A249" s="13"/>
      <c r="B249" s="233"/>
      <c r="C249" s="234"/>
      <c r="D249" s="226" t="s">
        <v>223</v>
      </c>
      <c r="E249" s="235" t="s">
        <v>19</v>
      </c>
      <c r="F249" s="236" t="s">
        <v>465</v>
      </c>
      <c r="G249" s="234"/>
      <c r="H249" s="237">
        <v>1.875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223</v>
      </c>
      <c r="AU249" s="243" t="s">
        <v>81</v>
      </c>
      <c r="AV249" s="13" t="s">
        <v>81</v>
      </c>
      <c r="AW249" s="13" t="s">
        <v>33</v>
      </c>
      <c r="AX249" s="13" t="s">
        <v>72</v>
      </c>
      <c r="AY249" s="243" t="s">
        <v>210</v>
      </c>
    </row>
    <row r="250" spans="1:51" s="14" customFormat="1" ht="12">
      <c r="A250" s="14"/>
      <c r="B250" s="255"/>
      <c r="C250" s="256"/>
      <c r="D250" s="226" t="s">
        <v>223</v>
      </c>
      <c r="E250" s="257" t="s">
        <v>19</v>
      </c>
      <c r="F250" s="258" t="s">
        <v>326</v>
      </c>
      <c r="G250" s="256"/>
      <c r="H250" s="259">
        <v>9.215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223</v>
      </c>
      <c r="AU250" s="265" t="s">
        <v>81</v>
      </c>
      <c r="AV250" s="14" t="s">
        <v>217</v>
      </c>
      <c r="AW250" s="14" t="s">
        <v>33</v>
      </c>
      <c r="AX250" s="14" t="s">
        <v>79</v>
      </c>
      <c r="AY250" s="265" t="s">
        <v>210</v>
      </c>
    </row>
    <row r="251" spans="1:65" s="2" customFormat="1" ht="24.15" customHeight="1">
      <c r="A251" s="39"/>
      <c r="B251" s="40"/>
      <c r="C251" s="244" t="s">
        <v>466</v>
      </c>
      <c r="D251" s="244" t="s">
        <v>240</v>
      </c>
      <c r="E251" s="245" t="s">
        <v>453</v>
      </c>
      <c r="F251" s="246" t="s">
        <v>454</v>
      </c>
      <c r="G251" s="247" t="s">
        <v>229</v>
      </c>
      <c r="H251" s="248">
        <v>11.058</v>
      </c>
      <c r="I251" s="249"/>
      <c r="J251" s="250">
        <f>ROUND(I251*H251,2)</f>
        <v>0</v>
      </c>
      <c r="K251" s="246" t="s">
        <v>216</v>
      </c>
      <c r="L251" s="251"/>
      <c r="M251" s="252" t="s">
        <v>19</v>
      </c>
      <c r="N251" s="253" t="s">
        <v>43</v>
      </c>
      <c r="O251" s="85"/>
      <c r="P251" s="222">
        <f>O251*H251</f>
        <v>0</v>
      </c>
      <c r="Q251" s="222">
        <v>0.0019</v>
      </c>
      <c r="R251" s="222">
        <f>Q251*H251</f>
        <v>0.0210102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405</v>
      </c>
      <c r="AT251" s="224" t="s">
        <v>240</v>
      </c>
      <c r="AU251" s="224" t="s">
        <v>81</v>
      </c>
      <c r="AY251" s="18" t="s">
        <v>210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311</v>
      </c>
      <c r="BM251" s="224" t="s">
        <v>467</v>
      </c>
    </row>
    <row r="252" spans="1:47" s="2" customFormat="1" ht="12">
      <c r="A252" s="39"/>
      <c r="B252" s="40"/>
      <c r="C252" s="41"/>
      <c r="D252" s="226" t="s">
        <v>219</v>
      </c>
      <c r="E252" s="41"/>
      <c r="F252" s="227" t="s">
        <v>454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219</v>
      </c>
      <c r="AU252" s="18" t="s">
        <v>81</v>
      </c>
    </row>
    <row r="253" spans="1:51" s="13" customFormat="1" ht="12">
      <c r="A253" s="13"/>
      <c r="B253" s="233"/>
      <c r="C253" s="234"/>
      <c r="D253" s="226" t="s">
        <v>223</v>
      </c>
      <c r="E253" s="234"/>
      <c r="F253" s="236" t="s">
        <v>468</v>
      </c>
      <c r="G253" s="234"/>
      <c r="H253" s="237">
        <v>11.058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223</v>
      </c>
      <c r="AU253" s="243" t="s">
        <v>81</v>
      </c>
      <c r="AV253" s="13" t="s">
        <v>81</v>
      </c>
      <c r="AW253" s="13" t="s">
        <v>4</v>
      </c>
      <c r="AX253" s="13" t="s">
        <v>79</v>
      </c>
      <c r="AY253" s="243" t="s">
        <v>210</v>
      </c>
    </row>
    <row r="254" spans="1:65" s="2" customFormat="1" ht="24.15" customHeight="1">
      <c r="A254" s="39"/>
      <c r="B254" s="40"/>
      <c r="C254" s="213" t="s">
        <v>469</v>
      </c>
      <c r="D254" s="213" t="s">
        <v>212</v>
      </c>
      <c r="E254" s="214" t="s">
        <v>470</v>
      </c>
      <c r="F254" s="215" t="s">
        <v>471</v>
      </c>
      <c r="G254" s="216" t="s">
        <v>332</v>
      </c>
      <c r="H254" s="217">
        <v>0.265</v>
      </c>
      <c r="I254" s="218"/>
      <c r="J254" s="219">
        <f>ROUND(I254*H254,2)</f>
        <v>0</v>
      </c>
      <c r="K254" s="215" t="s">
        <v>216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311</v>
      </c>
      <c r="AT254" s="224" t="s">
        <v>212</v>
      </c>
      <c r="AU254" s="224" t="s">
        <v>81</v>
      </c>
      <c r="AY254" s="18" t="s">
        <v>210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311</v>
      </c>
      <c r="BM254" s="224" t="s">
        <v>472</v>
      </c>
    </row>
    <row r="255" spans="1:47" s="2" customFormat="1" ht="12">
      <c r="A255" s="39"/>
      <c r="B255" s="40"/>
      <c r="C255" s="41"/>
      <c r="D255" s="226" t="s">
        <v>219</v>
      </c>
      <c r="E255" s="41"/>
      <c r="F255" s="227" t="s">
        <v>473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219</v>
      </c>
      <c r="AU255" s="18" t="s">
        <v>81</v>
      </c>
    </row>
    <row r="256" spans="1:47" s="2" customFormat="1" ht="12">
      <c r="A256" s="39"/>
      <c r="B256" s="40"/>
      <c r="C256" s="41"/>
      <c r="D256" s="231" t="s">
        <v>221</v>
      </c>
      <c r="E256" s="41"/>
      <c r="F256" s="232" t="s">
        <v>474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221</v>
      </c>
      <c r="AU256" s="18" t="s">
        <v>81</v>
      </c>
    </row>
    <row r="257" spans="1:63" s="12" customFormat="1" ht="22.8" customHeight="1">
      <c r="A257" s="12"/>
      <c r="B257" s="197"/>
      <c r="C257" s="198"/>
      <c r="D257" s="199" t="s">
        <v>71</v>
      </c>
      <c r="E257" s="211" t="s">
        <v>475</v>
      </c>
      <c r="F257" s="211" t="s">
        <v>476</v>
      </c>
      <c r="G257" s="198"/>
      <c r="H257" s="198"/>
      <c r="I257" s="201"/>
      <c r="J257" s="212">
        <f>BK257</f>
        <v>0</v>
      </c>
      <c r="K257" s="198"/>
      <c r="L257" s="203"/>
      <c r="M257" s="204"/>
      <c r="N257" s="205"/>
      <c r="O257" s="205"/>
      <c r="P257" s="206">
        <f>SUM(P258:P307)</f>
        <v>0</v>
      </c>
      <c r="Q257" s="205"/>
      <c r="R257" s="206">
        <f>SUM(R258:R307)</f>
        <v>1.6216798799999999</v>
      </c>
      <c r="S257" s="205"/>
      <c r="T257" s="207">
        <f>SUM(T258:T307)</f>
        <v>0.35917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8" t="s">
        <v>81</v>
      </c>
      <c r="AT257" s="209" t="s">
        <v>71</v>
      </c>
      <c r="AU257" s="209" t="s">
        <v>79</v>
      </c>
      <c r="AY257" s="208" t="s">
        <v>210</v>
      </c>
      <c r="BK257" s="210">
        <f>SUM(BK258:BK307)</f>
        <v>0</v>
      </c>
    </row>
    <row r="258" spans="1:65" s="2" customFormat="1" ht="24.15" customHeight="1">
      <c r="A258" s="39"/>
      <c r="B258" s="40"/>
      <c r="C258" s="213" t="s">
        <v>477</v>
      </c>
      <c r="D258" s="213" t="s">
        <v>212</v>
      </c>
      <c r="E258" s="214" t="s">
        <v>478</v>
      </c>
      <c r="F258" s="215" t="s">
        <v>479</v>
      </c>
      <c r="G258" s="216" t="s">
        <v>229</v>
      </c>
      <c r="H258" s="217">
        <v>218</v>
      </c>
      <c r="I258" s="218"/>
      <c r="J258" s="219">
        <f>ROUND(I258*H258,2)</f>
        <v>0</v>
      </c>
      <c r="K258" s="215" t="s">
        <v>216</v>
      </c>
      <c r="L258" s="45"/>
      <c r="M258" s="220" t="s">
        <v>19</v>
      </c>
      <c r="N258" s="221" t="s">
        <v>43</v>
      </c>
      <c r="O258" s="85"/>
      <c r="P258" s="222">
        <f>O258*H258</f>
        <v>0</v>
      </c>
      <c r="Q258" s="222">
        <v>0</v>
      </c>
      <c r="R258" s="222">
        <f>Q258*H258</f>
        <v>0</v>
      </c>
      <c r="S258" s="222">
        <v>0.0014</v>
      </c>
      <c r="T258" s="223">
        <f>S258*H258</f>
        <v>0.30519999999999997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311</v>
      </c>
      <c r="AT258" s="224" t="s">
        <v>212</v>
      </c>
      <c r="AU258" s="224" t="s">
        <v>81</v>
      </c>
      <c r="AY258" s="18" t="s">
        <v>210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311</v>
      </c>
      <c r="BM258" s="224" t="s">
        <v>480</v>
      </c>
    </row>
    <row r="259" spans="1:47" s="2" customFormat="1" ht="12">
      <c r="A259" s="39"/>
      <c r="B259" s="40"/>
      <c r="C259" s="41"/>
      <c r="D259" s="226" t="s">
        <v>219</v>
      </c>
      <c r="E259" s="41"/>
      <c r="F259" s="227" t="s">
        <v>481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219</v>
      </c>
      <c r="AU259" s="18" t="s">
        <v>81</v>
      </c>
    </row>
    <row r="260" spans="1:47" s="2" customFormat="1" ht="12">
      <c r="A260" s="39"/>
      <c r="B260" s="40"/>
      <c r="C260" s="41"/>
      <c r="D260" s="231" t="s">
        <v>221</v>
      </c>
      <c r="E260" s="41"/>
      <c r="F260" s="232" t="s">
        <v>482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221</v>
      </c>
      <c r="AU260" s="18" t="s">
        <v>81</v>
      </c>
    </row>
    <row r="261" spans="1:51" s="13" customFormat="1" ht="12">
      <c r="A261" s="13"/>
      <c r="B261" s="233"/>
      <c r="C261" s="234"/>
      <c r="D261" s="226" t="s">
        <v>223</v>
      </c>
      <c r="E261" s="235" t="s">
        <v>19</v>
      </c>
      <c r="F261" s="236" t="s">
        <v>483</v>
      </c>
      <c r="G261" s="234"/>
      <c r="H261" s="237">
        <v>218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223</v>
      </c>
      <c r="AU261" s="243" t="s">
        <v>81</v>
      </c>
      <c r="AV261" s="13" t="s">
        <v>81</v>
      </c>
      <c r="AW261" s="13" t="s">
        <v>33</v>
      </c>
      <c r="AX261" s="13" t="s">
        <v>79</v>
      </c>
      <c r="AY261" s="243" t="s">
        <v>210</v>
      </c>
    </row>
    <row r="262" spans="1:65" s="2" customFormat="1" ht="24.15" customHeight="1">
      <c r="A262" s="39"/>
      <c r="B262" s="40"/>
      <c r="C262" s="213" t="s">
        <v>484</v>
      </c>
      <c r="D262" s="213" t="s">
        <v>212</v>
      </c>
      <c r="E262" s="214" t="s">
        <v>485</v>
      </c>
      <c r="F262" s="215" t="s">
        <v>486</v>
      </c>
      <c r="G262" s="216" t="s">
        <v>229</v>
      </c>
      <c r="H262" s="217">
        <v>327.06</v>
      </c>
      <c r="I262" s="218"/>
      <c r="J262" s="219">
        <f>ROUND(I262*H262,2)</f>
        <v>0</v>
      </c>
      <c r="K262" s="215" t="s">
        <v>216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311</v>
      </c>
      <c r="AT262" s="224" t="s">
        <v>212</v>
      </c>
      <c r="AU262" s="224" t="s">
        <v>81</v>
      </c>
      <c r="AY262" s="18" t="s">
        <v>210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311</v>
      </c>
      <c r="BM262" s="224" t="s">
        <v>487</v>
      </c>
    </row>
    <row r="263" spans="1:47" s="2" customFormat="1" ht="12">
      <c r="A263" s="39"/>
      <c r="B263" s="40"/>
      <c r="C263" s="41"/>
      <c r="D263" s="226" t="s">
        <v>219</v>
      </c>
      <c r="E263" s="41"/>
      <c r="F263" s="227" t="s">
        <v>488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219</v>
      </c>
      <c r="AU263" s="18" t="s">
        <v>81</v>
      </c>
    </row>
    <row r="264" spans="1:47" s="2" customFormat="1" ht="12">
      <c r="A264" s="39"/>
      <c r="B264" s="40"/>
      <c r="C264" s="41"/>
      <c r="D264" s="231" t="s">
        <v>221</v>
      </c>
      <c r="E264" s="41"/>
      <c r="F264" s="232" t="s">
        <v>489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221</v>
      </c>
      <c r="AU264" s="18" t="s">
        <v>81</v>
      </c>
    </row>
    <row r="265" spans="1:51" s="13" customFormat="1" ht="12">
      <c r="A265" s="13"/>
      <c r="B265" s="233"/>
      <c r="C265" s="234"/>
      <c r="D265" s="226" t="s">
        <v>223</v>
      </c>
      <c r="E265" s="235" t="s">
        <v>19</v>
      </c>
      <c r="F265" s="236" t="s">
        <v>490</v>
      </c>
      <c r="G265" s="234"/>
      <c r="H265" s="237">
        <v>327.06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223</v>
      </c>
      <c r="AU265" s="243" t="s">
        <v>81</v>
      </c>
      <c r="AV265" s="13" t="s">
        <v>81</v>
      </c>
      <c r="AW265" s="13" t="s">
        <v>33</v>
      </c>
      <c r="AX265" s="13" t="s">
        <v>72</v>
      </c>
      <c r="AY265" s="243" t="s">
        <v>210</v>
      </c>
    </row>
    <row r="266" spans="1:51" s="14" customFormat="1" ht="12">
      <c r="A266" s="14"/>
      <c r="B266" s="255"/>
      <c r="C266" s="256"/>
      <c r="D266" s="226" t="s">
        <v>223</v>
      </c>
      <c r="E266" s="257" t="s">
        <v>19</v>
      </c>
      <c r="F266" s="258" t="s">
        <v>326</v>
      </c>
      <c r="G266" s="256"/>
      <c r="H266" s="259">
        <v>327.06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5" t="s">
        <v>223</v>
      </c>
      <c r="AU266" s="265" t="s">
        <v>81</v>
      </c>
      <c r="AV266" s="14" t="s">
        <v>217</v>
      </c>
      <c r="AW266" s="14" t="s">
        <v>33</v>
      </c>
      <c r="AX266" s="14" t="s">
        <v>79</v>
      </c>
      <c r="AY266" s="265" t="s">
        <v>210</v>
      </c>
    </row>
    <row r="267" spans="1:65" s="2" customFormat="1" ht="33" customHeight="1">
      <c r="A267" s="39"/>
      <c r="B267" s="40"/>
      <c r="C267" s="244" t="s">
        <v>491</v>
      </c>
      <c r="D267" s="244" t="s">
        <v>240</v>
      </c>
      <c r="E267" s="245" t="s">
        <v>492</v>
      </c>
      <c r="F267" s="246" t="s">
        <v>493</v>
      </c>
      <c r="G267" s="247" t="s">
        <v>229</v>
      </c>
      <c r="H267" s="248">
        <v>114.471</v>
      </c>
      <c r="I267" s="249"/>
      <c r="J267" s="250">
        <f>ROUND(I267*H267,2)</f>
        <v>0</v>
      </c>
      <c r="K267" s="246" t="s">
        <v>216</v>
      </c>
      <c r="L267" s="251"/>
      <c r="M267" s="252" t="s">
        <v>19</v>
      </c>
      <c r="N267" s="253" t="s">
        <v>43</v>
      </c>
      <c r="O267" s="85"/>
      <c r="P267" s="222">
        <f>O267*H267</f>
        <v>0</v>
      </c>
      <c r="Q267" s="222">
        <v>0.0018</v>
      </c>
      <c r="R267" s="222">
        <f>Q267*H267</f>
        <v>0.2060478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405</v>
      </c>
      <c r="AT267" s="224" t="s">
        <v>240</v>
      </c>
      <c r="AU267" s="224" t="s">
        <v>81</v>
      </c>
      <c r="AY267" s="18" t="s">
        <v>210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79</v>
      </c>
      <c r="BK267" s="225">
        <f>ROUND(I267*H267,2)</f>
        <v>0</v>
      </c>
      <c r="BL267" s="18" t="s">
        <v>311</v>
      </c>
      <c r="BM267" s="224" t="s">
        <v>494</v>
      </c>
    </row>
    <row r="268" spans="1:47" s="2" customFormat="1" ht="12">
      <c r="A268" s="39"/>
      <c r="B268" s="40"/>
      <c r="C268" s="41"/>
      <c r="D268" s="226" t="s">
        <v>219</v>
      </c>
      <c r="E268" s="41"/>
      <c r="F268" s="227" t="s">
        <v>493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219</v>
      </c>
      <c r="AU268" s="18" t="s">
        <v>81</v>
      </c>
    </row>
    <row r="269" spans="1:51" s="13" customFormat="1" ht="12">
      <c r="A269" s="13"/>
      <c r="B269" s="233"/>
      <c r="C269" s="234"/>
      <c r="D269" s="226" t="s">
        <v>223</v>
      </c>
      <c r="E269" s="234"/>
      <c r="F269" s="236" t="s">
        <v>495</v>
      </c>
      <c r="G269" s="234"/>
      <c r="H269" s="237">
        <v>114.471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223</v>
      </c>
      <c r="AU269" s="243" t="s">
        <v>81</v>
      </c>
      <c r="AV269" s="13" t="s">
        <v>81</v>
      </c>
      <c r="AW269" s="13" t="s">
        <v>4</v>
      </c>
      <c r="AX269" s="13" t="s">
        <v>79</v>
      </c>
      <c r="AY269" s="243" t="s">
        <v>210</v>
      </c>
    </row>
    <row r="270" spans="1:65" s="2" customFormat="1" ht="24.15" customHeight="1">
      <c r="A270" s="39"/>
      <c r="B270" s="40"/>
      <c r="C270" s="244" t="s">
        <v>496</v>
      </c>
      <c r="D270" s="244" t="s">
        <v>240</v>
      </c>
      <c r="E270" s="245" t="s">
        <v>497</v>
      </c>
      <c r="F270" s="246" t="s">
        <v>498</v>
      </c>
      <c r="G270" s="247" t="s">
        <v>229</v>
      </c>
      <c r="H270" s="248">
        <v>114.471</v>
      </c>
      <c r="I270" s="249"/>
      <c r="J270" s="250">
        <f>ROUND(I270*H270,2)</f>
        <v>0</v>
      </c>
      <c r="K270" s="246" t="s">
        <v>216</v>
      </c>
      <c r="L270" s="251"/>
      <c r="M270" s="252" t="s">
        <v>19</v>
      </c>
      <c r="N270" s="253" t="s">
        <v>43</v>
      </c>
      <c r="O270" s="85"/>
      <c r="P270" s="222">
        <f>O270*H270</f>
        <v>0</v>
      </c>
      <c r="Q270" s="222">
        <v>0.00168</v>
      </c>
      <c r="R270" s="222">
        <f>Q270*H270</f>
        <v>0.19231128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405</v>
      </c>
      <c r="AT270" s="224" t="s">
        <v>240</v>
      </c>
      <c r="AU270" s="224" t="s">
        <v>81</v>
      </c>
      <c r="AY270" s="18" t="s">
        <v>210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311</v>
      </c>
      <c r="BM270" s="224" t="s">
        <v>499</v>
      </c>
    </row>
    <row r="271" spans="1:47" s="2" customFormat="1" ht="12">
      <c r="A271" s="39"/>
      <c r="B271" s="40"/>
      <c r="C271" s="41"/>
      <c r="D271" s="226" t="s">
        <v>219</v>
      </c>
      <c r="E271" s="41"/>
      <c r="F271" s="227" t="s">
        <v>498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219</v>
      </c>
      <c r="AU271" s="18" t="s">
        <v>81</v>
      </c>
    </row>
    <row r="272" spans="1:51" s="13" customFormat="1" ht="12">
      <c r="A272" s="13"/>
      <c r="B272" s="233"/>
      <c r="C272" s="234"/>
      <c r="D272" s="226" t="s">
        <v>223</v>
      </c>
      <c r="E272" s="234"/>
      <c r="F272" s="236" t="s">
        <v>495</v>
      </c>
      <c r="G272" s="234"/>
      <c r="H272" s="237">
        <v>114.471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223</v>
      </c>
      <c r="AU272" s="243" t="s">
        <v>81</v>
      </c>
      <c r="AV272" s="13" t="s">
        <v>81</v>
      </c>
      <c r="AW272" s="13" t="s">
        <v>4</v>
      </c>
      <c r="AX272" s="13" t="s">
        <v>79</v>
      </c>
      <c r="AY272" s="243" t="s">
        <v>210</v>
      </c>
    </row>
    <row r="273" spans="1:65" s="2" customFormat="1" ht="24.15" customHeight="1">
      <c r="A273" s="39"/>
      <c r="B273" s="40"/>
      <c r="C273" s="244" t="s">
        <v>500</v>
      </c>
      <c r="D273" s="244" t="s">
        <v>240</v>
      </c>
      <c r="E273" s="245" t="s">
        <v>501</v>
      </c>
      <c r="F273" s="246" t="s">
        <v>502</v>
      </c>
      <c r="G273" s="247" t="s">
        <v>229</v>
      </c>
      <c r="H273" s="248">
        <v>114.471</v>
      </c>
      <c r="I273" s="249"/>
      <c r="J273" s="250">
        <f>ROUND(I273*H273,2)</f>
        <v>0</v>
      </c>
      <c r="K273" s="246" t="s">
        <v>216</v>
      </c>
      <c r="L273" s="251"/>
      <c r="M273" s="252" t="s">
        <v>19</v>
      </c>
      <c r="N273" s="253" t="s">
        <v>43</v>
      </c>
      <c r="O273" s="85"/>
      <c r="P273" s="222">
        <f>O273*H273</f>
        <v>0</v>
      </c>
      <c r="Q273" s="222">
        <v>0.0028</v>
      </c>
      <c r="R273" s="222">
        <f>Q273*H273</f>
        <v>0.3205188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405</v>
      </c>
      <c r="AT273" s="224" t="s">
        <v>240</v>
      </c>
      <c r="AU273" s="224" t="s">
        <v>81</v>
      </c>
      <c r="AY273" s="18" t="s">
        <v>210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311</v>
      </c>
      <c r="BM273" s="224" t="s">
        <v>503</v>
      </c>
    </row>
    <row r="274" spans="1:47" s="2" customFormat="1" ht="12">
      <c r="A274" s="39"/>
      <c r="B274" s="40"/>
      <c r="C274" s="41"/>
      <c r="D274" s="226" t="s">
        <v>219</v>
      </c>
      <c r="E274" s="41"/>
      <c r="F274" s="227" t="s">
        <v>502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219</v>
      </c>
      <c r="AU274" s="18" t="s">
        <v>81</v>
      </c>
    </row>
    <row r="275" spans="1:51" s="13" customFormat="1" ht="12">
      <c r="A275" s="13"/>
      <c r="B275" s="233"/>
      <c r="C275" s="234"/>
      <c r="D275" s="226" t="s">
        <v>223</v>
      </c>
      <c r="E275" s="234"/>
      <c r="F275" s="236" t="s">
        <v>495</v>
      </c>
      <c r="G275" s="234"/>
      <c r="H275" s="237">
        <v>114.471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223</v>
      </c>
      <c r="AU275" s="243" t="s">
        <v>81</v>
      </c>
      <c r="AV275" s="13" t="s">
        <v>81</v>
      </c>
      <c r="AW275" s="13" t="s">
        <v>4</v>
      </c>
      <c r="AX275" s="13" t="s">
        <v>79</v>
      </c>
      <c r="AY275" s="243" t="s">
        <v>210</v>
      </c>
    </row>
    <row r="276" spans="1:65" s="2" customFormat="1" ht="24.15" customHeight="1">
      <c r="A276" s="39"/>
      <c r="B276" s="40"/>
      <c r="C276" s="213" t="s">
        <v>504</v>
      </c>
      <c r="D276" s="213" t="s">
        <v>212</v>
      </c>
      <c r="E276" s="214" t="s">
        <v>505</v>
      </c>
      <c r="F276" s="215" t="s">
        <v>506</v>
      </c>
      <c r="G276" s="216" t="s">
        <v>229</v>
      </c>
      <c r="H276" s="217">
        <v>103.4</v>
      </c>
      <c r="I276" s="218"/>
      <c r="J276" s="219">
        <f>ROUND(I276*H276,2)</f>
        <v>0</v>
      </c>
      <c r="K276" s="215" t="s">
        <v>216</v>
      </c>
      <c r="L276" s="45"/>
      <c r="M276" s="220" t="s">
        <v>19</v>
      </c>
      <c r="N276" s="221" t="s">
        <v>43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0.00042</v>
      </c>
      <c r="T276" s="223">
        <f>S276*H276</f>
        <v>0.043428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311</v>
      </c>
      <c r="AT276" s="224" t="s">
        <v>212</v>
      </c>
      <c r="AU276" s="224" t="s">
        <v>81</v>
      </c>
      <c r="AY276" s="18" t="s">
        <v>210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79</v>
      </c>
      <c r="BK276" s="225">
        <f>ROUND(I276*H276,2)</f>
        <v>0</v>
      </c>
      <c r="BL276" s="18" t="s">
        <v>311</v>
      </c>
      <c r="BM276" s="224" t="s">
        <v>507</v>
      </c>
    </row>
    <row r="277" spans="1:47" s="2" customFormat="1" ht="12">
      <c r="A277" s="39"/>
      <c r="B277" s="40"/>
      <c r="C277" s="41"/>
      <c r="D277" s="226" t="s">
        <v>219</v>
      </c>
      <c r="E277" s="41"/>
      <c r="F277" s="227" t="s">
        <v>508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219</v>
      </c>
      <c r="AU277" s="18" t="s">
        <v>81</v>
      </c>
    </row>
    <row r="278" spans="1:47" s="2" customFormat="1" ht="12">
      <c r="A278" s="39"/>
      <c r="B278" s="40"/>
      <c r="C278" s="41"/>
      <c r="D278" s="231" t="s">
        <v>221</v>
      </c>
      <c r="E278" s="41"/>
      <c r="F278" s="232" t="s">
        <v>509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221</v>
      </c>
      <c r="AU278" s="18" t="s">
        <v>81</v>
      </c>
    </row>
    <row r="279" spans="1:51" s="13" customFormat="1" ht="12">
      <c r="A279" s="13"/>
      <c r="B279" s="233"/>
      <c r="C279" s="234"/>
      <c r="D279" s="226" t="s">
        <v>223</v>
      </c>
      <c r="E279" s="235" t="s">
        <v>19</v>
      </c>
      <c r="F279" s="236" t="s">
        <v>401</v>
      </c>
      <c r="G279" s="234"/>
      <c r="H279" s="237">
        <v>103.4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223</v>
      </c>
      <c r="AU279" s="243" t="s">
        <v>81</v>
      </c>
      <c r="AV279" s="13" t="s">
        <v>81</v>
      </c>
      <c r="AW279" s="13" t="s">
        <v>33</v>
      </c>
      <c r="AX279" s="13" t="s">
        <v>79</v>
      </c>
      <c r="AY279" s="243" t="s">
        <v>210</v>
      </c>
    </row>
    <row r="280" spans="1:65" s="2" customFormat="1" ht="24.15" customHeight="1">
      <c r="A280" s="39"/>
      <c r="B280" s="40"/>
      <c r="C280" s="213" t="s">
        <v>510</v>
      </c>
      <c r="D280" s="213" t="s">
        <v>212</v>
      </c>
      <c r="E280" s="214" t="s">
        <v>511</v>
      </c>
      <c r="F280" s="215" t="s">
        <v>512</v>
      </c>
      <c r="G280" s="216" t="s">
        <v>229</v>
      </c>
      <c r="H280" s="217">
        <v>103.4</v>
      </c>
      <c r="I280" s="218"/>
      <c r="J280" s="219">
        <f>ROUND(I280*H280,2)</f>
        <v>0</v>
      </c>
      <c r="K280" s="215" t="s">
        <v>216</v>
      </c>
      <c r="L280" s="45"/>
      <c r="M280" s="220" t="s">
        <v>19</v>
      </c>
      <c r="N280" s="221" t="s">
        <v>43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311</v>
      </c>
      <c r="AT280" s="224" t="s">
        <v>212</v>
      </c>
      <c r="AU280" s="224" t="s">
        <v>81</v>
      </c>
      <c r="AY280" s="18" t="s">
        <v>210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311</v>
      </c>
      <c r="BM280" s="224" t="s">
        <v>513</v>
      </c>
    </row>
    <row r="281" spans="1:47" s="2" customFormat="1" ht="12">
      <c r="A281" s="39"/>
      <c r="B281" s="40"/>
      <c r="C281" s="41"/>
      <c r="D281" s="226" t="s">
        <v>219</v>
      </c>
      <c r="E281" s="41"/>
      <c r="F281" s="227" t="s">
        <v>514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219</v>
      </c>
      <c r="AU281" s="18" t="s">
        <v>81</v>
      </c>
    </row>
    <row r="282" spans="1:47" s="2" customFormat="1" ht="12">
      <c r="A282" s="39"/>
      <c r="B282" s="40"/>
      <c r="C282" s="41"/>
      <c r="D282" s="231" t="s">
        <v>221</v>
      </c>
      <c r="E282" s="41"/>
      <c r="F282" s="232" t="s">
        <v>515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221</v>
      </c>
      <c r="AU282" s="18" t="s">
        <v>81</v>
      </c>
    </row>
    <row r="283" spans="1:65" s="2" customFormat="1" ht="24.15" customHeight="1">
      <c r="A283" s="39"/>
      <c r="B283" s="40"/>
      <c r="C283" s="244" t="s">
        <v>516</v>
      </c>
      <c r="D283" s="244" t="s">
        <v>240</v>
      </c>
      <c r="E283" s="245" t="s">
        <v>517</v>
      </c>
      <c r="F283" s="246" t="s">
        <v>518</v>
      </c>
      <c r="G283" s="247" t="s">
        <v>229</v>
      </c>
      <c r="H283" s="248">
        <v>217.14</v>
      </c>
      <c r="I283" s="249"/>
      <c r="J283" s="250">
        <f>ROUND(I283*H283,2)</f>
        <v>0</v>
      </c>
      <c r="K283" s="246" t="s">
        <v>216</v>
      </c>
      <c r="L283" s="251"/>
      <c r="M283" s="252" t="s">
        <v>19</v>
      </c>
      <c r="N283" s="253" t="s">
        <v>43</v>
      </c>
      <c r="O283" s="85"/>
      <c r="P283" s="222">
        <f>O283*H283</f>
        <v>0</v>
      </c>
      <c r="Q283" s="222">
        <v>0.0012</v>
      </c>
      <c r="R283" s="222">
        <f>Q283*H283</f>
        <v>0.26056799999999997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405</v>
      </c>
      <c r="AT283" s="224" t="s">
        <v>240</v>
      </c>
      <c r="AU283" s="224" t="s">
        <v>81</v>
      </c>
      <c r="AY283" s="18" t="s">
        <v>210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311</v>
      </c>
      <c r="BM283" s="224" t="s">
        <v>519</v>
      </c>
    </row>
    <row r="284" spans="1:47" s="2" customFormat="1" ht="12">
      <c r="A284" s="39"/>
      <c r="B284" s="40"/>
      <c r="C284" s="41"/>
      <c r="D284" s="226" t="s">
        <v>219</v>
      </c>
      <c r="E284" s="41"/>
      <c r="F284" s="227" t="s">
        <v>518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219</v>
      </c>
      <c r="AU284" s="18" t="s">
        <v>81</v>
      </c>
    </row>
    <row r="285" spans="1:51" s="13" customFormat="1" ht="12">
      <c r="A285" s="13"/>
      <c r="B285" s="233"/>
      <c r="C285" s="234"/>
      <c r="D285" s="226" t="s">
        <v>223</v>
      </c>
      <c r="E285" s="234"/>
      <c r="F285" s="236" t="s">
        <v>520</v>
      </c>
      <c r="G285" s="234"/>
      <c r="H285" s="237">
        <v>217.14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223</v>
      </c>
      <c r="AU285" s="243" t="s">
        <v>81</v>
      </c>
      <c r="AV285" s="13" t="s">
        <v>81</v>
      </c>
      <c r="AW285" s="13" t="s">
        <v>4</v>
      </c>
      <c r="AX285" s="13" t="s">
        <v>79</v>
      </c>
      <c r="AY285" s="243" t="s">
        <v>210</v>
      </c>
    </row>
    <row r="286" spans="1:65" s="2" customFormat="1" ht="24.15" customHeight="1">
      <c r="A286" s="39"/>
      <c r="B286" s="40"/>
      <c r="C286" s="213" t="s">
        <v>521</v>
      </c>
      <c r="D286" s="213" t="s">
        <v>212</v>
      </c>
      <c r="E286" s="214" t="s">
        <v>522</v>
      </c>
      <c r="F286" s="215" t="s">
        <v>523</v>
      </c>
      <c r="G286" s="216" t="s">
        <v>229</v>
      </c>
      <c r="H286" s="217">
        <v>7.53</v>
      </c>
      <c r="I286" s="218"/>
      <c r="J286" s="219">
        <f>ROUND(I286*H286,2)</f>
        <v>0</v>
      </c>
      <c r="K286" s="215" t="s">
        <v>216</v>
      </c>
      <c r="L286" s="45"/>
      <c r="M286" s="220" t="s">
        <v>19</v>
      </c>
      <c r="N286" s="221" t="s">
        <v>43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0.0014</v>
      </c>
      <c r="T286" s="223">
        <f>S286*H286</f>
        <v>0.010542000000000001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311</v>
      </c>
      <c r="AT286" s="224" t="s">
        <v>212</v>
      </c>
      <c r="AU286" s="224" t="s">
        <v>81</v>
      </c>
      <c r="AY286" s="18" t="s">
        <v>210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311</v>
      </c>
      <c r="BM286" s="224" t="s">
        <v>524</v>
      </c>
    </row>
    <row r="287" spans="1:47" s="2" customFormat="1" ht="12">
      <c r="A287" s="39"/>
      <c r="B287" s="40"/>
      <c r="C287" s="41"/>
      <c r="D287" s="226" t="s">
        <v>219</v>
      </c>
      <c r="E287" s="41"/>
      <c r="F287" s="227" t="s">
        <v>525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219</v>
      </c>
      <c r="AU287" s="18" t="s">
        <v>81</v>
      </c>
    </row>
    <row r="288" spans="1:47" s="2" customFormat="1" ht="12">
      <c r="A288" s="39"/>
      <c r="B288" s="40"/>
      <c r="C288" s="41"/>
      <c r="D288" s="231" t="s">
        <v>221</v>
      </c>
      <c r="E288" s="41"/>
      <c r="F288" s="232" t="s">
        <v>526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221</v>
      </c>
      <c r="AU288" s="18" t="s">
        <v>81</v>
      </c>
    </row>
    <row r="289" spans="1:47" s="2" customFormat="1" ht="12">
      <c r="A289" s="39"/>
      <c r="B289" s="40"/>
      <c r="C289" s="41"/>
      <c r="D289" s="226" t="s">
        <v>315</v>
      </c>
      <c r="E289" s="41"/>
      <c r="F289" s="254" t="s">
        <v>527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315</v>
      </c>
      <c r="AU289" s="18" t="s">
        <v>81</v>
      </c>
    </row>
    <row r="290" spans="1:51" s="13" customFormat="1" ht="12">
      <c r="A290" s="13"/>
      <c r="B290" s="233"/>
      <c r="C290" s="234"/>
      <c r="D290" s="226" t="s">
        <v>223</v>
      </c>
      <c r="E290" s="235" t="s">
        <v>19</v>
      </c>
      <c r="F290" s="236" t="s">
        <v>528</v>
      </c>
      <c r="G290" s="234"/>
      <c r="H290" s="237">
        <v>7.53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223</v>
      </c>
      <c r="AU290" s="243" t="s">
        <v>81</v>
      </c>
      <c r="AV290" s="13" t="s">
        <v>81</v>
      </c>
      <c r="AW290" s="13" t="s">
        <v>33</v>
      </c>
      <c r="AX290" s="13" t="s">
        <v>79</v>
      </c>
      <c r="AY290" s="243" t="s">
        <v>210</v>
      </c>
    </row>
    <row r="291" spans="1:65" s="2" customFormat="1" ht="33" customHeight="1">
      <c r="A291" s="39"/>
      <c r="B291" s="40"/>
      <c r="C291" s="213" t="s">
        <v>529</v>
      </c>
      <c r="D291" s="213" t="s">
        <v>212</v>
      </c>
      <c r="E291" s="214" t="s">
        <v>530</v>
      </c>
      <c r="F291" s="215" t="s">
        <v>531</v>
      </c>
      <c r="G291" s="216" t="s">
        <v>229</v>
      </c>
      <c r="H291" s="217">
        <v>3</v>
      </c>
      <c r="I291" s="218"/>
      <c r="J291" s="219">
        <f>ROUND(I291*H291,2)</f>
        <v>0</v>
      </c>
      <c r="K291" s="215" t="s">
        <v>216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0.00116</v>
      </c>
      <c r="R291" s="222">
        <f>Q291*H291</f>
        <v>0.00348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311</v>
      </c>
      <c r="AT291" s="224" t="s">
        <v>212</v>
      </c>
      <c r="AU291" s="224" t="s">
        <v>81</v>
      </c>
      <c r="AY291" s="18" t="s">
        <v>210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311</v>
      </c>
      <c r="BM291" s="224" t="s">
        <v>532</v>
      </c>
    </row>
    <row r="292" spans="1:47" s="2" customFormat="1" ht="12">
      <c r="A292" s="39"/>
      <c r="B292" s="40"/>
      <c r="C292" s="41"/>
      <c r="D292" s="226" t="s">
        <v>219</v>
      </c>
      <c r="E292" s="41"/>
      <c r="F292" s="227" t="s">
        <v>533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219</v>
      </c>
      <c r="AU292" s="18" t="s">
        <v>81</v>
      </c>
    </row>
    <row r="293" spans="1:47" s="2" customFormat="1" ht="12">
      <c r="A293" s="39"/>
      <c r="B293" s="40"/>
      <c r="C293" s="41"/>
      <c r="D293" s="231" t="s">
        <v>221</v>
      </c>
      <c r="E293" s="41"/>
      <c r="F293" s="232" t="s">
        <v>534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221</v>
      </c>
      <c r="AU293" s="18" t="s">
        <v>81</v>
      </c>
    </row>
    <row r="294" spans="1:51" s="13" customFormat="1" ht="12">
      <c r="A294" s="13"/>
      <c r="B294" s="233"/>
      <c r="C294" s="234"/>
      <c r="D294" s="226" t="s">
        <v>223</v>
      </c>
      <c r="E294" s="235" t="s">
        <v>19</v>
      </c>
      <c r="F294" s="236" t="s">
        <v>535</v>
      </c>
      <c r="G294" s="234"/>
      <c r="H294" s="237">
        <v>3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223</v>
      </c>
      <c r="AU294" s="243" t="s">
        <v>81</v>
      </c>
      <c r="AV294" s="13" t="s">
        <v>81</v>
      </c>
      <c r="AW294" s="13" t="s">
        <v>33</v>
      </c>
      <c r="AX294" s="13" t="s">
        <v>79</v>
      </c>
      <c r="AY294" s="243" t="s">
        <v>210</v>
      </c>
    </row>
    <row r="295" spans="1:65" s="2" customFormat="1" ht="16.5" customHeight="1">
      <c r="A295" s="39"/>
      <c r="B295" s="40"/>
      <c r="C295" s="244" t="s">
        <v>536</v>
      </c>
      <c r="D295" s="244" t="s">
        <v>240</v>
      </c>
      <c r="E295" s="245" t="s">
        <v>537</v>
      </c>
      <c r="F295" s="246" t="s">
        <v>538</v>
      </c>
      <c r="G295" s="247" t="s">
        <v>215</v>
      </c>
      <c r="H295" s="248">
        <v>0.06</v>
      </c>
      <c r="I295" s="249"/>
      <c r="J295" s="250">
        <f>ROUND(I295*H295,2)</f>
        <v>0</v>
      </c>
      <c r="K295" s="246" t="s">
        <v>216</v>
      </c>
      <c r="L295" s="251"/>
      <c r="M295" s="252" t="s">
        <v>19</v>
      </c>
      <c r="N295" s="253" t="s">
        <v>43</v>
      </c>
      <c r="O295" s="85"/>
      <c r="P295" s="222">
        <f>O295*H295</f>
        <v>0</v>
      </c>
      <c r="Q295" s="222">
        <v>0.02</v>
      </c>
      <c r="R295" s="222">
        <f>Q295*H295</f>
        <v>0.0012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405</v>
      </c>
      <c r="AT295" s="224" t="s">
        <v>240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539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538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51" s="13" customFormat="1" ht="12">
      <c r="A297" s="13"/>
      <c r="B297" s="233"/>
      <c r="C297" s="234"/>
      <c r="D297" s="226" t="s">
        <v>223</v>
      </c>
      <c r="E297" s="235" t="s">
        <v>19</v>
      </c>
      <c r="F297" s="236" t="s">
        <v>540</v>
      </c>
      <c r="G297" s="234"/>
      <c r="H297" s="237">
        <v>0.06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223</v>
      </c>
      <c r="AU297" s="243" t="s">
        <v>81</v>
      </c>
      <c r="AV297" s="13" t="s">
        <v>81</v>
      </c>
      <c r="AW297" s="13" t="s">
        <v>33</v>
      </c>
      <c r="AX297" s="13" t="s">
        <v>79</v>
      </c>
      <c r="AY297" s="243" t="s">
        <v>210</v>
      </c>
    </row>
    <row r="298" spans="1:65" s="2" customFormat="1" ht="24.15" customHeight="1">
      <c r="A298" s="39"/>
      <c r="B298" s="40"/>
      <c r="C298" s="213" t="s">
        <v>541</v>
      </c>
      <c r="D298" s="213" t="s">
        <v>212</v>
      </c>
      <c r="E298" s="214" t="s">
        <v>542</v>
      </c>
      <c r="F298" s="215" t="s">
        <v>543</v>
      </c>
      <c r="G298" s="216" t="s">
        <v>229</v>
      </c>
      <c r="H298" s="217">
        <v>101.199</v>
      </c>
      <c r="I298" s="218"/>
      <c r="J298" s="219">
        <f>ROUND(I298*H298,2)</f>
        <v>0</v>
      </c>
      <c r="K298" s="215" t="s">
        <v>216</v>
      </c>
      <c r="L298" s="45"/>
      <c r="M298" s="220" t="s">
        <v>19</v>
      </c>
      <c r="N298" s="221" t="s">
        <v>43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311</v>
      </c>
      <c r="AT298" s="224" t="s">
        <v>212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544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545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47" s="2" customFormat="1" ht="12">
      <c r="A300" s="39"/>
      <c r="B300" s="40"/>
      <c r="C300" s="41"/>
      <c r="D300" s="231" t="s">
        <v>221</v>
      </c>
      <c r="E300" s="41"/>
      <c r="F300" s="232" t="s">
        <v>546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221</v>
      </c>
      <c r="AU300" s="18" t="s">
        <v>81</v>
      </c>
    </row>
    <row r="301" spans="1:51" s="13" customFormat="1" ht="12">
      <c r="A301" s="13"/>
      <c r="B301" s="233"/>
      <c r="C301" s="234"/>
      <c r="D301" s="226" t="s">
        <v>223</v>
      </c>
      <c r="E301" s="235" t="s">
        <v>19</v>
      </c>
      <c r="F301" s="236" t="s">
        <v>547</v>
      </c>
      <c r="G301" s="234"/>
      <c r="H301" s="237">
        <v>101.199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223</v>
      </c>
      <c r="AU301" s="243" t="s">
        <v>81</v>
      </c>
      <c r="AV301" s="13" t="s">
        <v>81</v>
      </c>
      <c r="AW301" s="13" t="s">
        <v>33</v>
      </c>
      <c r="AX301" s="13" t="s">
        <v>79</v>
      </c>
      <c r="AY301" s="243" t="s">
        <v>210</v>
      </c>
    </row>
    <row r="302" spans="1:65" s="2" customFormat="1" ht="24.15" customHeight="1">
      <c r="A302" s="39"/>
      <c r="B302" s="40"/>
      <c r="C302" s="244" t="s">
        <v>548</v>
      </c>
      <c r="D302" s="244" t="s">
        <v>240</v>
      </c>
      <c r="E302" s="245" t="s">
        <v>549</v>
      </c>
      <c r="F302" s="246" t="s">
        <v>550</v>
      </c>
      <c r="G302" s="247" t="s">
        <v>229</v>
      </c>
      <c r="H302" s="248">
        <v>106.259</v>
      </c>
      <c r="I302" s="249"/>
      <c r="J302" s="250">
        <f>ROUND(I302*H302,2)</f>
        <v>0</v>
      </c>
      <c r="K302" s="246" t="s">
        <v>216</v>
      </c>
      <c r="L302" s="251"/>
      <c r="M302" s="252" t="s">
        <v>19</v>
      </c>
      <c r="N302" s="253" t="s">
        <v>43</v>
      </c>
      <c r="O302" s="85"/>
      <c r="P302" s="222">
        <f>O302*H302</f>
        <v>0</v>
      </c>
      <c r="Q302" s="222">
        <v>0.006</v>
      </c>
      <c r="R302" s="222">
        <f>Q302*H302</f>
        <v>0.6375540000000001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405</v>
      </c>
      <c r="AT302" s="224" t="s">
        <v>240</v>
      </c>
      <c r="AU302" s="224" t="s">
        <v>81</v>
      </c>
      <c r="AY302" s="18" t="s">
        <v>210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79</v>
      </c>
      <c r="BK302" s="225">
        <f>ROUND(I302*H302,2)</f>
        <v>0</v>
      </c>
      <c r="BL302" s="18" t="s">
        <v>311</v>
      </c>
      <c r="BM302" s="224" t="s">
        <v>551</v>
      </c>
    </row>
    <row r="303" spans="1:47" s="2" customFormat="1" ht="12">
      <c r="A303" s="39"/>
      <c r="B303" s="40"/>
      <c r="C303" s="41"/>
      <c r="D303" s="226" t="s">
        <v>219</v>
      </c>
      <c r="E303" s="41"/>
      <c r="F303" s="227" t="s">
        <v>550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219</v>
      </c>
      <c r="AU303" s="18" t="s">
        <v>81</v>
      </c>
    </row>
    <row r="304" spans="1:51" s="13" customFormat="1" ht="12">
      <c r="A304" s="13"/>
      <c r="B304" s="233"/>
      <c r="C304" s="234"/>
      <c r="D304" s="226" t="s">
        <v>223</v>
      </c>
      <c r="E304" s="234"/>
      <c r="F304" s="236" t="s">
        <v>552</v>
      </c>
      <c r="G304" s="234"/>
      <c r="H304" s="237">
        <v>106.259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223</v>
      </c>
      <c r="AU304" s="243" t="s">
        <v>81</v>
      </c>
      <c r="AV304" s="13" t="s">
        <v>81</v>
      </c>
      <c r="AW304" s="13" t="s">
        <v>4</v>
      </c>
      <c r="AX304" s="13" t="s">
        <v>79</v>
      </c>
      <c r="AY304" s="243" t="s">
        <v>210</v>
      </c>
    </row>
    <row r="305" spans="1:65" s="2" customFormat="1" ht="24.15" customHeight="1">
      <c r="A305" s="39"/>
      <c r="B305" s="40"/>
      <c r="C305" s="213" t="s">
        <v>553</v>
      </c>
      <c r="D305" s="213" t="s">
        <v>212</v>
      </c>
      <c r="E305" s="214" t="s">
        <v>554</v>
      </c>
      <c r="F305" s="215" t="s">
        <v>555</v>
      </c>
      <c r="G305" s="216" t="s">
        <v>332</v>
      </c>
      <c r="H305" s="217">
        <v>1.622</v>
      </c>
      <c r="I305" s="218"/>
      <c r="J305" s="219">
        <f>ROUND(I305*H305,2)</f>
        <v>0</v>
      </c>
      <c r="K305" s="215" t="s">
        <v>216</v>
      </c>
      <c r="L305" s="45"/>
      <c r="M305" s="220" t="s">
        <v>19</v>
      </c>
      <c r="N305" s="221" t="s">
        <v>43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311</v>
      </c>
      <c r="AT305" s="224" t="s">
        <v>212</v>
      </c>
      <c r="AU305" s="224" t="s">
        <v>81</v>
      </c>
      <c r="AY305" s="18" t="s">
        <v>210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79</v>
      </c>
      <c r="BK305" s="225">
        <f>ROUND(I305*H305,2)</f>
        <v>0</v>
      </c>
      <c r="BL305" s="18" t="s">
        <v>311</v>
      </c>
      <c r="BM305" s="224" t="s">
        <v>556</v>
      </c>
    </row>
    <row r="306" spans="1:47" s="2" customFormat="1" ht="12">
      <c r="A306" s="39"/>
      <c r="B306" s="40"/>
      <c r="C306" s="41"/>
      <c r="D306" s="226" t="s">
        <v>219</v>
      </c>
      <c r="E306" s="41"/>
      <c r="F306" s="227" t="s">
        <v>557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219</v>
      </c>
      <c r="AU306" s="18" t="s">
        <v>81</v>
      </c>
    </row>
    <row r="307" spans="1:47" s="2" customFormat="1" ht="12">
      <c r="A307" s="39"/>
      <c r="B307" s="40"/>
      <c r="C307" s="41"/>
      <c r="D307" s="231" t="s">
        <v>221</v>
      </c>
      <c r="E307" s="41"/>
      <c r="F307" s="232" t="s">
        <v>558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221</v>
      </c>
      <c r="AU307" s="18" t="s">
        <v>81</v>
      </c>
    </row>
    <row r="308" spans="1:63" s="12" customFormat="1" ht="22.8" customHeight="1">
      <c r="A308" s="12"/>
      <c r="B308" s="197"/>
      <c r="C308" s="198"/>
      <c r="D308" s="199" t="s">
        <v>71</v>
      </c>
      <c r="E308" s="211" t="s">
        <v>559</v>
      </c>
      <c r="F308" s="211" t="s">
        <v>560</v>
      </c>
      <c r="G308" s="198"/>
      <c r="H308" s="198"/>
      <c r="I308" s="201"/>
      <c r="J308" s="212">
        <f>BK308</f>
        <v>0</v>
      </c>
      <c r="K308" s="198"/>
      <c r="L308" s="203"/>
      <c r="M308" s="204"/>
      <c r="N308" s="205"/>
      <c r="O308" s="205"/>
      <c r="P308" s="206">
        <f>SUM(P309:P315)</f>
        <v>0</v>
      </c>
      <c r="Q308" s="205"/>
      <c r="R308" s="206">
        <f>SUM(R309:R315)</f>
        <v>0.0006912000000000001</v>
      </c>
      <c r="S308" s="205"/>
      <c r="T308" s="207">
        <f>SUM(T309:T315)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8" t="s">
        <v>81</v>
      </c>
      <c r="AT308" s="209" t="s">
        <v>71</v>
      </c>
      <c r="AU308" s="209" t="s">
        <v>79</v>
      </c>
      <c r="AY308" s="208" t="s">
        <v>210</v>
      </c>
      <c r="BK308" s="210">
        <f>SUM(BK309:BK315)</f>
        <v>0</v>
      </c>
    </row>
    <row r="309" spans="1:65" s="2" customFormat="1" ht="24.15" customHeight="1">
      <c r="A309" s="39"/>
      <c r="B309" s="40"/>
      <c r="C309" s="213" t="s">
        <v>561</v>
      </c>
      <c r="D309" s="213" t="s">
        <v>212</v>
      </c>
      <c r="E309" s="214" t="s">
        <v>562</v>
      </c>
      <c r="F309" s="215" t="s">
        <v>563</v>
      </c>
      <c r="G309" s="216" t="s">
        <v>229</v>
      </c>
      <c r="H309" s="217">
        <v>17.28</v>
      </c>
      <c r="I309" s="218"/>
      <c r="J309" s="219">
        <f>ROUND(I309*H309,2)</f>
        <v>0</v>
      </c>
      <c r="K309" s="215" t="s">
        <v>216</v>
      </c>
      <c r="L309" s="45"/>
      <c r="M309" s="220" t="s">
        <v>19</v>
      </c>
      <c r="N309" s="221" t="s">
        <v>43</v>
      </c>
      <c r="O309" s="85"/>
      <c r="P309" s="222">
        <f>O309*H309</f>
        <v>0</v>
      </c>
      <c r="Q309" s="222">
        <v>4E-05</v>
      </c>
      <c r="R309" s="222">
        <f>Q309*H309</f>
        <v>0.0006912000000000001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311</v>
      </c>
      <c r="AT309" s="224" t="s">
        <v>212</v>
      </c>
      <c r="AU309" s="224" t="s">
        <v>81</v>
      </c>
      <c r="AY309" s="18" t="s">
        <v>210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79</v>
      </c>
      <c r="BK309" s="225">
        <f>ROUND(I309*H309,2)</f>
        <v>0</v>
      </c>
      <c r="BL309" s="18" t="s">
        <v>311</v>
      </c>
      <c r="BM309" s="224" t="s">
        <v>564</v>
      </c>
    </row>
    <row r="310" spans="1:47" s="2" customFormat="1" ht="12">
      <c r="A310" s="39"/>
      <c r="B310" s="40"/>
      <c r="C310" s="41"/>
      <c r="D310" s="226" t="s">
        <v>219</v>
      </c>
      <c r="E310" s="41"/>
      <c r="F310" s="227" t="s">
        <v>565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219</v>
      </c>
      <c r="AU310" s="18" t="s">
        <v>81</v>
      </c>
    </row>
    <row r="311" spans="1:47" s="2" customFormat="1" ht="12">
      <c r="A311" s="39"/>
      <c r="B311" s="40"/>
      <c r="C311" s="41"/>
      <c r="D311" s="231" t="s">
        <v>221</v>
      </c>
      <c r="E311" s="41"/>
      <c r="F311" s="232" t="s">
        <v>566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221</v>
      </c>
      <c r="AU311" s="18" t="s">
        <v>81</v>
      </c>
    </row>
    <row r="312" spans="1:47" s="2" customFormat="1" ht="12">
      <c r="A312" s="39"/>
      <c r="B312" s="40"/>
      <c r="C312" s="41"/>
      <c r="D312" s="226" t="s">
        <v>315</v>
      </c>
      <c r="E312" s="41"/>
      <c r="F312" s="254" t="s">
        <v>567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315</v>
      </c>
      <c r="AU312" s="18" t="s">
        <v>81</v>
      </c>
    </row>
    <row r="313" spans="1:51" s="13" customFormat="1" ht="12">
      <c r="A313" s="13"/>
      <c r="B313" s="233"/>
      <c r="C313" s="234"/>
      <c r="D313" s="226" t="s">
        <v>223</v>
      </c>
      <c r="E313" s="235" t="s">
        <v>19</v>
      </c>
      <c r="F313" s="236" t="s">
        <v>568</v>
      </c>
      <c r="G313" s="234"/>
      <c r="H313" s="237">
        <v>17.28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223</v>
      </c>
      <c r="AU313" s="243" t="s">
        <v>81</v>
      </c>
      <c r="AV313" s="13" t="s">
        <v>81</v>
      </c>
      <c r="AW313" s="13" t="s">
        <v>33</v>
      </c>
      <c r="AX313" s="13" t="s">
        <v>79</v>
      </c>
      <c r="AY313" s="243" t="s">
        <v>210</v>
      </c>
    </row>
    <row r="314" spans="1:65" s="2" customFormat="1" ht="16.5" customHeight="1">
      <c r="A314" s="39"/>
      <c r="B314" s="40"/>
      <c r="C314" s="244" t="s">
        <v>569</v>
      </c>
      <c r="D314" s="244" t="s">
        <v>240</v>
      </c>
      <c r="E314" s="245" t="s">
        <v>570</v>
      </c>
      <c r="F314" s="246" t="s">
        <v>19</v>
      </c>
      <c r="G314" s="247" t="s">
        <v>229</v>
      </c>
      <c r="H314" s="248">
        <v>17.28</v>
      </c>
      <c r="I314" s="249"/>
      <c r="J314" s="250">
        <f>ROUND(I314*H314,2)</f>
        <v>0</v>
      </c>
      <c r="K314" s="246" t="s">
        <v>19</v>
      </c>
      <c r="L314" s="251"/>
      <c r="M314" s="252" t="s">
        <v>19</v>
      </c>
      <c r="N314" s="253" t="s">
        <v>43</v>
      </c>
      <c r="O314" s="85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405</v>
      </c>
      <c r="AT314" s="224" t="s">
        <v>240</v>
      </c>
      <c r="AU314" s="224" t="s">
        <v>81</v>
      </c>
      <c r="AY314" s="18" t="s">
        <v>210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311</v>
      </c>
      <c r="BM314" s="224" t="s">
        <v>571</v>
      </c>
    </row>
    <row r="315" spans="1:47" s="2" customFormat="1" ht="12">
      <c r="A315" s="39"/>
      <c r="B315" s="40"/>
      <c r="C315" s="41"/>
      <c r="D315" s="226" t="s">
        <v>219</v>
      </c>
      <c r="E315" s="41"/>
      <c r="F315" s="227" t="s">
        <v>572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219</v>
      </c>
      <c r="AU315" s="18" t="s">
        <v>81</v>
      </c>
    </row>
    <row r="316" spans="1:63" s="12" customFormat="1" ht="22.8" customHeight="1">
      <c r="A316" s="12"/>
      <c r="B316" s="197"/>
      <c r="C316" s="198"/>
      <c r="D316" s="199" t="s">
        <v>71</v>
      </c>
      <c r="E316" s="211" t="s">
        <v>573</v>
      </c>
      <c r="F316" s="211" t="s">
        <v>574</v>
      </c>
      <c r="G316" s="198"/>
      <c r="H316" s="198"/>
      <c r="I316" s="201"/>
      <c r="J316" s="212">
        <f>BK316</f>
        <v>0</v>
      </c>
      <c r="K316" s="198"/>
      <c r="L316" s="203"/>
      <c r="M316" s="204"/>
      <c r="N316" s="205"/>
      <c r="O316" s="205"/>
      <c r="P316" s="206">
        <f>SUM(P317:P337)</f>
        <v>0</v>
      </c>
      <c r="Q316" s="205"/>
      <c r="R316" s="206">
        <f>SUM(R317:R337)</f>
        <v>0.00162</v>
      </c>
      <c r="S316" s="205"/>
      <c r="T316" s="207">
        <f>SUM(T317:T337)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8" t="s">
        <v>81</v>
      </c>
      <c r="AT316" s="209" t="s">
        <v>71</v>
      </c>
      <c r="AU316" s="209" t="s">
        <v>79</v>
      </c>
      <c r="AY316" s="208" t="s">
        <v>210</v>
      </c>
      <c r="BK316" s="210">
        <f>SUM(BK317:BK337)</f>
        <v>0</v>
      </c>
    </row>
    <row r="317" spans="1:65" s="2" customFormat="1" ht="24.15" customHeight="1">
      <c r="A317" s="39"/>
      <c r="B317" s="40"/>
      <c r="C317" s="213" t="s">
        <v>575</v>
      </c>
      <c r="D317" s="213" t="s">
        <v>212</v>
      </c>
      <c r="E317" s="214" t="s">
        <v>576</v>
      </c>
      <c r="F317" s="215" t="s">
        <v>577</v>
      </c>
      <c r="G317" s="216" t="s">
        <v>578</v>
      </c>
      <c r="H317" s="217">
        <v>1</v>
      </c>
      <c r="I317" s="218"/>
      <c r="J317" s="219">
        <f>ROUND(I317*H317,2)</f>
        <v>0</v>
      </c>
      <c r="K317" s="215" t="s">
        <v>216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0.00052</v>
      </c>
      <c r="R317" s="222">
        <f>Q317*H317</f>
        <v>0.00052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579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577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47" s="2" customFormat="1" ht="12">
      <c r="A319" s="39"/>
      <c r="B319" s="40"/>
      <c r="C319" s="41"/>
      <c r="D319" s="231" t="s">
        <v>221</v>
      </c>
      <c r="E319" s="41"/>
      <c r="F319" s="232" t="s">
        <v>580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221</v>
      </c>
      <c r="AU319" s="18" t="s">
        <v>81</v>
      </c>
    </row>
    <row r="320" spans="1:65" s="2" customFormat="1" ht="24.15" customHeight="1">
      <c r="A320" s="39"/>
      <c r="B320" s="40"/>
      <c r="C320" s="213" t="s">
        <v>581</v>
      </c>
      <c r="D320" s="213" t="s">
        <v>212</v>
      </c>
      <c r="E320" s="214" t="s">
        <v>582</v>
      </c>
      <c r="F320" s="215" t="s">
        <v>583</v>
      </c>
      <c r="G320" s="216" t="s">
        <v>578</v>
      </c>
      <c r="H320" s="217">
        <v>1</v>
      </c>
      <c r="I320" s="218"/>
      <c r="J320" s="219">
        <f>ROUND(I320*H320,2)</f>
        <v>0</v>
      </c>
      <c r="K320" s="215" t="s">
        <v>19</v>
      </c>
      <c r="L320" s="45"/>
      <c r="M320" s="220" t="s">
        <v>19</v>
      </c>
      <c r="N320" s="221" t="s">
        <v>43</v>
      </c>
      <c r="O320" s="85"/>
      <c r="P320" s="222">
        <f>O320*H320</f>
        <v>0</v>
      </c>
      <c r="Q320" s="222">
        <v>0.0011</v>
      </c>
      <c r="R320" s="222">
        <f>Q320*H320</f>
        <v>0.0011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311</v>
      </c>
      <c r="AT320" s="224" t="s">
        <v>212</v>
      </c>
      <c r="AU320" s="224" t="s">
        <v>81</v>
      </c>
      <c r="AY320" s="18" t="s">
        <v>210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79</v>
      </c>
      <c r="BK320" s="225">
        <f>ROUND(I320*H320,2)</f>
        <v>0</v>
      </c>
      <c r="BL320" s="18" t="s">
        <v>311</v>
      </c>
      <c r="BM320" s="224" t="s">
        <v>584</v>
      </c>
    </row>
    <row r="321" spans="1:47" s="2" customFormat="1" ht="12">
      <c r="A321" s="39"/>
      <c r="B321" s="40"/>
      <c r="C321" s="41"/>
      <c r="D321" s="226" t="s">
        <v>219</v>
      </c>
      <c r="E321" s="41"/>
      <c r="F321" s="227" t="s">
        <v>583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219</v>
      </c>
      <c r="AU321" s="18" t="s">
        <v>81</v>
      </c>
    </row>
    <row r="322" spans="1:65" s="2" customFormat="1" ht="16.5" customHeight="1">
      <c r="A322" s="39"/>
      <c r="B322" s="40"/>
      <c r="C322" s="213" t="s">
        <v>585</v>
      </c>
      <c r="D322" s="213" t="s">
        <v>212</v>
      </c>
      <c r="E322" s="214" t="s">
        <v>586</v>
      </c>
      <c r="F322" s="215" t="s">
        <v>587</v>
      </c>
      <c r="G322" s="216" t="s">
        <v>297</v>
      </c>
      <c r="H322" s="217">
        <v>1</v>
      </c>
      <c r="I322" s="218"/>
      <c r="J322" s="219">
        <f>ROUND(I322*H322,2)</f>
        <v>0</v>
      </c>
      <c r="K322" s="215" t="s">
        <v>19</v>
      </c>
      <c r="L322" s="45"/>
      <c r="M322" s="220" t="s">
        <v>19</v>
      </c>
      <c r="N322" s="221" t="s">
        <v>43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311</v>
      </c>
      <c r="AT322" s="224" t="s">
        <v>212</v>
      </c>
      <c r="AU322" s="224" t="s">
        <v>81</v>
      </c>
      <c r="AY322" s="18" t="s">
        <v>210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79</v>
      </c>
      <c r="BK322" s="225">
        <f>ROUND(I322*H322,2)</f>
        <v>0</v>
      </c>
      <c r="BL322" s="18" t="s">
        <v>311</v>
      </c>
      <c r="BM322" s="224" t="s">
        <v>588</v>
      </c>
    </row>
    <row r="323" spans="1:47" s="2" customFormat="1" ht="12">
      <c r="A323" s="39"/>
      <c r="B323" s="40"/>
      <c r="C323" s="41"/>
      <c r="D323" s="226" t="s">
        <v>219</v>
      </c>
      <c r="E323" s="41"/>
      <c r="F323" s="227" t="s">
        <v>587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219</v>
      </c>
      <c r="AU323" s="18" t="s">
        <v>81</v>
      </c>
    </row>
    <row r="324" spans="1:65" s="2" customFormat="1" ht="16.5" customHeight="1">
      <c r="A324" s="39"/>
      <c r="B324" s="40"/>
      <c r="C324" s="213" t="s">
        <v>589</v>
      </c>
      <c r="D324" s="213" t="s">
        <v>212</v>
      </c>
      <c r="E324" s="214" t="s">
        <v>590</v>
      </c>
      <c r="F324" s="215" t="s">
        <v>591</v>
      </c>
      <c r="G324" s="216" t="s">
        <v>297</v>
      </c>
      <c r="H324" s="217">
        <v>1</v>
      </c>
      <c r="I324" s="218"/>
      <c r="J324" s="219">
        <f>ROUND(I324*H324,2)</f>
        <v>0</v>
      </c>
      <c r="K324" s="215" t="s">
        <v>19</v>
      </c>
      <c r="L324" s="45"/>
      <c r="M324" s="220" t="s">
        <v>19</v>
      </c>
      <c r="N324" s="221" t="s">
        <v>43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311</v>
      </c>
      <c r="AT324" s="224" t="s">
        <v>212</v>
      </c>
      <c r="AU324" s="224" t="s">
        <v>81</v>
      </c>
      <c r="AY324" s="18" t="s">
        <v>210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311</v>
      </c>
      <c r="BM324" s="224" t="s">
        <v>592</v>
      </c>
    </row>
    <row r="325" spans="1:47" s="2" customFormat="1" ht="12">
      <c r="A325" s="39"/>
      <c r="B325" s="40"/>
      <c r="C325" s="41"/>
      <c r="D325" s="226" t="s">
        <v>219</v>
      </c>
      <c r="E325" s="41"/>
      <c r="F325" s="227" t="s">
        <v>591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219</v>
      </c>
      <c r="AU325" s="18" t="s">
        <v>81</v>
      </c>
    </row>
    <row r="326" spans="1:65" s="2" customFormat="1" ht="16.5" customHeight="1">
      <c r="A326" s="39"/>
      <c r="B326" s="40"/>
      <c r="C326" s="213" t="s">
        <v>593</v>
      </c>
      <c r="D326" s="213" t="s">
        <v>212</v>
      </c>
      <c r="E326" s="214" t="s">
        <v>594</v>
      </c>
      <c r="F326" s="215" t="s">
        <v>595</v>
      </c>
      <c r="G326" s="216" t="s">
        <v>297</v>
      </c>
      <c r="H326" s="217">
        <v>1</v>
      </c>
      <c r="I326" s="218"/>
      <c r="J326" s="219">
        <f>ROUND(I326*H326,2)</f>
        <v>0</v>
      </c>
      <c r="K326" s="215" t="s">
        <v>19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596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595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65" s="2" customFormat="1" ht="16.5" customHeight="1">
      <c r="A328" s="39"/>
      <c r="B328" s="40"/>
      <c r="C328" s="213" t="s">
        <v>597</v>
      </c>
      <c r="D328" s="213" t="s">
        <v>212</v>
      </c>
      <c r="E328" s="214" t="s">
        <v>598</v>
      </c>
      <c r="F328" s="215" t="s">
        <v>599</v>
      </c>
      <c r="G328" s="216" t="s">
        <v>297</v>
      </c>
      <c r="H328" s="217">
        <v>2</v>
      </c>
      <c r="I328" s="218"/>
      <c r="J328" s="219">
        <f>ROUND(I328*H328,2)</f>
        <v>0</v>
      </c>
      <c r="K328" s="215" t="s">
        <v>19</v>
      </c>
      <c r="L328" s="45"/>
      <c r="M328" s="220" t="s">
        <v>19</v>
      </c>
      <c r="N328" s="221" t="s">
        <v>43</v>
      </c>
      <c r="O328" s="85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4" t="s">
        <v>311</v>
      </c>
      <c r="AT328" s="224" t="s">
        <v>212</v>
      </c>
      <c r="AU328" s="224" t="s">
        <v>81</v>
      </c>
      <c r="AY328" s="18" t="s">
        <v>210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79</v>
      </c>
      <c r="BK328" s="225">
        <f>ROUND(I328*H328,2)</f>
        <v>0</v>
      </c>
      <c r="BL328" s="18" t="s">
        <v>311</v>
      </c>
      <c r="BM328" s="224" t="s">
        <v>600</v>
      </c>
    </row>
    <row r="329" spans="1:47" s="2" customFormat="1" ht="12">
      <c r="A329" s="39"/>
      <c r="B329" s="40"/>
      <c r="C329" s="41"/>
      <c r="D329" s="226" t="s">
        <v>219</v>
      </c>
      <c r="E329" s="41"/>
      <c r="F329" s="227" t="s">
        <v>599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219</v>
      </c>
      <c r="AU329" s="18" t="s">
        <v>81</v>
      </c>
    </row>
    <row r="330" spans="1:65" s="2" customFormat="1" ht="16.5" customHeight="1">
      <c r="A330" s="39"/>
      <c r="B330" s="40"/>
      <c r="C330" s="213" t="s">
        <v>601</v>
      </c>
      <c r="D330" s="213" t="s">
        <v>212</v>
      </c>
      <c r="E330" s="214" t="s">
        <v>602</v>
      </c>
      <c r="F330" s="215" t="s">
        <v>603</v>
      </c>
      <c r="G330" s="216" t="s">
        <v>297</v>
      </c>
      <c r="H330" s="217">
        <v>1</v>
      </c>
      <c r="I330" s="218"/>
      <c r="J330" s="219">
        <f>ROUND(I330*H330,2)</f>
        <v>0</v>
      </c>
      <c r="K330" s="215" t="s">
        <v>19</v>
      </c>
      <c r="L330" s="45"/>
      <c r="M330" s="220" t="s">
        <v>19</v>
      </c>
      <c r="N330" s="221" t="s">
        <v>43</v>
      </c>
      <c r="O330" s="85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311</v>
      </c>
      <c r="AT330" s="224" t="s">
        <v>212</v>
      </c>
      <c r="AU330" s="224" t="s">
        <v>81</v>
      </c>
      <c r="AY330" s="18" t="s">
        <v>210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79</v>
      </c>
      <c r="BK330" s="225">
        <f>ROUND(I330*H330,2)</f>
        <v>0</v>
      </c>
      <c r="BL330" s="18" t="s">
        <v>311</v>
      </c>
      <c r="BM330" s="224" t="s">
        <v>604</v>
      </c>
    </row>
    <row r="331" spans="1:47" s="2" customFormat="1" ht="12">
      <c r="A331" s="39"/>
      <c r="B331" s="40"/>
      <c r="C331" s="41"/>
      <c r="D331" s="226" t="s">
        <v>219</v>
      </c>
      <c r="E331" s="41"/>
      <c r="F331" s="227" t="s">
        <v>603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219</v>
      </c>
      <c r="AU331" s="18" t="s">
        <v>81</v>
      </c>
    </row>
    <row r="332" spans="1:65" s="2" customFormat="1" ht="16.5" customHeight="1">
      <c r="A332" s="39"/>
      <c r="B332" s="40"/>
      <c r="C332" s="213" t="s">
        <v>605</v>
      </c>
      <c r="D332" s="213" t="s">
        <v>212</v>
      </c>
      <c r="E332" s="214" t="s">
        <v>606</v>
      </c>
      <c r="F332" s="215" t="s">
        <v>607</v>
      </c>
      <c r="G332" s="216" t="s">
        <v>297</v>
      </c>
      <c r="H332" s="217">
        <v>1</v>
      </c>
      <c r="I332" s="218"/>
      <c r="J332" s="219">
        <f>ROUND(I332*H332,2)</f>
        <v>0</v>
      </c>
      <c r="K332" s="215" t="s">
        <v>19</v>
      </c>
      <c r="L332" s="45"/>
      <c r="M332" s="220" t="s">
        <v>19</v>
      </c>
      <c r="N332" s="221" t="s">
        <v>43</v>
      </c>
      <c r="O332" s="85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311</v>
      </c>
      <c r="AT332" s="224" t="s">
        <v>212</v>
      </c>
      <c r="AU332" s="224" t="s">
        <v>81</v>
      </c>
      <c r="AY332" s="18" t="s">
        <v>210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311</v>
      </c>
      <c r="BM332" s="224" t="s">
        <v>608</v>
      </c>
    </row>
    <row r="333" spans="1:47" s="2" customFormat="1" ht="12">
      <c r="A333" s="39"/>
      <c r="B333" s="40"/>
      <c r="C333" s="41"/>
      <c r="D333" s="226" t="s">
        <v>219</v>
      </c>
      <c r="E333" s="41"/>
      <c r="F333" s="227" t="s">
        <v>607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219</v>
      </c>
      <c r="AU333" s="18" t="s">
        <v>81</v>
      </c>
    </row>
    <row r="334" spans="1:65" s="2" customFormat="1" ht="16.5" customHeight="1">
      <c r="A334" s="39"/>
      <c r="B334" s="40"/>
      <c r="C334" s="213" t="s">
        <v>609</v>
      </c>
      <c r="D334" s="213" t="s">
        <v>212</v>
      </c>
      <c r="E334" s="214" t="s">
        <v>610</v>
      </c>
      <c r="F334" s="215" t="s">
        <v>611</v>
      </c>
      <c r="G334" s="216" t="s">
        <v>297</v>
      </c>
      <c r="H334" s="217">
        <v>1</v>
      </c>
      <c r="I334" s="218"/>
      <c r="J334" s="219">
        <f>ROUND(I334*H334,2)</f>
        <v>0</v>
      </c>
      <c r="K334" s="215" t="s">
        <v>19</v>
      </c>
      <c r="L334" s="45"/>
      <c r="M334" s="220" t="s">
        <v>19</v>
      </c>
      <c r="N334" s="221" t="s">
        <v>43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311</v>
      </c>
      <c r="AT334" s="224" t="s">
        <v>212</v>
      </c>
      <c r="AU334" s="224" t="s">
        <v>81</v>
      </c>
      <c r="AY334" s="18" t="s">
        <v>210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79</v>
      </c>
      <c r="BK334" s="225">
        <f>ROUND(I334*H334,2)</f>
        <v>0</v>
      </c>
      <c r="BL334" s="18" t="s">
        <v>311</v>
      </c>
      <c r="BM334" s="224" t="s">
        <v>612</v>
      </c>
    </row>
    <row r="335" spans="1:47" s="2" customFormat="1" ht="12">
      <c r="A335" s="39"/>
      <c r="B335" s="40"/>
      <c r="C335" s="41"/>
      <c r="D335" s="226" t="s">
        <v>219</v>
      </c>
      <c r="E335" s="41"/>
      <c r="F335" s="227" t="s">
        <v>611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219</v>
      </c>
      <c r="AU335" s="18" t="s">
        <v>81</v>
      </c>
    </row>
    <row r="336" spans="1:65" s="2" customFormat="1" ht="16.5" customHeight="1">
      <c r="A336" s="39"/>
      <c r="B336" s="40"/>
      <c r="C336" s="213" t="s">
        <v>613</v>
      </c>
      <c r="D336" s="213" t="s">
        <v>212</v>
      </c>
      <c r="E336" s="214" t="s">
        <v>614</v>
      </c>
      <c r="F336" s="215" t="s">
        <v>615</v>
      </c>
      <c r="G336" s="216" t="s">
        <v>297</v>
      </c>
      <c r="H336" s="217">
        <v>3</v>
      </c>
      <c r="I336" s="218"/>
      <c r="J336" s="219">
        <f>ROUND(I336*H336,2)</f>
        <v>0</v>
      </c>
      <c r="K336" s="215" t="s">
        <v>19</v>
      </c>
      <c r="L336" s="45"/>
      <c r="M336" s="220" t="s">
        <v>19</v>
      </c>
      <c r="N336" s="221" t="s">
        <v>43</v>
      </c>
      <c r="O336" s="85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311</v>
      </c>
      <c r="AT336" s="224" t="s">
        <v>212</v>
      </c>
      <c r="AU336" s="224" t="s">
        <v>81</v>
      </c>
      <c r="AY336" s="18" t="s">
        <v>210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79</v>
      </c>
      <c r="BK336" s="225">
        <f>ROUND(I336*H336,2)</f>
        <v>0</v>
      </c>
      <c r="BL336" s="18" t="s">
        <v>311</v>
      </c>
      <c r="BM336" s="224" t="s">
        <v>616</v>
      </c>
    </row>
    <row r="337" spans="1:47" s="2" customFormat="1" ht="12">
      <c r="A337" s="39"/>
      <c r="B337" s="40"/>
      <c r="C337" s="41"/>
      <c r="D337" s="226" t="s">
        <v>219</v>
      </c>
      <c r="E337" s="41"/>
      <c r="F337" s="227" t="s">
        <v>615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219</v>
      </c>
      <c r="AU337" s="18" t="s">
        <v>81</v>
      </c>
    </row>
    <row r="338" spans="1:63" s="12" customFormat="1" ht="22.8" customHeight="1">
      <c r="A338" s="12"/>
      <c r="B338" s="197"/>
      <c r="C338" s="198"/>
      <c r="D338" s="199" t="s">
        <v>71</v>
      </c>
      <c r="E338" s="211" t="s">
        <v>617</v>
      </c>
      <c r="F338" s="211" t="s">
        <v>618</v>
      </c>
      <c r="G338" s="198"/>
      <c r="H338" s="198"/>
      <c r="I338" s="201"/>
      <c r="J338" s="212">
        <f>BK338</f>
        <v>0</v>
      </c>
      <c r="K338" s="198"/>
      <c r="L338" s="203"/>
      <c r="M338" s="204"/>
      <c r="N338" s="205"/>
      <c r="O338" s="205"/>
      <c r="P338" s="206">
        <f>SUM(P339:P431)</f>
        <v>0</v>
      </c>
      <c r="Q338" s="205"/>
      <c r="R338" s="206">
        <f>SUM(R339:R431)</f>
        <v>1.5327053800000001</v>
      </c>
      <c r="S338" s="205"/>
      <c r="T338" s="207">
        <f>SUM(T339:T431)</f>
        <v>1.220865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81</v>
      </c>
      <c r="AT338" s="209" t="s">
        <v>71</v>
      </c>
      <c r="AU338" s="209" t="s">
        <v>79</v>
      </c>
      <c r="AY338" s="208" t="s">
        <v>210</v>
      </c>
      <c r="BK338" s="210">
        <f>SUM(BK339:BK431)</f>
        <v>0</v>
      </c>
    </row>
    <row r="339" spans="1:65" s="2" customFormat="1" ht="21.75" customHeight="1">
      <c r="A339" s="39"/>
      <c r="B339" s="40"/>
      <c r="C339" s="213" t="s">
        <v>619</v>
      </c>
      <c r="D339" s="213" t="s">
        <v>212</v>
      </c>
      <c r="E339" s="214" t="s">
        <v>620</v>
      </c>
      <c r="F339" s="215" t="s">
        <v>621</v>
      </c>
      <c r="G339" s="216" t="s">
        <v>297</v>
      </c>
      <c r="H339" s="217">
        <v>492</v>
      </c>
      <c r="I339" s="218"/>
      <c r="J339" s="219">
        <f>ROUND(I339*H339,2)</f>
        <v>0</v>
      </c>
      <c r="K339" s="215" t="s">
        <v>216</v>
      </c>
      <c r="L339" s="45"/>
      <c r="M339" s="220" t="s">
        <v>19</v>
      </c>
      <c r="N339" s="221" t="s">
        <v>43</v>
      </c>
      <c r="O339" s="85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311</v>
      </c>
      <c r="AT339" s="224" t="s">
        <v>212</v>
      </c>
      <c r="AU339" s="224" t="s">
        <v>81</v>
      </c>
      <c r="AY339" s="18" t="s">
        <v>210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79</v>
      </c>
      <c r="BK339" s="225">
        <f>ROUND(I339*H339,2)</f>
        <v>0</v>
      </c>
      <c r="BL339" s="18" t="s">
        <v>311</v>
      </c>
      <c r="BM339" s="224" t="s">
        <v>622</v>
      </c>
    </row>
    <row r="340" spans="1:47" s="2" customFormat="1" ht="12">
      <c r="A340" s="39"/>
      <c r="B340" s="40"/>
      <c r="C340" s="41"/>
      <c r="D340" s="226" t="s">
        <v>219</v>
      </c>
      <c r="E340" s="41"/>
      <c r="F340" s="227" t="s">
        <v>623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219</v>
      </c>
      <c r="AU340" s="18" t="s">
        <v>81</v>
      </c>
    </row>
    <row r="341" spans="1:47" s="2" customFormat="1" ht="12">
      <c r="A341" s="39"/>
      <c r="B341" s="40"/>
      <c r="C341" s="41"/>
      <c r="D341" s="231" t="s">
        <v>221</v>
      </c>
      <c r="E341" s="41"/>
      <c r="F341" s="232" t="s">
        <v>624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221</v>
      </c>
      <c r="AU341" s="18" t="s">
        <v>81</v>
      </c>
    </row>
    <row r="342" spans="1:51" s="13" customFormat="1" ht="12">
      <c r="A342" s="13"/>
      <c r="B342" s="233"/>
      <c r="C342" s="234"/>
      <c r="D342" s="226" t="s">
        <v>223</v>
      </c>
      <c r="E342" s="235" t="s">
        <v>19</v>
      </c>
      <c r="F342" s="236" t="s">
        <v>625</v>
      </c>
      <c r="G342" s="234"/>
      <c r="H342" s="237">
        <v>492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223</v>
      </c>
      <c r="AU342" s="243" t="s">
        <v>81</v>
      </c>
      <c r="AV342" s="13" t="s">
        <v>81</v>
      </c>
      <c r="AW342" s="13" t="s">
        <v>33</v>
      </c>
      <c r="AX342" s="13" t="s">
        <v>79</v>
      </c>
      <c r="AY342" s="243" t="s">
        <v>210</v>
      </c>
    </row>
    <row r="343" spans="1:65" s="2" customFormat="1" ht="16.5" customHeight="1">
      <c r="A343" s="39"/>
      <c r="B343" s="40"/>
      <c r="C343" s="244" t="s">
        <v>626</v>
      </c>
      <c r="D343" s="244" t="s">
        <v>240</v>
      </c>
      <c r="E343" s="245" t="s">
        <v>627</v>
      </c>
      <c r="F343" s="246" t="s">
        <v>628</v>
      </c>
      <c r="G343" s="247" t="s">
        <v>269</v>
      </c>
      <c r="H343" s="248">
        <v>147.6</v>
      </c>
      <c r="I343" s="249"/>
      <c r="J343" s="250">
        <f>ROUND(I343*H343,2)</f>
        <v>0</v>
      </c>
      <c r="K343" s="246" t="s">
        <v>216</v>
      </c>
      <c r="L343" s="251"/>
      <c r="M343" s="252" t="s">
        <v>19</v>
      </c>
      <c r="N343" s="253" t="s">
        <v>43</v>
      </c>
      <c r="O343" s="85"/>
      <c r="P343" s="222">
        <f>O343*H343</f>
        <v>0</v>
      </c>
      <c r="Q343" s="222">
        <v>0.0013</v>
      </c>
      <c r="R343" s="222">
        <f>Q343*H343</f>
        <v>0.19188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405</v>
      </c>
      <c r="AT343" s="224" t="s">
        <v>240</v>
      </c>
      <c r="AU343" s="224" t="s">
        <v>81</v>
      </c>
      <c r="AY343" s="18" t="s">
        <v>210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79</v>
      </c>
      <c r="BK343" s="225">
        <f>ROUND(I343*H343,2)</f>
        <v>0</v>
      </c>
      <c r="BL343" s="18" t="s">
        <v>311</v>
      </c>
      <c r="BM343" s="224" t="s">
        <v>629</v>
      </c>
    </row>
    <row r="344" spans="1:47" s="2" customFormat="1" ht="12">
      <c r="A344" s="39"/>
      <c r="B344" s="40"/>
      <c r="C344" s="41"/>
      <c r="D344" s="226" t="s">
        <v>219</v>
      </c>
      <c r="E344" s="41"/>
      <c r="F344" s="227" t="s">
        <v>628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219</v>
      </c>
      <c r="AU344" s="18" t="s">
        <v>81</v>
      </c>
    </row>
    <row r="345" spans="1:51" s="13" customFormat="1" ht="12">
      <c r="A345" s="13"/>
      <c r="B345" s="233"/>
      <c r="C345" s="234"/>
      <c r="D345" s="226" t="s">
        <v>223</v>
      </c>
      <c r="E345" s="234"/>
      <c r="F345" s="236" t="s">
        <v>630</v>
      </c>
      <c r="G345" s="234"/>
      <c r="H345" s="237">
        <v>147.6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223</v>
      </c>
      <c r="AU345" s="243" t="s">
        <v>81</v>
      </c>
      <c r="AV345" s="13" t="s">
        <v>81</v>
      </c>
      <c r="AW345" s="13" t="s">
        <v>4</v>
      </c>
      <c r="AX345" s="13" t="s">
        <v>79</v>
      </c>
      <c r="AY345" s="243" t="s">
        <v>210</v>
      </c>
    </row>
    <row r="346" spans="1:65" s="2" customFormat="1" ht="24.15" customHeight="1">
      <c r="A346" s="39"/>
      <c r="B346" s="40"/>
      <c r="C346" s="244" t="s">
        <v>631</v>
      </c>
      <c r="D346" s="244" t="s">
        <v>240</v>
      </c>
      <c r="E346" s="245" t="s">
        <v>632</v>
      </c>
      <c r="F346" s="246" t="s">
        <v>633</v>
      </c>
      <c r="G346" s="247" t="s">
        <v>634</v>
      </c>
      <c r="H346" s="248">
        <v>9.84</v>
      </c>
      <c r="I346" s="249"/>
      <c r="J346" s="250">
        <f>ROUND(I346*H346,2)</f>
        <v>0</v>
      </c>
      <c r="K346" s="246" t="s">
        <v>216</v>
      </c>
      <c r="L346" s="251"/>
      <c r="M346" s="252" t="s">
        <v>19</v>
      </c>
      <c r="N346" s="253" t="s">
        <v>43</v>
      </c>
      <c r="O346" s="85"/>
      <c r="P346" s="222">
        <f>O346*H346</f>
        <v>0</v>
      </c>
      <c r="Q346" s="222">
        <v>0.00333</v>
      </c>
      <c r="R346" s="222">
        <f>Q346*H346</f>
        <v>0.0327672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405</v>
      </c>
      <c r="AT346" s="224" t="s">
        <v>240</v>
      </c>
      <c r="AU346" s="224" t="s">
        <v>81</v>
      </c>
      <c r="AY346" s="18" t="s">
        <v>210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79</v>
      </c>
      <c r="BK346" s="225">
        <f>ROUND(I346*H346,2)</f>
        <v>0</v>
      </c>
      <c r="BL346" s="18" t="s">
        <v>311</v>
      </c>
      <c r="BM346" s="224" t="s">
        <v>635</v>
      </c>
    </row>
    <row r="347" spans="1:47" s="2" customFormat="1" ht="12">
      <c r="A347" s="39"/>
      <c r="B347" s="40"/>
      <c r="C347" s="41"/>
      <c r="D347" s="226" t="s">
        <v>219</v>
      </c>
      <c r="E347" s="41"/>
      <c r="F347" s="227" t="s">
        <v>633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219</v>
      </c>
      <c r="AU347" s="18" t="s">
        <v>81</v>
      </c>
    </row>
    <row r="348" spans="1:51" s="13" customFormat="1" ht="12">
      <c r="A348" s="13"/>
      <c r="B348" s="233"/>
      <c r="C348" s="234"/>
      <c r="D348" s="226" t="s">
        <v>223</v>
      </c>
      <c r="E348" s="235" t="s">
        <v>19</v>
      </c>
      <c r="F348" s="236" t="s">
        <v>636</v>
      </c>
      <c r="G348" s="234"/>
      <c r="H348" s="237">
        <v>9.84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223</v>
      </c>
      <c r="AU348" s="243" t="s">
        <v>81</v>
      </c>
      <c r="AV348" s="13" t="s">
        <v>81</v>
      </c>
      <c r="AW348" s="13" t="s">
        <v>33</v>
      </c>
      <c r="AX348" s="13" t="s">
        <v>79</v>
      </c>
      <c r="AY348" s="243" t="s">
        <v>210</v>
      </c>
    </row>
    <row r="349" spans="1:65" s="2" customFormat="1" ht="24.15" customHeight="1">
      <c r="A349" s="39"/>
      <c r="B349" s="40"/>
      <c r="C349" s="244" t="s">
        <v>637</v>
      </c>
      <c r="D349" s="244" t="s">
        <v>240</v>
      </c>
      <c r="E349" s="245" t="s">
        <v>638</v>
      </c>
      <c r="F349" s="246" t="s">
        <v>639</v>
      </c>
      <c r="G349" s="247" t="s">
        <v>634</v>
      </c>
      <c r="H349" s="248">
        <v>9.84</v>
      </c>
      <c r="I349" s="249"/>
      <c r="J349" s="250">
        <f>ROUND(I349*H349,2)</f>
        <v>0</v>
      </c>
      <c r="K349" s="246" t="s">
        <v>216</v>
      </c>
      <c r="L349" s="251"/>
      <c r="M349" s="252" t="s">
        <v>19</v>
      </c>
      <c r="N349" s="253" t="s">
        <v>43</v>
      </c>
      <c r="O349" s="85"/>
      <c r="P349" s="222">
        <f>O349*H349</f>
        <v>0</v>
      </c>
      <c r="Q349" s="222">
        <v>0.00113</v>
      </c>
      <c r="R349" s="222">
        <f>Q349*H349</f>
        <v>0.0111192</v>
      </c>
      <c r="S349" s="222">
        <v>0</v>
      </c>
      <c r="T349" s="22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4" t="s">
        <v>405</v>
      </c>
      <c r="AT349" s="224" t="s">
        <v>240</v>
      </c>
      <c r="AU349" s="224" t="s">
        <v>81</v>
      </c>
      <c r="AY349" s="18" t="s">
        <v>210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79</v>
      </c>
      <c r="BK349" s="225">
        <f>ROUND(I349*H349,2)</f>
        <v>0</v>
      </c>
      <c r="BL349" s="18" t="s">
        <v>311</v>
      </c>
      <c r="BM349" s="224" t="s">
        <v>640</v>
      </c>
    </row>
    <row r="350" spans="1:47" s="2" customFormat="1" ht="12">
      <c r="A350" s="39"/>
      <c r="B350" s="40"/>
      <c r="C350" s="41"/>
      <c r="D350" s="226" t="s">
        <v>219</v>
      </c>
      <c r="E350" s="41"/>
      <c r="F350" s="227" t="s">
        <v>639</v>
      </c>
      <c r="G350" s="41"/>
      <c r="H350" s="41"/>
      <c r="I350" s="228"/>
      <c r="J350" s="41"/>
      <c r="K350" s="41"/>
      <c r="L350" s="45"/>
      <c r="M350" s="229"/>
      <c r="N350" s="230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219</v>
      </c>
      <c r="AU350" s="18" t="s">
        <v>81</v>
      </c>
    </row>
    <row r="351" spans="1:51" s="13" customFormat="1" ht="12">
      <c r="A351" s="13"/>
      <c r="B351" s="233"/>
      <c r="C351" s="234"/>
      <c r="D351" s="226" t="s">
        <v>223</v>
      </c>
      <c r="E351" s="235" t="s">
        <v>19</v>
      </c>
      <c r="F351" s="236" t="s">
        <v>641</v>
      </c>
      <c r="G351" s="234"/>
      <c r="H351" s="237">
        <v>9.84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223</v>
      </c>
      <c r="AU351" s="243" t="s">
        <v>81</v>
      </c>
      <c r="AV351" s="13" t="s">
        <v>81</v>
      </c>
      <c r="AW351" s="13" t="s">
        <v>33</v>
      </c>
      <c r="AX351" s="13" t="s">
        <v>79</v>
      </c>
      <c r="AY351" s="243" t="s">
        <v>210</v>
      </c>
    </row>
    <row r="352" spans="1:65" s="2" customFormat="1" ht="33" customHeight="1">
      <c r="A352" s="39"/>
      <c r="B352" s="40"/>
      <c r="C352" s="213" t="s">
        <v>642</v>
      </c>
      <c r="D352" s="213" t="s">
        <v>212</v>
      </c>
      <c r="E352" s="214" t="s">
        <v>643</v>
      </c>
      <c r="F352" s="215" t="s">
        <v>644</v>
      </c>
      <c r="G352" s="216" t="s">
        <v>229</v>
      </c>
      <c r="H352" s="217">
        <v>6.84</v>
      </c>
      <c r="I352" s="218"/>
      <c r="J352" s="219">
        <f>ROUND(I352*H352,2)</f>
        <v>0</v>
      </c>
      <c r="K352" s="215" t="s">
        <v>216</v>
      </c>
      <c r="L352" s="45"/>
      <c r="M352" s="220" t="s">
        <v>19</v>
      </c>
      <c r="N352" s="221" t="s">
        <v>43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311</v>
      </c>
      <c r="AT352" s="224" t="s">
        <v>212</v>
      </c>
      <c r="AU352" s="224" t="s">
        <v>81</v>
      </c>
      <c r="AY352" s="18" t="s">
        <v>210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311</v>
      </c>
      <c r="BM352" s="224" t="s">
        <v>645</v>
      </c>
    </row>
    <row r="353" spans="1:47" s="2" customFormat="1" ht="12">
      <c r="A353" s="39"/>
      <c r="B353" s="40"/>
      <c r="C353" s="41"/>
      <c r="D353" s="226" t="s">
        <v>219</v>
      </c>
      <c r="E353" s="41"/>
      <c r="F353" s="227" t="s">
        <v>646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219</v>
      </c>
      <c r="AU353" s="18" t="s">
        <v>81</v>
      </c>
    </row>
    <row r="354" spans="1:47" s="2" customFormat="1" ht="12">
      <c r="A354" s="39"/>
      <c r="B354" s="40"/>
      <c r="C354" s="41"/>
      <c r="D354" s="231" t="s">
        <v>221</v>
      </c>
      <c r="E354" s="41"/>
      <c r="F354" s="232" t="s">
        <v>647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221</v>
      </c>
      <c r="AU354" s="18" t="s">
        <v>81</v>
      </c>
    </row>
    <row r="355" spans="1:51" s="13" customFormat="1" ht="12">
      <c r="A355" s="13"/>
      <c r="B355" s="233"/>
      <c r="C355" s="234"/>
      <c r="D355" s="226" t="s">
        <v>223</v>
      </c>
      <c r="E355" s="235" t="s">
        <v>19</v>
      </c>
      <c r="F355" s="236" t="s">
        <v>648</v>
      </c>
      <c r="G355" s="234"/>
      <c r="H355" s="237">
        <v>6.84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223</v>
      </c>
      <c r="AU355" s="243" t="s">
        <v>81</v>
      </c>
      <c r="AV355" s="13" t="s">
        <v>81</v>
      </c>
      <c r="AW355" s="13" t="s">
        <v>33</v>
      </c>
      <c r="AX355" s="13" t="s">
        <v>79</v>
      </c>
      <c r="AY355" s="243" t="s">
        <v>210</v>
      </c>
    </row>
    <row r="356" spans="1:65" s="2" customFormat="1" ht="24.15" customHeight="1">
      <c r="A356" s="39"/>
      <c r="B356" s="40"/>
      <c r="C356" s="244" t="s">
        <v>649</v>
      </c>
      <c r="D356" s="244" t="s">
        <v>240</v>
      </c>
      <c r="E356" s="245" t="s">
        <v>650</v>
      </c>
      <c r="F356" s="246" t="s">
        <v>651</v>
      </c>
      <c r="G356" s="247" t="s">
        <v>229</v>
      </c>
      <c r="H356" s="248">
        <v>7.182</v>
      </c>
      <c r="I356" s="249"/>
      <c r="J356" s="250">
        <f>ROUND(I356*H356,2)</f>
        <v>0</v>
      </c>
      <c r="K356" s="246" t="s">
        <v>216</v>
      </c>
      <c r="L356" s="251"/>
      <c r="M356" s="252" t="s">
        <v>19</v>
      </c>
      <c r="N356" s="253" t="s">
        <v>43</v>
      </c>
      <c r="O356" s="85"/>
      <c r="P356" s="222">
        <f>O356*H356</f>
        <v>0</v>
      </c>
      <c r="Q356" s="222">
        <v>0.0095</v>
      </c>
      <c r="R356" s="222">
        <f>Q356*H356</f>
        <v>0.068229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405</v>
      </c>
      <c r="AT356" s="224" t="s">
        <v>240</v>
      </c>
      <c r="AU356" s="224" t="s">
        <v>81</v>
      </c>
      <c r="AY356" s="18" t="s">
        <v>210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311</v>
      </c>
      <c r="BM356" s="224" t="s">
        <v>652</v>
      </c>
    </row>
    <row r="357" spans="1:47" s="2" customFormat="1" ht="12">
      <c r="A357" s="39"/>
      <c r="B357" s="40"/>
      <c r="C357" s="41"/>
      <c r="D357" s="226" t="s">
        <v>219</v>
      </c>
      <c r="E357" s="41"/>
      <c r="F357" s="227" t="s">
        <v>651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219</v>
      </c>
      <c r="AU357" s="18" t="s">
        <v>81</v>
      </c>
    </row>
    <row r="358" spans="1:51" s="13" customFormat="1" ht="12">
      <c r="A358" s="13"/>
      <c r="B358" s="233"/>
      <c r="C358" s="234"/>
      <c r="D358" s="226" t="s">
        <v>223</v>
      </c>
      <c r="E358" s="234"/>
      <c r="F358" s="236" t="s">
        <v>653</v>
      </c>
      <c r="G358" s="234"/>
      <c r="H358" s="237">
        <v>7.182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223</v>
      </c>
      <c r="AU358" s="243" t="s">
        <v>81</v>
      </c>
      <c r="AV358" s="13" t="s">
        <v>81</v>
      </c>
      <c r="AW358" s="13" t="s">
        <v>4</v>
      </c>
      <c r="AX358" s="13" t="s">
        <v>79</v>
      </c>
      <c r="AY358" s="243" t="s">
        <v>210</v>
      </c>
    </row>
    <row r="359" spans="1:65" s="2" customFormat="1" ht="24.15" customHeight="1">
      <c r="A359" s="39"/>
      <c r="B359" s="40"/>
      <c r="C359" s="213" t="s">
        <v>654</v>
      </c>
      <c r="D359" s="213" t="s">
        <v>212</v>
      </c>
      <c r="E359" s="214" t="s">
        <v>655</v>
      </c>
      <c r="F359" s="215" t="s">
        <v>656</v>
      </c>
      <c r="G359" s="216" t="s">
        <v>229</v>
      </c>
      <c r="H359" s="217">
        <v>55.2</v>
      </c>
      <c r="I359" s="218"/>
      <c r="J359" s="219">
        <f>ROUND(I359*H359,2)</f>
        <v>0</v>
      </c>
      <c r="K359" s="215" t="s">
        <v>216</v>
      </c>
      <c r="L359" s="45"/>
      <c r="M359" s="220" t="s">
        <v>19</v>
      </c>
      <c r="N359" s="221" t="s">
        <v>43</v>
      </c>
      <c r="O359" s="85"/>
      <c r="P359" s="222">
        <f>O359*H359</f>
        <v>0</v>
      </c>
      <c r="Q359" s="222">
        <v>0</v>
      </c>
      <c r="R359" s="222">
        <f>Q359*H359</f>
        <v>0</v>
      </c>
      <c r="S359" s="222">
        <v>0.014</v>
      </c>
      <c r="T359" s="223">
        <f>S359*H359</f>
        <v>0.7728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311</v>
      </c>
      <c r="AT359" s="224" t="s">
        <v>212</v>
      </c>
      <c r="AU359" s="224" t="s">
        <v>81</v>
      </c>
      <c r="AY359" s="18" t="s">
        <v>210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79</v>
      </c>
      <c r="BK359" s="225">
        <f>ROUND(I359*H359,2)</f>
        <v>0</v>
      </c>
      <c r="BL359" s="18" t="s">
        <v>311</v>
      </c>
      <c r="BM359" s="224" t="s">
        <v>657</v>
      </c>
    </row>
    <row r="360" spans="1:47" s="2" customFormat="1" ht="12">
      <c r="A360" s="39"/>
      <c r="B360" s="40"/>
      <c r="C360" s="41"/>
      <c r="D360" s="226" t="s">
        <v>219</v>
      </c>
      <c r="E360" s="41"/>
      <c r="F360" s="227" t="s">
        <v>658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219</v>
      </c>
      <c r="AU360" s="18" t="s">
        <v>81</v>
      </c>
    </row>
    <row r="361" spans="1:47" s="2" customFormat="1" ht="12">
      <c r="A361" s="39"/>
      <c r="B361" s="40"/>
      <c r="C361" s="41"/>
      <c r="D361" s="231" t="s">
        <v>221</v>
      </c>
      <c r="E361" s="41"/>
      <c r="F361" s="232" t="s">
        <v>659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221</v>
      </c>
      <c r="AU361" s="18" t="s">
        <v>81</v>
      </c>
    </row>
    <row r="362" spans="1:51" s="13" customFormat="1" ht="12">
      <c r="A362" s="13"/>
      <c r="B362" s="233"/>
      <c r="C362" s="234"/>
      <c r="D362" s="226" t="s">
        <v>223</v>
      </c>
      <c r="E362" s="235" t="s">
        <v>19</v>
      </c>
      <c r="F362" s="236" t="s">
        <v>660</v>
      </c>
      <c r="G362" s="234"/>
      <c r="H362" s="237">
        <v>55.2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223</v>
      </c>
      <c r="AU362" s="243" t="s">
        <v>81</v>
      </c>
      <c r="AV362" s="13" t="s">
        <v>81</v>
      </c>
      <c r="AW362" s="13" t="s">
        <v>33</v>
      </c>
      <c r="AX362" s="13" t="s">
        <v>79</v>
      </c>
      <c r="AY362" s="243" t="s">
        <v>210</v>
      </c>
    </row>
    <row r="363" spans="1:65" s="2" customFormat="1" ht="24.15" customHeight="1">
      <c r="A363" s="39"/>
      <c r="B363" s="40"/>
      <c r="C363" s="213" t="s">
        <v>661</v>
      </c>
      <c r="D363" s="213" t="s">
        <v>212</v>
      </c>
      <c r="E363" s="214" t="s">
        <v>662</v>
      </c>
      <c r="F363" s="215" t="s">
        <v>663</v>
      </c>
      <c r="G363" s="216" t="s">
        <v>229</v>
      </c>
      <c r="H363" s="217">
        <v>7.8</v>
      </c>
      <c r="I363" s="218"/>
      <c r="J363" s="219">
        <f>ROUND(I363*H363,2)</f>
        <v>0</v>
      </c>
      <c r="K363" s="215" t="s">
        <v>216</v>
      </c>
      <c r="L363" s="45"/>
      <c r="M363" s="220" t="s">
        <v>19</v>
      </c>
      <c r="N363" s="221" t="s">
        <v>43</v>
      </c>
      <c r="O363" s="85"/>
      <c r="P363" s="222">
        <f>O363*H363</f>
        <v>0</v>
      </c>
      <c r="Q363" s="222">
        <v>0.01963</v>
      </c>
      <c r="R363" s="222">
        <f>Q363*H363</f>
        <v>0.153114</v>
      </c>
      <c r="S363" s="222">
        <v>0</v>
      </c>
      <c r="T363" s="22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311</v>
      </c>
      <c r="AT363" s="224" t="s">
        <v>212</v>
      </c>
      <c r="AU363" s="224" t="s">
        <v>81</v>
      </c>
      <c r="AY363" s="18" t="s">
        <v>210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79</v>
      </c>
      <c r="BK363" s="225">
        <f>ROUND(I363*H363,2)</f>
        <v>0</v>
      </c>
      <c r="BL363" s="18" t="s">
        <v>311</v>
      </c>
      <c r="BM363" s="224" t="s">
        <v>664</v>
      </c>
    </row>
    <row r="364" spans="1:47" s="2" customFormat="1" ht="12">
      <c r="A364" s="39"/>
      <c r="B364" s="40"/>
      <c r="C364" s="41"/>
      <c r="D364" s="226" t="s">
        <v>219</v>
      </c>
      <c r="E364" s="41"/>
      <c r="F364" s="227" t="s">
        <v>665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219</v>
      </c>
      <c r="AU364" s="18" t="s">
        <v>81</v>
      </c>
    </row>
    <row r="365" spans="1:47" s="2" customFormat="1" ht="12">
      <c r="A365" s="39"/>
      <c r="B365" s="40"/>
      <c r="C365" s="41"/>
      <c r="D365" s="231" t="s">
        <v>221</v>
      </c>
      <c r="E365" s="41"/>
      <c r="F365" s="232" t="s">
        <v>666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221</v>
      </c>
      <c r="AU365" s="18" t="s">
        <v>81</v>
      </c>
    </row>
    <row r="366" spans="1:51" s="13" customFormat="1" ht="12">
      <c r="A366" s="13"/>
      <c r="B366" s="233"/>
      <c r="C366" s="234"/>
      <c r="D366" s="226" t="s">
        <v>223</v>
      </c>
      <c r="E366" s="235" t="s">
        <v>19</v>
      </c>
      <c r="F366" s="236" t="s">
        <v>667</v>
      </c>
      <c r="G366" s="234"/>
      <c r="H366" s="237">
        <v>7.8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223</v>
      </c>
      <c r="AU366" s="243" t="s">
        <v>81</v>
      </c>
      <c r="AV366" s="13" t="s">
        <v>81</v>
      </c>
      <c r="AW366" s="13" t="s">
        <v>33</v>
      </c>
      <c r="AX366" s="13" t="s">
        <v>79</v>
      </c>
      <c r="AY366" s="243" t="s">
        <v>210</v>
      </c>
    </row>
    <row r="367" spans="1:65" s="2" customFormat="1" ht="24.15" customHeight="1">
      <c r="A367" s="39"/>
      <c r="B367" s="40"/>
      <c r="C367" s="213" t="s">
        <v>668</v>
      </c>
      <c r="D367" s="213" t="s">
        <v>212</v>
      </c>
      <c r="E367" s="214" t="s">
        <v>669</v>
      </c>
      <c r="F367" s="215" t="s">
        <v>670</v>
      </c>
      <c r="G367" s="216" t="s">
        <v>269</v>
      </c>
      <c r="H367" s="217">
        <v>25</v>
      </c>
      <c r="I367" s="218"/>
      <c r="J367" s="219">
        <f>ROUND(I367*H367,2)</f>
        <v>0</v>
      </c>
      <c r="K367" s="215" t="s">
        <v>216</v>
      </c>
      <c r="L367" s="45"/>
      <c r="M367" s="220" t="s">
        <v>19</v>
      </c>
      <c r="N367" s="221" t="s">
        <v>43</v>
      </c>
      <c r="O367" s="85"/>
      <c r="P367" s="222">
        <f>O367*H367</f>
        <v>0</v>
      </c>
      <c r="Q367" s="222">
        <v>0</v>
      </c>
      <c r="R367" s="222">
        <f>Q367*H367</f>
        <v>0</v>
      </c>
      <c r="S367" s="222">
        <v>0</v>
      </c>
      <c r="T367" s="22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4" t="s">
        <v>311</v>
      </c>
      <c r="AT367" s="224" t="s">
        <v>212</v>
      </c>
      <c r="AU367" s="224" t="s">
        <v>81</v>
      </c>
      <c r="AY367" s="18" t="s">
        <v>210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8" t="s">
        <v>79</v>
      </c>
      <c r="BK367" s="225">
        <f>ROUND(I367*H367,2)</f>
        <v>0</v>
      </c>
      <c r="BL367" s="18" t="s">
        <v>311</v>
      </c>
      <c r="BM367" s="224" t="s">
        <v>671</v>
      </c>
    </row>
    <row r="368" spans="1:47" s="2" customFormat="1" ht="12">
      <c r="A368" s="39"/>
      <c r="B368" s="40"/>
      <c r="C368" s="41"/>
      <c r="D368" s="226" t="s">
        <v>219</v>
      </c>
      <c r="E368" s="41"/>
      <c r="F368" s="227" t="s">
        <v>672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219</v>
      </c>
      <c r="AU368" s="18" t="s">
        <v>81</v>
      </c>
    </row>
    <row r="369" spans="1:47" s="2" customFormat="1" ht="12">
      <c r="A369" s="39"/>
      <c r="B369" s="40"/>
      <c r="C369" s="41"/>
      <c r="D369" s="231" t="s">
        <v>221</v>
      </c>
      <c r="E369" s="41"/>
      <c r="F369" s="232" t="s">
        <v>673</v>
      </c>
      <c r="G369" s="41"/>
      <c r="H369" s="41"/>
      <c r="I369" s="228"/>
      <c r="J369" s="41"/>
      <c r="K369" s="41"/>
      <c r="L369" s="45"/>
      <c r="M369" s="229"/>
      <c r="N369" s="230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221</v>
      </c>
      <c r="AU369" s="18" t="s">
        <v>81</v>
      </c>
    </row>
    <row r="370" spans="1:51" s="13" customFormat="1" ht="12">
      <c r="A370" s="13"/>
      <c r="B370" s="233"/>
      <c r="C370" s="234"/>
      <c r="D370" s="226" t="s">
        <v>223</v>
      </c>
      <c r="E370" s="235" t="s">
        <v>19</v>
      </c>
      <c r="F370" s="236" t="s">
        <v>674</v>
      </c>
      <c r="G370" s="234"/>
      <c r="H370" s="237">
        <v>9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223</v>
      </c>
      <c r="AU370" s="243" t="s">
        <v>81</v>
      </c>
      <c r="AV370" s="13" t="s">
        <v>81</v>
      </c>
      <c r="AW370" s="13" t="s">
        <v>33</v>
      </c>
      <c r="AX370" s="13" t="s">
        <v>72</v>
      </c>
      <c r="AY370" s="243" t="s">
        <v>210</v>
      </c>
    </row>
    <row r="371" spans="1:51" s="13" customFormat="1" ht="12">
      <c r="A371" s="13"/>
      <c r="B371" s="233"/>
      <c r="C371" s="234"/>
      <c r="D371" s="226" t="s">
        <v>223</v>
      </c>
      <c r="E371" s="235" t="s">
        <v>19</v>
      </c>
      <c r="F371" s="236" t="s">
        <v>675</v>
      </c>
      <c r="G371" s="234"/>
      <c r="H371" s="237">
        <v>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223</v>
      </c>
      <c r="AU371" s="243" t="s">
        <v>81</v>
      </c>
      <c r="AV371" s="13" t="s">
        <v>81</v>
      </c>
      <c r="AW371" s="13" t="s">
        <v>33</v>
      </c>
      <c r="AX371" s="13" t="s">
        <v>72</v>
      </c>
      <c r="AY371" s="243" t="s">
        <v>210</v>
      </c>
    </row>
    <row r="372" spans="1:51" s="13" customFormat="1" ht="12">
      <c r="A372" s="13"/>
      <c r="B372" s="233"/>
      <c r="C372" s="234"/>
      <c r="D372" s="226" t="s">
        <v>223</v>
      </c>
      <c r="E372" s="235" t="s">
        <v>19</v>
      </c>
      <c r="F372" s="236" t="s">
        <v>676</v>
      </c>
      <c r="G372" s="234"/>
      <c r="H372" s="237">
        <v>14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223</v>
      </c>
      <c r="AU372" s="243" t="s">
        <v>81</v>
      </c>
      <c r="AV372" s="13" t="s">
        <v>81</v>
      </c>
      <c r="AW372" s="13" t="s">
        <v>33</v>
      </c>
      <c r="AX372" s="13" t="s">
        <v>72</v>
      </c>
      <c r="AY372" s="243" t="s">
        <v>210</v>
      </c>
    </row>
    <row r="373" spans="1:51" s="14" customFormat="1" ht="12">
      <c r="A373" s="14"/>
      <c r="B373" s="255"/>
      <c r="C373" s="256"/>
      <c r="D373" s="226" t="s">
        <v>223</v>
      </c>
      <c r="E373" s="257" t="s">
        <v>19</v>
      </c>
      <c r="F373" s="258" t="s">
        <v>326</v>
      </c>
      <c r="G373" s="256"/>
      <c r="H373" s="259">
        <v>25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5" t="s">
        <v>223</v>
      </c>
      <c r="AU373" s="265" t="s">
        <v>81</v>
      </c>
      <c r="AV373" s="14" t="s">
        <v>217</v>
      </c>
      <c r="AW373" s="14" t="s">
        <v>33</v>
      </c>
      <c r="AX373" s="14" t="s">
        <v>79</v>
      </c>
      <c r="AY373" s="265" t="s">
        <v>210</v>
      </c>
    </row>
    <row r="374" spans="1:65" s="2" customFormat="1" ht="24.15" customHeight="1">
      <c r="A374" s="39"/>
      <c r="B374" s="40"/>
      <c r="C374" s="244" t="s">
        <v>677</v>
      </c>
      <c r="D374" s="244" t="s">
        <v>240</v>
      </c>
      <c r="E374" s="245" t="s">
        <v>678</v>
      </c>
      <c r="F374" s="246" t="s">
        <v>679</v>
      </c>
      <c r="G374" s="247" t="s">
        <v>215</v>
      </c>
      <c r="H374" s="248">
        <v>0.213</v>
      </c>
      <c r="I374" s="249"/>
      <c r="J374" s="250">
        <f>ROUND(I374*H374,2)</f>
        <v>0</v>
      </c>
      <c r="K374" s="246" t="s">
        <v>216</v>
      </c>
      <c r="L374" s="251"/>
      <c r="M374" s="252" t="s">
        <v>19</v>
      </c>
      <c r="N374" s="253" t="s">
        <v>43</v>
      </c>
      <c r="O374" s="85"/>
      <c r="P374" s="222">
        <f>O374*H374</f>
        <v>0</v>
      </c>
      <c r="Q374" s="222">
        <v>0.44</v>
      </c>
      <c r="R374" s="222">
        <f>Q374*H374</f>
        <v>0.09372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405</v>
      </c>
      <c r="AT374" s="224" t="s">
        <v>240</v>
      </c>
      <c r="AU374" s="224" t="s">
        <v>81</v>
      </c>
      <c r="AY374" s="18" t="s">
        <v>210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79</v>
      </c>
      <c r="BK374" s="225">
        <f>ROUND(I374*H374,2)</f>
        <v>0</v>
      </c>
      <c r="BL374" s="18" t="s">
        <v>311</v>
      </c>
      <c r="BM374" s="224" t="s">
        <v>680</v>
      </c>
    </row>
    <row r="375" spans="1:47" s="2" customFormat="1" ht="12">
      <c r="A375" s="39"/>
      <c r="B375" s="40"/>
      <c r="C375" s="41"/>
      <c r="D375" s="226" t="s">
        <v>219</v>
      </c>
      <c r="E375" s="41"/>
      <c r="F375" s="227" t="s">
        <v>679</v>
      </c>
      <c r="G375" s="41"/>
      <c r="H375" s="41"/>
      <c r="I375" s="228"/>
      <c r="J375" s="41"/>
      <c r="K375" s="41"/>
      <c r="L375" s="45"/>
      <c r="M375" s="229"/>
      <c r="N375" s="230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219</v>
      </c>
      <c r="AU375" s="18" t="s">
        <v>81</v>
      </c>
    </row>
    <row r="376" spans="1:51" s="13" customFormat="1" ht="12">
      <c r="A376" s="13"/>
      <c r="B376" s="233"/>
      <c r="C376" s="234"/>
      <c r="D376" s="226" t="s">
        <v>223</v>
      </c>
      <c r="E376" s="235" t="s">
        <v>19</v>
      </c>
      <c r="F376" s="236" t="s">
        <v>681</v>
      </c>
      <c r="G376" s="234"/>
      <c r="H376" s="237">
        <v>0.086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223</v>
      </c>
      <c r="AU376" s="243" t="s">
        <v>81</v>
      </c>
      <c r="AV376" s="13" t="s">
        <v>81</v>
      </c>
      <c r="AW376" s="13" t="s">
        <v>33</v>
      </c>
      <c r="AX376" s="13" t="s">
        <v>72</v>
      </c>
      <c r="AY376" s="243" t="s">
        <v>210</v>
      </c>
    </row>
    <row r="377" spans="1:51" s="13" customFormat="1" ht="12">
      <c r="A377" s="13"/>
      <c r="B377" s="233"/>
      <c r="C377" s="234"/>
      <c r="D377" s="226" t="s">
        <v>223</v>
      </c>
      <c r="E377" s="235" t="s">
        <v>19</v>
      </c>
      <c r="F377" s="236" t="s">
        <v>682</v>
      </c>
      <c r="G377" s="234"/>
      <c r="H377" s="237">
        <v>0.043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223</v>
      </c>
      <c r="AU377" s="243" t="s">
        <v>81</v>
      </c>
      <c r="AV377" s="13" t="s">
        <v>81</v>
      </c>
      <c r="AW377" s="13" t="s">
        <v>33</v>
      </c>
      <c r="AX377" s="13" t="s">
        <v>72</v>
      </c>
      <c r="AY377" s="243" t="s">
        <v>210</v>
      </c>
    </row>
    <row r="378" spans="1:51" s="13" customFormat="1" ht="12">
      <c r="A378" s="13"/>
      <c r="B378" s="233"/>
      <c r="C378" s="234"/>
      <c r="D378" s="226" t="s">
        <v>223</v>
      </c>
      <c r="E378" s="235" t="s">
        <v>19</v>
      </c>
      <c r="F378" s="236" t="s">
        <v>683</v>
      </c>
      <c r="G378" s="234"/>
      <c r="H378" s="237">
        <v>0.084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223</v>
      </c>
      <c r="AU378" s="243" t="s">
        <v>81</v>
      </c>
      <c r="AV378" s="13" t="s">
        <v>81</v>
      </c>
      <c r="AW378" s="13" t="s">
        <v>33</v>
      </c>
      <c r="AX378" s="13" t="s">
        <v>72</v>
      </c>
      <c r="AY378" s="243" t="s">
        <v>210</v>
      </c>
    </row>
    <row r="379" spans="1:51" s="14" customFormat="1" ht="12">
      <c r="A379" s="14"/>
      <c r="B379" s="255"/>
      <c r="C379" s="256"/>
      <c r="D379" s="226" t="s">
        <v>223</v>
      </c>
      <c r="E379" s="257" t="s">
        <v>19</v>
      </c>
      <c r="F379" s="258" t="s">
        <v>326</v>
      </c>
      <c r="G379" s="256"/>
      <c r="H379" s="259">
        <v>0.21300000000000002</v>
      </c>
      <c r="I379" s="260"/>
      <c r="J379" s="256"/>
      <c r="K379" s="256"/>
      <c r="L379" s="261"/>
      <c r="M379" s="262"/>
      <c r="N379" s="263"/>
      <c r="O379" s="263"/>
      <c r="P379" s="263"/>
      <c r="Q379" s="263"/>
      <c r="R379" s="263"/>
      <c r="S379" s="263"/>
      <c r="T379" s="26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5" t="s">
        <v>223</v>
      </c>
      <c r="AU379" s="265" t="s">
        <v>81</v>
      </c>
      <c r="AV379" s="14" t="s">
        <v>217</v>
      </c>
      <c r="AW379" s="14" t="s">
        <v>33</v>
      </c>
      <c r="AX379" s="14" t="s">
        <v>79</v>
      </c>
      <c r="AY379" s="265" t="s">
        <v>210</v>
      </c>
    </row>
    <row r="380" spans="1:65" s="2" customFormat="1" ht="24.15" customHeight="1">
      <c r="A380" s="39"/>
      <c r="B380" s="40"/>
      <c r="C380" s="213" t="s">
        <v>684</v>
      </c>
      <c r="D380" s="213" t="s">
        <v>212</v>
      </c>
      <c r="E380" s="214" t="s">
        <v>685</v>
      </c>
      <c r="F380" s="215" t="s">
        <v>686</v>
      </c>
      <c r="G380" s="216" t="s">
        <v>269</v>
      </c>
      <c r="H380" s="217">
        <v>258.2</v>
      </c>
      <c r="I380" s="218"/>
      <c r="J380" s="219">
        <f>ROUND(I380*H380,2)</f>
        <v>0</v>
      </c>
      <c r="K380" s="215" t="s">
        <v>216</v>
      </c>
      <c r="L380" s="45"/>
      <c r="M380" s="220" t="s">
        <v>19</v>
      </c>
      <c r="N380" s="221" t="s">
        <v>43</v>
      </c>
      <c r="O380" s="85"/>
      <c r="P380" s="222">
        <f>O380*H380</f>
        <v>0</v>
      </c>
      <c r="Q380" s="222">
        <v>6E-05</v>
      </c>
      <c r="R380" s="222">
        <f>Q380*H380</f>
        <v>0.015492</v>
      </c>
      <c r="S380" s="222">
        <v>0</v>
      </c>
      <c r="T380" s="22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4" t="s">
        <v>311</v>
      </c>
      <c r="AT380" s="224" t="s">
        <v>212</v>
      </c>
      <c r="AU380" s="224" t="s">
        <v>81</v>
      </c>
      <c r="AY380" s="18" t="s">
        <v>210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8" t="s">
        <v>79</v>
      </c>
      <c r="BK380" s="225">
        <f>ROUND(I380*H380,2)</f>
        <v>0</v>
      </c>
      <c r="BL380" s="18" t="s">
        <v>311</v>
      </c>
      <c r="BM380" s="224" t="s">
        <v>687</v>
      </c>
    </row>
    <row r="381" spans="1:47" s="2" customFormat="1" ht="12">
      <c r="A381" s="39"/>
      <c r="B381" s="40"/>
      <c r="C381" s="41"/>
      <c r="D381" s="226" t="s">
        <v>219</v>
      </c>
      <c r="E381" s="41"/>
      <c r="F381" s="227" t="s">
        <v>688</v>
      </c>
      <c r="G381" s="41"/>
      <c r="H381" s="41"/>
      <c r="I381" s="228"/>
      <c r="J381" s="41"/>
      <c r="K381" s="41"/>
      <c r="L381" s="45"/>
      <c r="M381" s="229"/>
      <c r="N381" s="230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219</v>
      </c>
      <c r="AU381" s="18" t="s">
        <v>81</v>
      </c>
    </row>
    <row r="382" spans="1:47" s="2" customFormat="1" ht="12">
      <c r="A382" s="39"/>
      <c r="B382" s="40"/>
      <c r="C382" s="41"/>
      <c r="D382" s="231" t="s">
        <v>221</v>
      </c>
      <c r="E382" s="41"/>
      <c r="F382" s="232" t="s">
        <v>689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221</v>
      </c>
      <c r="AU382" s="18" t="s">
        <v>81</v>
      </c>
    </row>
    <row r="383" spans="1:51" s="13" customFormat="1" ht="12">
      <c r="A383" s="13"/>
      <c r="B383" s="233"/>
      <c r="C383" s="234"/>
      <c r="D383" s="226" t="s">
        <v>223</v>
      </c>
      <c r="E383" s="235" t="s">
        <v>19</v>
      </c>
      <c r="F383" s="236" t="s">
        <v>690</v>
      </c>
      <c r="G383" s="234"/>
      <c r="H383" s="237">
        <v>45.2</v>
      </c>
      <c r="I383" s="238"/>
      <c r="J383" s="234"/>
      <c r="K383" s="234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223</v>
      </c>
      <c r="AU383" s="243" t="s">
        <v>81</v>
      </c>
      <c r="AV383" s="13" t="s">
        <v>81</v>
      </c>
      <c r="AW383" s="13" t="s">
        <v>33</v>
      </c>
      <c r="AX383" s="13" t="s">
        <v>72</v>
      </c>
      <c r="AY383" s="243" t="s">
        <v>210</v>
      </c>
    </row>
    <row r="384" spans="1:51" s="13" customFormat="1" ht="12">
      <c r="A384" s="13"/>
      <c r="B384" s="233"/>
      <c r="C384" s="234"/>
      <c r="D384" s="226" t="s">
        <v>223</v>
      </c>
      <c r="E384" s="235" t="s">
        <v>19</v>
      </c>
      <c r="F384" s="236" t="s">
        <v>691</v>
      </c>
      <c r="G384" s="234"/>
      <c r="H384" s="237">
        <v>28.8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223</v>
      </c>
      <c r="AU384" s="243" t="s">
        <v>81</v>
      </c>
      <c r="AV384" s="13" t="s">
        <v>81</v>
      </c>
      <c r="AW384" s="13" t="s">
        <v>33</v>
      </c>
      <c r="AX384" s="13" t="s">
        <v>72</v>
      </c>
      <c r="AY384" s="243" t="s">
        <v>210</v>
      </c>
    </row>
    <row r="385" spans="1:51" s="13" customFormat="1" ht="12">
      <c r="A385" s="13"/>
      <c r="B385" s="233"/>
      <c r="C385" s="234"/>
      <c r="D385" s="226" t="s">
        <v>223</v>
      </c>
      <c r="E385" s="235" t="s">
        <v>19</v>
      </c>
      <c r="F385" s="236" t="s">
        <v>692</v>
      </c>
      <c r="G385" s="234"/>
      <c r="H385" s="237">
        <v>12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223</v>
      </c>
      <c r="AU385" s="243" t="s">
        <v>81</v>
      </c>
      <c r="AV385" s="13" t="s">
        <v>81</v>
      </c>
      <c r="AW385" s="13" t="s">
        <v>33</v>
      </c>
      <c r="AX385" s="13" t="s">
        <v>72</v>
      </c>
      <c r="AY385" s="243" t="s">
        <v>210</v>
      </c>
    </row>
    <row r="386" spans="1:51" s="13" customFormat="1" ht="12">
      <c r="A386" s="13"/>
      <c r="B386" s="233"/>
      <c r="C386" s="234"/>
      <c r="D386" s="226" t="s">
        <v>223</v>
      </c>
      <c r="E386" s="235" t="s">
        <v>19</v>
      </c>
      <c r="F386" s="236" t="s">
        <v>693</v>
      </c>
      <c r="G386" s="234"/>
      <c r="H386" s="237">
        <v>27.6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223</v>
      </c>
      <c r="AU386" s="243" t="s">
        <v>81</v>
      </c>
      <c r="AV386" s="13" t="s">
        <v>81</v>
      </c>
      <c r="AW386" s="13" t="s">
        <v>33</v>
      </c>
      <c r="AX386" s="13" t="s">
        <v>72</v>
      </c>
      <c r="AY386" s="243" t="s">
        <v>210</v>
      </c>
    </row>
    <row r="387" spans="1:51" s="13" customFormat="1" ht="12">
      <c r="A387" s="13"/>
      <c r="B387" s="233"/>
      <c r="C387" s="234"/>
      <c r="D387" s="226" t="s">
        <v>223</v>
      </c>
      <c r="E387" s="235" t="s">
        <v>19</v>
      </c>
      <c r="F387" s="236" t="s">
        <v>694</v>
      </c>
      <c r="G387" s="234"/>
      <c r="H387" s="237">
        <v>21.6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223</v>
      </c>
      <c r="AU387" s="243" t="s">
        <v>81</v>
      </c>
      <c r="AV387" s="13" t="s">
        <v>81</v>
      </c>
      <c r="AW387" s="13" t="s">
        <v>33</v>
      </c>
      <c r="AX387" s="13" t="s">
        <v>72</v>
      </c>
      <c r="AY387" s="243" t="s">
        <v>210</v>
      </c>
    </row>
    <row r="388" spans="1:51" s="13" customFormat="1" ht="12">
      <c r="A388" s="13"/>
      <c r="B388" s="233"/>
      <c r="C388" s="234"/>
      <c r="D388" s="226" t="s">
        <v>223</v>
      </c>
      <c r="E388" s="235" t="s">
        <v>19</v>
      </c>
      <c r="F388" s="236" t="s">
        <v>695</v>
      </c>
      <c r="G388" s="234"/>
      <c r="H388" s="237">
        <v>123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223</v>
      </c>
      <c r="AU388" s="243" t="s">
        <v>81</v>
      </c>
      <c r="AV388" s="13" t="s">
        <v>81</v>
      </c>
      <c r="AW388" s="13" t="s">
        <v>33</v>
      </c>
      <c r="AX388" s="13" t="s">
        <v>72</v>
      </c>
      <c r="AY388" s="243" t="s">
        <v>210</v>
      </c>
    </row>
    <row r="389" spans="1:51" s="14" customFormat="1" ht="12">
      <c r="A389" s="14"/>
      <c r="B389" s="255"/>
      <c r="C389" s="256"/>
      <c r="D389" s="226" t="s">
        <v>223</v>
      </c>
      <c r="E389" s="257" t="s">
        <v>19</v>
      </c>
      <c r="F389" s="258" t="s">
        <v>326</v>
      </c>
      <c r="G389" s="256"/>
      <c r="H389" s="259">
        <v>258.2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5" t="s">
        <v>223</v>
      </c>
      <c r="AU389" s="265" t="s">
        <v>81</v>
      </c>
      <c r="AV389" s="14" t="s">
        <v>217</v>
      </c>
      <c r="AW389" s="14" t="s">
        <v>33</v>
      </c>
      <c r="AX389" s="14" t="s">
        <v>79</v>
      </c>
      <c r="AY389" s="265" t="s">
        <v>210</v>
      </c>
    </row>
    <row r="390" spans="1:65" s="2" customFormat="1" ht="24.15" customHeight="1">
      <c r="A390" s="39"/>
      <c r="B390" s="40"/>
      <c r="C390" s="244" t="s">
        <v>696</v>
      </c>
      <c r="D390" s="244" t="s">
        <v>240</v>
      </c>
      <c r="E390" s="245" t="s">
        <v>697</v>
      </c>
      <c r="F390" s="246" t="s">
        <v>698</v>
      </c>
      <c r="G390" s="247" t="s">
        <v>215</v>
      </c>
      <c r="H390" s="248">
        <v>1.097</v>
      </c>
      <c r="I390" s="249"/>
      <c r="J390" s="250">
        <f>ROUND(I390*H390,2)</f>
        <v>0</v>
      </c>
      <c r="K390" s="246" t="s">
        <v>216</v>
      </c>
      <c r="L390" s="251"/>
      <c r="M390" s="252" t="s">
        <v>19</v>
      </c>
      <c r="N390" s="253" t="s">
        <v>43</v>
      </c>
      <c r="O390" s="85"/>
      <c r="P390" s="222">
        <f>O390*H390</f>
        <v>0</v>
      </c>
      <c r="Q390" s="222">
        <v>0.44</v>
      </c>
      <c r="R390" s="222">
        <f>Q390*H390</f>
        <v>0.48268</v>
      </c>
      <c r="S390" s="222">
        <v>0</v>
      </c>
      <c r="T390" s="22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4" t="s">
        <v>405</v>
      </c>
      <c r="AT390" s="224" t="s">
        <v>240</v>
      </c>
      <c r="AU390" s="224" t="s">
        <v>81</v>
      </c>
      <c r="AY390" s="18" t="s">
        <v>210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79</v>
      </c>
      <c r="BK390" s="225">
        <f>ROUND(I390*H390,2)</f>
        <v>0</v>
      </c>
      <c r="BL390" s="18" t="s">
        <v>311</v>
      </c>
      <c r="BM390" s="224" t="s">
        <v>699</v>
      </c>
    </row>
    <row r="391" spans="1:47" s="2" customFormat="1" ht="12">
      <c r="A391" s="39"/>
      <c r="B391" s="40"/>
      <c r="C391" s="41"/>
      <c r="D391" s="226" t="s">
        <v>219</v>
      </c>
      <c r="E391" s="41"/>
      <c r="F391" s="227" t="s">
        <v>698</v>
      </c>
      <c r="G391" s="41"/>
      <c r="H391" s="41"/>
      <c r="I391" s="228"/>
      <c r="J391" s="41"/>
      <c r="K391" s="41"/>
      <c r="L391" s="45"/>
      <c r="M391" s="229"/>
      <c r="N391" s="230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219</v>
      </c>
      <c r="AU391" s="18" t="s">
        <v>81</v>
      </c>
    </row>
    <row r="392" spans="1:51" s="13" customFormat="1" ht="12">
      <c r="A392" s="13"/>
      <c r="B392" s="233"/>
      <c r="C392" s="234"/>
      <c r="D392" s="226" t="s">
        <v>223</v>
      </c>
      <c r="E392" s="235" t="s">
        <v>19</v>
      </c>
      <c r="F392" s="236" t="s">
        <v>700</v>
      </c>
      <c r="G392" s="234"/>
      <c r="H392" s="237">
        <v>0.339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223</v>
      </c>
      <c r="AU392" s="243" t="s">
        <v>81</v>
      </c>
      <c r="AV392" s="13" t="s">
        <v>81</v>
      </c>
      <c r="AW392" s="13" t="s">
        <v>33</v>
      </c>
      <c r="AX392" s="13" t="s">
        <v>72</v>
      </c>
      <c r="AY392" s="243" t="s">
        <v>210</v>
      </c>
    </row>
    <row r="393" spans="1:51" s="13" customFormat="1" ht="12">
      <c r="A393" s="13"/>
      <c r="B393" s="233"/>
      <c r="C393" s="234"/>
      <c r="D393" s="226" t="s">
        <v>223</v>
      </c>
      <c r="E393" s="235" t="s">
        <v>19</v>
      </c>
      <c r="F393" s="236" t="s">
        <v>701</v>
      </c>
      <c r="G393" s="234"/>
      <c r="H393" s="237">
        <v>0.144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223</v>
      </c>
      <c r="AU393" s="243" t="s">
        <v>81</v>
      </c>
      <c r="AV393" s="13" t="s">
        <v>81</v>
      </c>
      <c r="AW393" s="13" t="s">
        <v>33</v>
      </c>
      <c r="AX393" s="13" t="s">
        <v>72</v>
      </c>
      <c r="AY393" s="243" t="s">
        <v>210</v>
      </c>
    </row>
    <row r="394" spans="1:51" s="13" customFormat="1" ht="12">
      <c r="A394" s="13"/>
      <c r="B394" s="233"/>
      <c r="C394" s="234"/>
      <c r="D394" s="226" t="s">
        <v>223</v>
      </c>
      <c r="E394" s="235" t="s">
        <v>19</v>
      </c>
      <c r="F394" s="236" t="s">
        <v>702</v>
      </c>
      <c r="G394" s="234"/>
      <c r="H394" s="237">
        <v>0.06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223</v>
      </c>
      <c r="AU394" s="243" t="s">
        <v>81</v>
      </c>
      <c r="AV394" s="13" t="s">
        <v>81</v>
      </c>
      <c r="AW394" s="13" t="s">
        <v>33</v>
      </c>
      <c r="AX394" s="13" t="s">
        <v>72</v>
      </c>
      <c r="AY394" s="243" t="s">
        <v>210</v>
      </c>
    </row>
    <row r="395" spans="1:51" s="13" customFormat="1" ht="12">
      <c r="A395" s="13"/>
      <c r="B395" s="233"/>
      <c r="C395" s="234"/>
      <c r="D395" s="226" t="s">
        <v>223</v>
      </c>
      <c r="E395" s="235" t="s">
        <v>19</v>
      </c>
      <c r="F395" s="236" t="s">
        <v>703</v>
      </c>
      <c r="G395" s="234"/>
      <c r="H395" s="237">
        <v>0.138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223</v>
      </c>
      <c r="AU395" s="243" t="s">
        <v>81</v>
      </c>
      <c r="AV395" s="13" t="s">
        <v>81</v>
      </c>
      <c r="AW395" s="13" t="s">
        <v>33</v>
      </c>
      <c r="AX395" s="13" t="s">
        <v>72</v>
      </c>
      <c r="AY395" s="243" t="s">
        <v>210</v>
      </c>
    </row>
    <row r="396" spans="1:51" s="13" customFormat="1" ht="12">
      <c r="A396" s="13"/>
      <c r="B396" s="233"/>
      <c r="C396" s="234"/>
      <c r="D396" s="226" t="s">
        <v>223</v>
      </c>
      <c r="E396" s="235" t="s">
        <v>19</v>
      </c>
      <c r="F396" s="236" t="s">
        <v>704</v>
      </c>
      <c r="G396" s="234"/>
      <c r="H396" s="237">
        <v>0.108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223</v>
      </c>
      <c r="AU396" s="243" t="s">
        <v>81</v>
      </c>
      <c r="AV396" s="13" t="s">
        <v>81</v>
      </c>
      <c r="AW396" s="13" t="s">
        <v>33</v>
      </c>
      <c r="AX396" s="13" t="s">
        <v>72</v>
      </c>
      <c r="AY396" s="243" t="s">
        <v>210</v>
      </c>
    </row>
    <row r="397" spans="1:51" s="13" customFormat="1" ht="12">
      <c r="A397" s="13"/>
      <c r="B397" s="233"/>
      <c r="C397" s="234"/>
      <c r="D397" s="226" t="s">
        <v>223</v>
      </c>
      <c r="E397" s="235" t="s">
        <v>19</v>
      </c>
      <c r="F397" s="236" t="s">
        <v>705</v>
      </c>
      <c r="G397" s="234"/>
      <c r="H397" s="237">
        <v>0.308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223</v>
      </c>
      <c r="AU397" s="243" t="s">
        <v>81</v>
      </c>
      <c r="AV397" s="13" t="s">
        <v>81</v>
      </c>
      <c r="AW397" s="13" t="s">
        <v>33</v>
      </c>
      <c r="AX397" s="13" t="s">
        <v>72</v>
      </c>
      <c r="AY397" s="243" t="s">
        <v>210</v>
      </c>
    </row>
    <row r="398" spans="1:51" s="14" customFormat="1" ht="12">
      <c r="A398" s="14"/>
      <c r="B398" s="255"/>
      <c r="C398" s="256"/>
      <c r="D398" s="226" t="s">
        <v>223</v>
      </c>
      <c r="E398" s="257" t="s">
        <v>19</v>
      </c>
      <c r="F398" s="258" t="s">
        <v>326</v>
      </c>
      <c r="G398" s="256"/>
      <c r="H398" s="259">
        <v>1.097</v>
      </c>
      <c r="I398" s="260"/>
      <c r="J398" s="256"/>
      <c r="K398" s="256"/>
      <c r="L398" s="261"/>
      <c r="M398" s="262"/>
      <c r="N398" s="263"/>
      <c r="O398" s="263"/>
      <c r="P398" s="263"/>
      <c r="Q398" s="263"/>
      <c r="R398" s="263"/>
      <c r="S398" s="263"/>
      <c r="T398" s="26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5" t="s">
        <v>223</v>
      </c>
      <c r="AU398" s="265" t="s">
        <v>81</v>
      </c>
      <c r="AV398" s="14" t="s">
        <v>217</v>
      </c>
      <c r="AW398" s="14" t="s">
        <v>33</v>
      </c>
      <c r="AX398" s="14" t="s">
        <v>79</v>
      </c>
      <c r="AY398" s="265" t="s">
        <v>210</v>
      </c>
    </row>
    <row r="399" spans="1:65" s="2" customFormat="1" ht="16.5" customHeight="1">
      <c r="A399" s="39"/>
      <c r="B399" s="40"/>
      <c r="C399" s="213" t="s">
        <v>706</v>
      </c>
      <c r="D399" s="213" t="s">
        <v>212</v>
      </c>
      <c r="E399" s="214" t="s">
        <v>707</v>
      </c>
      <c r="F399" s="215" t="s">
        <v>708</v>
      </c>
      <c r="G399" s="216" t="s">
        <v>229</v>
      </c>
      <c r="H399" s="217">
        <v>7.05</v>
      </c>
      <c r="I399" s="218"/>
      <c r="J399" s="219">
        <f>ROUND(I399*H399,2)</f>
        <v>0</v>
      </c>
      <c r="K399" s="215" t="s">
        <v>216</v>
      </c>
      <c r="L399" s="45"/>
      <c r="M399" s="220" t="s">
        <v>19</v>
      </c>
      <c r="N399" s="221" t="s">
        <v>43</v>
      </c>
      <c r="O399" s="85"/>
      <c r="P399" s="222">
        <f>O399*H399</f>
        <v>0</v>
      </c>
      <c r="Q399" s="222">
        <v>0</v>
      </c>
      <c r="R399" s="222">
        <f>Q399*H399</f>
        <v>0</v>
      </c>
      <c r="S399" s="222">
        <v>0.015</v>
      </c>
      <c r="T399" s="223">
        <f>S399*H399</f>
        <v>0.10575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4" t="s">
        <v>311</v>
      </c>
      <c r="AT399" s="224" t="s">
        <v>212</v>
      </c>
      <c r="AU399" s="224" t="s">
        <v>81</v>
      </c>
      <c r="AY399" s="18" t="s">
        <v>210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79</v>
      </c>
      <c r="BK399" s="225">
        <f>ROUND(I399*H399,2)</f>
        <v>0</v>
      </c>
      <c r="BL399" s="18" t="s">
        <v>311</v>
      </c>
      <c r="BM399" s="224" t="s">
        <v>709</v>
      </c>
    </row>
    <row r="400" spans="1:47" s="2" customFormat="1" ht="12">
      <c r="A400" s="39"/>
      <c r="B400" s="40"/>
      <c r="C400" s="41"/>
      <c r="D400" s="226" t="s">
        <v>219</v>
      </c>
      <c r="E400" s="41"/>
      <c r="F400" s="227" t="s">
        <v>710</v>
      </c>
      <c r="G400" s="41"/>
      <c r="H400" s="41"/>
      <c r="I400" s="228"/>
      <c r="J400" s="41"/>
      <c r="K400" s="41"/>
      <c r="L400" s="45"/>
      <c r="M400" s="229"/>
      <c r="N400" s="23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219</v>
      </c>
      <c r="AU400" s="18" t="s">
        <v>81</v>
      </c>
    </row>
    <row r="401" spans="1:47" s="2" customFormat="1" ht="12">
      <c r="A401" s="39"/>
      <c r="B401" s="40"/>
      <c r="C401" s="41"/>
      <c r="D401" s="231" t="s">
        <v>221</v>
      </c>
      <c r="E401" s="41"/>
      <c r="F401" s="232" t="s">
        <v>711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221</v>
      </c>
      <c r="AU401" s="18" t="s">
        <v>81</v>
      </c>
    </row>
    <row r="402" spans="1:51" s="13" customFormat="1" ht="12">
      <c r="A402" s="13"/>
      <c r="B402" s="233"/>
      <c r="C402" s="234"/>
      <c r="D402" s="226" t="s">
        <v>223</v>
      </c>
      <c r="E402" s="235" t="s">
        <v>19</v>
      </c>
      <c r="F402" s="236" t="s">
        <v>712</v>
      </c>
      <c r="G402" s="234"/>
      <c r="H402" s="237">
        <v>7.05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223</v>
      </c>
      <c r="AU402" s="243" t="s">
        <v>81</v>
      </c>
      <c r="AV402" s="13" t="s">
        <v>81</v>
      </c>
      <c r="AW402" s="13" t="s">
        <v>33</v>
      </c>
      <c r="AX402" s="13" t="s">
        <v>79</v>
      </c>
      <c r="AY402" s="243" t="s">
        <v>210</v>
      </c>
    </row>
    <row r="403" spans="1:65" s="2" customFormat="1" ht="16.5" customHeight="1">
      <c r="A403" s="39"/>
      <c r="B403" s="40"/>
      <c r="C403" s="213" t="s">
        <v>713</v>
      </c>
      <c r="D403" s="213" t="s">
        <v>212</v>
      </c>
      <c r="E403" s="214" t="s">
        <v>714</v>
      </c>
      <c r="F403" s="215" t="s">
        <v>715</v>
      </c>
      <c r="G403" s="216" t="s">
        <v>269</v>
      </c>
      <c r="H403" s="217">
        <v>48.339</v>
      </c>
      <c r="I403" s="218"/>
      <c r="J403" s="219">
        <f>ROUND(I403*H403,2)</f>
        <v>0</v>
      </c>
      <c r="K403" s="215" t="s">
        <v>216</v>
      </c>
      <c r="L403" s="45"/>
      <c r="M403" s="220" t="s">
        <v>19</v>
      </c>
      <c r="N403" s="221" t="s">
        <v>43</v>
      </c>
      <c r="O403" s="85"/>
      <c r="P403" s="222">
        <f>O403*H403</f>
        <v>0</v>
      </c>
      <c r="Q403" s="222">
        <v>2E-05</v>
      </c>
      <c r="R403" s="222">
        <f>Q403*H403</f>
        <v>0.0009667800000000001</v>
      </c>
      <c r="S403" s="222">
        <v>0</v>
      </c>
      <c r="T403" s="223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4" t="s">
        <v>311</v>
      </c>
      <c r="AT403" s="224" t="s">
        <v>212</v>
      </c>
      <c r="AU403" s="224" t="s">
        <v>81</v>
      </c>
      <c r="AY403" s="18" t="s">
        <v>210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8" t="s">
        <v>79</v>
      </c>
      <c r="BK403" s="225">
        <f>ROUND(I403*H403,2)</f>
        <v>0</v>
      </c>
      <c r="BL403" s="18" t="s">
        <v>311</v>
      </c>
      <c r="BM403" s="224" t="s">
        <v>716</v>
      </c>
    </row>
    <row r="404" spans="1:47" s="2" customFormat="1" ht="12">
      <c r="A404" s="39"/>
      <c r="B404" s="40"/>
      <c r="C404" s="41"/>
      <c r="D404" s="226" t="s">
        <v>219</v>
      </c>
      <c r="E404" s="41"/>
      <c r="F404" s="227" t="s">
        <v>717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219</v>
      </c>
      <c r="AU404" s="18" t="s">
        <v>81</v>
      </c>
    </row>
    <row r="405" spans="1:47" s="2" customFormat="1" ht="12">
      <c r="A405" s="39"/>
      <c r="B405" s="40"/>
      <c r="C405" s="41"/>
      <c r="D405" s="231" t="s">
        <v>221</v>
      </c>
      <c r="E405" s="41"/>
      <c r="F405" s="232" t="s">
        <v>718</v>
      </c>
      <c r="G405" s="41"/>
      <c r="H405" s="41"/>
      <c r="I405" s="228"/>
      <c r="J405" s="41"/>
      <c r="K405" s="41"/>
      <c r="L405" s="45"/>
      <c r="M405" s="229"/>
      <c r="N405" s="230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221</v>
      </c>
      <c r="AU405" s="18" t="s">
        <v>81</v>
      </c>
    </row>
    <row r="406" spans="1:51" s="13" customFormat="1" ht="12">
      <c r="A406" s="13"/>
      <c r="B406" s="233"/>
      <c r="C406" s="234"/>
      <c r="D406" s="226" t="s">
        <v>223</v>
      </c>
      <c r="E406" s="235" t="s">
        <v>19</v>
      </c>
      <c r="F406" s="236" t="s">
        <v>719</v>
      </c>
      <c r="G406" s="234"/>
      <c r="H406" s="237">
        <v>9.669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223</v>
      </c>
      <c r="AU406" s="243" t="s">
        <v>81</v>
      </c>
      <c r="AV406" s="13" t="s">
        <v>81</v>
      </c>
      <c r="AW406" s="13" t="s">
        <v>33</v>
      </c>
      <c r="AX406" s="13" t="s">
        <v>72</v>
      </c>
      <c r="AY406" s="243" t="s">
        <v>210</v>
      </c>
    </row>
    <row r="407" spans="1:51" s="13" customFormat="1" ht="12">
      <c r="A407" s="13"/>
      <c r="B407" s="233"/>
      <c r="C407" s="234"/>
      <c r="D407" s="226" t="s">
        <v>223</v>
      </c>
      <c r="E407" s="235" t="s">
        <v>19</v>
      </c>
      <c r="F407" s="236" t="s">
        <v>720</v>
      </c>
      <c r="G407" s="234"/>
      <c r="H407" s="237">
        <v>38.67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223</v>
      </c>
      <c r="AU407" s="243" t="s">
        <v>81</v>
      </c>
      <c r="AV407" s="13" t="s">
        <v>81</v>
      </c>
      <c r="AW407" s="13" t="s">
        <v>33</v>
      </c>
      <c r="AX407" s="13" t="s">
        <v>72</v>
      </c>
      <c r="AY407" s="243" t="s">
        <v>210</v>
      </c>
    </row>
    <row r="408" spans="1:51" s="14" customFormat="1" ht="12">
      <c r="A408" s="14"/>
      <c r="B408" s="255"/>
      <c r="C408" s="256"/>
      <c r="D408" s="226" t="s">
        <v>223</v>
      </c>
      <c r="E408" s="257" t="s">
        <v>19</v>
      </c>
      <c r="F408" s="258" t="s">
        <v>326</v>
      </c>
      <c r="G408" s="256"/>
      <c r="H408" s="259">
        <v>48.339</v>
      </c>
      <c r="I408" s="260"/>
      <c r="J408" s="256"/>
      <c r="K408" s="256"/>
      <c r="L408" s="261"/>
      <c r="M408" s="262"/>
      <c r="N408" s="263"/>
      <c r="O408" s="263"/>
      <c r="P408" s="263"/>
      <c r="Q408" s="263"/>
      <c r="R408" s="263"/>
      <c r="S408" s="263"/>
      <c r="T408" s="26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5" t="s">
        <v>223</v>
      </c>
      <c r="AU408" s="265" t="s">
        <v>81</v>
      </c>
      <c r="AV408" s="14" t="s">
        <v>217</v>
      </c>
      <c r="AW408" s="14" t="s">
        <v>33</v>
      </c>
      <c r="AX408" s="14" t="s">
        <v>79</v>
      </c>
      <c r="AY408" s="265" t="s">
        <v>210</v>
      </c>
    </row>
    <row r="409" spans="1:65" s="2" customFormat="1" ht="16.5" customHeight="1">
      <c r="A409" s="39"/>
      <c r="B409" s="40"/>
      <c r="C409" s="244" t="s">
        <v>721</v>
      </c>
      <c r="D409" s="244" t="s">
        <v>240</v>
      </c>
      <c r="E409" s="245" t="s">
        <v>722</v>
      </c>
      <c r="F409" s="246" t="s">
        <v>723</v>
      </c>
      <c r="G409" s="247" t="s">
        <v>215</v>
      </c>
      <c r="H409" s="248">
        <v>0.12</v>
      </c>
      <c r="I409" s="249"/>
      <c r="J409" s="250">
        <f>ROUND(I409*H409,2)</f>
        <v>0</v>
      </c>
      <c r="K409" s="246" t="s">
        <v>216</v>
      </c>
      <c r="L409" s="251"/>
      <c r="M409" s="252" t="s">
        <v>19</v>
      </c>
      <c r="N409" s="253" t="s">
        <v>43</v>
      </c>
      <c r="O409" s="85"/>
      <c r="P409" s="222">
        <f>O409*H409</f>
        <v>0</v>
      </c>
      <c r="Q409" s="222">
        <v>0.55</v>
      </c>
      <c r="R409" s="222">
        <f>Q409*H409</f>
        <v>0.066</v>
      </c>
      <c r="S409" s="222">
        <v>0</v>
      </c>
      <c r="T409" s="22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4" t="s">
        <v>405</v>
      </c>
      <c r="AT409" s="224" t="s">
        <v>240</v>
      </c>
      <c r="AU409" s="224" t="s">
        <v>81</v>
      </c>
      <c r="AY409" s="18" t="s">
        <v>210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79</v>
      </c>
      <c r="BK409" s="225">
        <f>ROUND(I409*H409,2)</f>
        <v>0</v>
      </c>
      <c r="BL409" s="18" t="s">
        <v>311</v>
      </c>
      <c r="BM409" s="224" t="s">
        <v>724</v>
      </c>
    </row>
    <row r="410" spans="1:47" s="2" customFormat="1" ht="12">
      <c r="A410" s="39"/>
      <c r="B410" s="40"/>
      <c r="C410" s="41"/>
      <c r="D410" s="226" t="s">
        <v>219</v>
      </c>
      <c r="E410" s="41"/>
      <c r="F410" s="227" t="s">
        <v>723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219</v>
      </c>
      <c r="AU410" s="18" t="s">
        <v>81</v>
      </c>
    </row>
    <row r="411" spans="1:51" s="13" customFormat="1" ht="12">
      <c r="A411" s="13"/>
      <c r="B411" s="233"/>
      <c r="C411" s="234"/>
      <c r="D411" s="226" t="s">
        <v>223</v>
      </c>
      <c r="E411" s="235" t="s">
        <v>19</v>
      </c>
      <c r="F411" s="236" t="s">
        <v>725</v>
      </c>
      <c r="G411" s="234"/>
      <c r="H411" s="237">
        <v>0.023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223</v>
      </c>
      <c r="AU411" s="243" t="s">
        <v>81</v>
      </c>
      <c r="AV411" s="13" t="s">
        <v>81</v>
      </c>
      <c r="AW411" s="13" t="s">
        <v>33</v>
      </c>
      <c r="AX411" s="13" t="s">
        <v>72</v>
      </c>
      <c r="AY411" s="243" t="s">
        <v>210</v>
      </c>
    </row>
    <row r="412" spans="1:51" s="13" customFormat="1" ht="12">
      <c r="A412" s="13"/>
      <c r="B412" s="233"/>
      <c r="C412" s="234"/>
      <c r="D412" s="226" t="s">
        <v>223</v>
      </c>
      <c r="E412" s="235" t="s">
        <v>19</v>
      </c>
      <c r="F412" s="236" t="s">
        <v>726</v>
      </c>
      <c r="G412" s="234"/>
      <c r="H412" s="237">
        <v>0.097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223</v>
      </c>
      <c r="AU412" s="243" t="s">
        <v>81</v>
      </c>
      <c r="AV412" s="13" t="s">
        <v>81</v>
      </c>
      <c r="AW412" s="13" t="s">
        <v>33</v>
      </c>
      <c r="AX412" s="13" t="s">
        <v>72</v>
      </c>
      <c r="AY412" s="243" t="s">
        <v>210</v>
      </c>
    </row>
    <row r="413" spans="1:51" s="14" customFormat="1" ht="12">
      <c r="A413" s="14"/>
      <c r="B413" s="255"/>
      <c r="C413" s="256"/>
      <c r="D413" s="226" t="s">
        <v>223</v>
      </c>
      <c r="E413" s="257" t="s">
        <v>19</v>
      </c>
      <c r="F413" s="258" t="s">
        <v>326</v>
      </c>
      <c r="G413" s="256"/>
      <c r="H413" s="259">
        <v>0.12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5" t="s">
        <v>223</v>
      </c>
      <c r="AU413" s="265" t="s">
        <v>81</v>
      </c>
      <c r="AV413" s="14" t="s">
        <v>217</v>
      </c>
      <c r="AW413" s="14" t="s">
        <v>33</v>
      </c>
      <c r="AX413" s="14" t="s">
        <v>79</v>
      </c>
      <c r="AY413" s="265" t="s">
        <v>210</v>
      </c>
    </row>
    <row r="414" spans="1:65" s="2" customFormat="1" ht="21.75" customHeight="1">
      <c r="A414" s="39"/>
      <c r="B414" s="40"/>
      <c r="C414" s="213" t="s">
        <v>727</v>
      </c>
      <c r="D414" s="213" t="s">
        <v>212</v>
      </c>
      <c r="E414" s="214" t="s">
        <v>728</v>
      </c>
      <c r="F414" s="215" t="s">
        <v>729</v>
      </c>
      <c r="G414" s="216" t="s">
        <v>229</v>
      </c>
      <c r="H414" s="217">
        <v>22.821</v>
      </c>
      <c r="I414" s="218"/>
      <c r="J414" s="219">
        <f>ROUND(I414*H414,2)</f>
        <v>0</v>
      </c>
      <c r="K414" s="215" t="s">
        <v>216</v>
      </c>
      <c r="L414" s="45"/>
      <c r="M414" s="220" t="s">
        <v>19</v>
      </c>
      <c r="N414" s="221" t="s">
        <v>43</v>
      </c>
      <c r="O414" s="85"/>
      <c r="P414" s="222">
        <f>O414*H414</f>
        <v>0</v>
      </c>
      <c r="Q414" s="222">
        <v>0</v>
      </c>
      <c r="R414" s="222">
        <f>Q414*H414</f>
        <v>0</v>
      </c>
      <c r="S414" s="222">
        <v>0.015</v>
      </c>
      <c r="T414" s="223">
        <f>S414*H414</f>
        <v>0.34231500000000004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311</v>
      </c>
      <c r="AT414" s="224" t="s">
        <v>212</v>
      </c>
      <c r="AU414" s="224" t="s">
        <v>81</v>
      </c>
      <c r="AY414" s="18" t="s">
        <v>210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79</v>
      </c>
      <c r="BK414" s="225">
        <f>ROUND(I414*H414,2)</f>
        <v>0</v>
      </c>
      <c r="BL414" s="18" t="s">
        <v>311</v>
      </c>
      <c r="BM414" s="224" t="s">
        <v>730</v>
      </c>
    </row>
    <row r="415" spans="1:47" s="2" customFormat="1" ht="12">
      <c r="A415" s="39"/>
      <c r="B415" s="40"/>
      <c r="C415" s="41"/>
      <c r="D415" s="226" t="s">
        <v>219</v>
      </c>
      <c r="E415" s="41"/>
      <c r="F415" s="227" t="s">
        <v>731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219</v>
      </c>
      <c r="AU415" s="18" t="s">
        <v>81</v>
      </c>
    </row>
    <row r="416" spans="1:47" s="2" customFormat="1" ht="12">
      <c r="A416" s="39"/>
      <c r="B416" s="40"/>
      <c r="C416" s="41"/>
      <c r="D416" s="231" t="s">
        <v>221</v>
      </c>
      <c r="E416" s="41"/>
      <c r="F416" s="232" t="s">
        <v>732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221</v>
      </c>
      <c r="AU416" s="18" t="s">
        <v>81</v>
      </c>
    </row>
    <row r="417" spans="1:51" s="13" customFormat="1" ht="12">
      <c r="A417" s="13"/>
      <c r="B417" s="233"/>
      <c r="C417" s="234"/>
      <c r="D417" s="226" t="s">
        <v>223</v>
      </c>
      <c r="E417" s="235" t="s">
        <v>19</v>
      </c>
      <c r="F417" s="236" t="s">
        <v>733</v>
      </c>
      <c r="G417" s="234"/>
      <c r="H417" s="237">
        <v>2.591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223</v>
      </c>
      <c r="AU417" s="243" t="s">
        <v>81</v>
      </c>
      <c r="AV417" s="13" t="s">
        <v>81</v>
      </c>
      <c r="AW417" s="13" t="s">
        <v>33</v>
      </c>
      <c r="AX417" s="13" t="s">
        <v>72</v>
      </c>
      <c r="AY417" s="243" t="s">
        <v>210</v>
      </c>
    </row>
    <row r="418" spans="1:51" s="13" customFormat="1" ht="12">
      <c r="A418" s="13"/>
      <c r="B418" s="233"/>
      <c r="C418" s="234"/>
      <c r="D418" s="226" t="s">
        <v>223</v>
      </c>
      <c r="E418" s="235" t="s">
        <v>19</v>
      </c>
      <c r="F418" s="236" t="s">
        <v>734</v>
      </c>
      <c r="G418" s="234"/>
      <c r="H418" s="237">
        <v>3.96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223</v>
      </c>
      <c r="AU418" s="243" t="s">
        <v>81</v>
      </c>
      <c r="AV418" s="13" t="s">
        <v>81</v>
      </c>
      <c r="AW418" s="13" t="s">
        <v>33</v>
      </c>
      <c r="AX418" s="13" t="s">
        <v>72</v>
      </c>
      <c r="AY418" s="243" t="s">
        <v>210</v>
      </c>
    </row>
    <row r="419" spans="1:51" s="13" customFormat="1" ht="12">
      <c r="A419" s="13"/>
      <c r="B419" s="233"/>
      <c r="C419" s="234"/>
      <c r="D419" s="226" t="s">
        <v>223</v>
      </c>
      <c r="E419" s="235" t="s">
        <v>19</v>
      </c>
      <c r="F419" s="236" t="s">
        <v>735</v>
      </c>
      <c r="G419" s="234"/>
      <c r="H419" s="237">
        <v>7.772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223</v>
      </c>
      <c r="AU419" s="243" t="s">
        <v>81</v>
      </c>
      <c r="AV419" s="13" t="s">
        <v>81</v>
      </c>
      <c r="AW419" s="13" t="s">
        <v>33</v>
      </c>
      <c r="AX419" s="13" t="s">
        <v>72</v>
      </c>
      <c r="AY419" s="243" t="s">
        <v>210</v>
      </c>
    </row>
    <row r="420" spans="1:51" s="13" customFormat="1" ht="12">
      <c r="A420" s="13"/>
      <c r="B420" s="233"/>
      <c r="C420" s="234"/>
      <c r="D420" s="226" t="s">
        <v>223</v>
      </c>
      <c r="E420" s="235" t="s">
        <v>19</v>
      </c>
      <c r="F420" s="236" t="s">
        <v>736</v>
      </c>
      <c r="G420" s="234"/>
      <c r="H420" s="237">
        <v>8.498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223</v>
      </c>
      <c r="AU420" s="243" t="s">
        <v>81</v>
      </c>
      <c r="AV420" s="13" t="s">
        <v>81</v>
      </c>
      <c r="AW420" s="13" t="s">
        <v>33</v>
      </c>
      <c r="AX420" s="13" t="s">
        <v>72</v>
      </c>
      <c r="AY420" s="243" t="s">
        <v>210</v>
      </c>
    </row>
    <row r="421" spans="1:51" s="14" customFormat="1" ht="12">
      <c r="A421" s="14"/>
      <c r="B421" s="255"/>
      <c r="C421" s="256"/>
      <c r="D421" s="226" t="s">
        <v>223</v>
      </c>
      <c r="E421" s="257" t="s">
        <v>19</v>
      </c>
      <c r="F421" s="258" t="s">
        <v>326</v>
      </c>
      <c r="G421" s="256"/>
      <c r="H421" s="259">
        <v>22.820999999999998</v>
      </c>
      <c r="I421" s="260"/>
      <c r="J421" s="256"/>
      <c r="K421" s="256"/>
      <c r="L421" s="261"/>
      <c r="M421" s="262"/>
      <c r="N421" s="263"/>
      <c r="O421" s="263"/>
      <c r="P421" s="263"/>
      <c r="Q421" s="263"/>
      <c r="R421" s="263"/>
      <c r="S421" s="263"/>
      <c r="T421" s="26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5" t="s">
        <v>223</v>
      </c>
      <c r="AU421" s="265" t="s">
        <v>81</v>
      </c>
      <c r="AV421" s="14" t="s">
        <v>217</v>
      </c>
      <c r="AW421" s="14" t="s">
        <v>33</v>
      </c>
      <c r="AX421" s="14" t="s">
        <v>79</v>
      </c>
      <c r="AY421" s="265" t="s">
        <v>210</v>
      </c>
    </row>
    <row r="422" spans="1:65" s="2" customFormat="1" ht="21.75" customHeight="1">
      <c r="A422" s="39"/>
      <c r="B422" s="40"/>
      <c r="C422" s="213" t="s">
        <v>737</v>
      </c>
      <c r="D422" s="213" t="s">
        <v>212</v>
      </c>
      <c r="E422" s="214" t="s">
        <v>738</v>
      </c>
      <c r="F422" s="215" t="s">
        <v>739</v>
      </c>
      <c r="G422" s="216" t="s">
        <v>229</v>
      </c>
      <c r="H422" s="217">
        <v>28.92</v>
      </c>
      <c r="I422" s="218"/>
      <c r="J422" s="219">
        <f>ROUND(I422*H422,2)</f>
        <v>0</v>
      </c>
      <c r="K422" s="215" t="s">
        <v>216</v>
      </c>
      <c r="L422" s="45"/>
      <c r="M422" s="220" t="s">
        <v>19</v>
      </c>
      <c r="N422" s="221" t="s">
        <v>43</v>
      </c>
      <c r="O422" s="85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24" t="s">
        <v>311</v>
      </c>
      <c r="AT422" s="224" t="s">
        <v>212</v>
      </c>
      <c r="AU422" s="224" t="s">
        <v>81</v>
      </c>
      <c r="AY422" s="18" t="s">
        <v>210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8" t="s">
        <v>79</v>
      </c>
      <c r="BK422" s="225">
        <f>ROUND(I422*H422,2)</f>
        <v>0</v>
      </c>
      <c r="BL422" s="18" t="s">
        <v>311</v>
      </c>
      <c r="BM422" s="224" t="s">
        <v>740</v>
      </c>
    </row>
    <row r="423" spans="1:47" s="2" customFormat="1" ht="12">
      <c r="A423" s="39"/>
      <c r="B423" s="40"/>
      <c r="C423" s="41"/>
      <c r="D423" s="226" t="s">
        <v>219</v>
      </c>
      <c r="E423" s="41"/>
      <c r="F423" s="227" t="s">
        <v>741</v>
      </c>
      <c r="G423" s="41"/>
      <c r="H423" s="41"/>
      <c r="I423" s="228"/>
      <c r="J423" s="41"/>
      <c r="K423" s="41"/>
      <c r="L423" s="45"/>
      <c r="M423" s="229"/>
      <c r="N423" s="230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219</v>
      </c>
      <c r="AU423" s="18" t="s">
        <v>81</v>
      </c>
    </row>
    <row r="424" spans="1:47" s="2" customFormat="1" ht="12">
      <c r="A424" s="39"/>
      <c r="B424" s="40"/>
      <c r="C424" s="41"/>
      <c r="D424" s="231" t="s">
        <v>221</v>
      </c>
      <c r="E424" s="41"/>
      <c r="F424" s="232" t="s">
        <v>742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221</v>
      </c>
      <c r="AU424" s="18" t="s">
        <v>81</v>
      </c>
    </row>
    <row r="425" spans="1:51" s="13" customFormat="1" ht="12">
      <c r="A425" s="13"/>
      <c r="B425" s="233"/>
      <c r="C425" s="234"/>
      <c r="D425" s="226" t="s">
        <v>223</v>
      </c>
      <c r="E425" s="235" t="s">
        <v>19</v>
      </c>
      <c r="F425" s="236" t="s">
        <v>743</v>
      </c>
      <c r="G425" s="234"/>
      <c r="H425" s="237">
        <v>28.92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223</v>
      </c>
      <c r="AU425" s="243" t="s">
        <v>81</v>
      </c>
      <c r="AV425" s="13" t="s">
        <v>81</v>
      </c>
      <c r="AW425" s="13" t="s">
        <v>33</v>
      </c>
      <c r="AX425" s="13" t="s">
        <v>79</v>
      </c>
      <c r="AY425" s="243" t="s">
        <v>210</v>
      </c>
    </row>
    <row r="426" spans="1:65" s="2" customFormat="1" ht="21.75" customHeight="1">
      <c r="A426" s="39"/>
      <c r="B426" s="40"/>
      <c r="C426" s="244" t="s">
        <v>744</v>
      </c>
      <c r="D426" s="244" t="s">
        <v>240</v>
      </c>
      <c r="E426" s="245" t="s">
        <v>745</v>
      </c>
      <c r="F426" s="246" t="s">
        <v>746</v>
      </c>
      <c r="G426" s="247" t="s">
        <v>229</v>
      </c>
      <c r="H426" s="248">
        <v>31.812</v>
      </c>
      <c r="I426" s="249"/>
      <c r="J426" s="250">
        <f>ROUND(I426*H426,2)</f>
        <v>0</v>
      </c>
      <c r="K426" s="246" t="s">
        <v>216</v>
      </c>
      <c r="L426" s="251"/>
      <c r="M426" s="252" t="s">
        <v>19</v>
      </c>
      <c r="N426" s="253" t="s">
        <v>43</v>
      </c>
      <c r="O426" s="85"/>
      <c r="P426" s="222">
        <f>O426*H426</f>
        <v>0</v>
      </c>
      <c r="Q426" s="222">
        <v>0.0131</v>
      </c>
      <c r="R426" s="222">
        <f>Q426*H426</f>
        <v>0.41673720000000003</v>
      </c>
      <c r="S426" s="222">
        <v>0</v>
      </c>
      <c r="T426" s="22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4" t="s">
        <v>405</v>
      </c>
      <c r="AT426" s="224" t="s">
        <v>240</v>
      </c>
      <c r="AU426" s="224" t="s">
        <v>81</v>
      </c>
      <c r="AY426" s="18" t="s">
        <v>210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8" t="s">
        <v>79</v>
      </c>
      <c r="BK426" s="225">
        <f>ROUND(I426*H426,2)</f>
        <v>0</v>
      </c>
      <c r="BL426" s="18" t="s">
        <v>311</v>
      </c>
      <c r="BM426" s="224" t="s">
        <v>747</v>
      </c>
    </row>
    <row r="427" spans="1:47" s="2" customFormat="1" ht="12">
      <c r="A427" s="39"/>
      <c r="B427" s="40"/>
      <c r="C427" s="41"/>
      <c r="D427" s="226" t="s">
        <v>219</v>
      </c>
      <c r="E427" s="41"/>
      <c r="F427" s="227" t="s">
        <v>746</v>
      </c>
      <c r="G427" s="41"/>
      <c r="H427" s="41"/>
      <c r="I427" s="228"/>
      <c r="J427" s="41"/>
      <c r="K427" s="41"/>
      <c r="L427" s="45"/>
      <c r="M427" s="229"/>
      <c r="N427" s="230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219</v>
      </c>
      <c r="AU427" s="18" t="s">
        <v>81</v>
      </c>
    </row>
    <row r="428" spans="1:51" s="13" customFormat="1" ht="12">
      <c r="A428" s="13"/>
      <c r="B428" s="233"/>
      <c r="C428" s="234"/>
      <c r="D428" s="226" t="s">
        <v>223</v>
      </c>
      <c r="E428" s="234"/>
      <c r="F428" s="236" t="s">
        <v>748</v>
      </c>
      <c r="G428" s="234"/>
      <c r="H428" s="237">
        <v>31.812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3" t="s">
        <v>223</v>
      </c>
      <c r="AU428" s="243" t="s">
        <v>81</v>
      </c>
      <c r="AV428" s="13" t="s">
        <v>81</v>
      </c>
      <c r="AW428" s="13" t="s">
        <v>4</v>
      </c>
      <c r="AX428" s="13" t="s">
        <v>79</v>
      </c>
      <c r="AY428" s="243" t="s">
        <v>210</v>
      </c>
    </row>
    <row r="429" spans="1:65" s="2" customFormat="1" ht="24.15" customHeight="1">
      <c r="A429" s="39"/>
      <c r="B429" s="40"/>
      <c r="C429" s="213" t="s">
        <v>749</v>
      </c>
      <c r="D429" s="213" t="s">
        <v>212</v>
      </c>
      <c r="E429" s="214" t="s">
        <v>750</v>
      </c>
      <c r="F429" s="215" t="s">
        <v>751</v>
      </c>
      <c r="G429" s="216" t="s">
        <v>332</v>
      </c>
      <c r="H429" s="217">
        <v>1.533</v>
      </c>
      <c r="I429" s="218"/>
      <c r="J429" s="219">
        <f>ROUND(I429*H429,2)</f>
        <v>0</v>
      </c>
      <c r="K429" s="215" t="s">
        <v>216</v>
      </c>
      <c r="L429" s="45"/>
      <c r="M429" s="220" t="s">
        <v>19</v>
      </c>
      <c r="N429" s="221" t="s">
        <v>43</v>
      </c>
      <c r="O429" s="85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4" t="s">
        <v>311</v>
      </c>
      <c r="AT429" s="224" t="s">
        <v>212</v>
      </c>
      <c r="AU429" s="224" t="s">
        <v>81</v>
      </c>
      <c r="AY429" s="18" t="s">
        <v>210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79</v>
      </c>
      <c r="BK429" s="225">
        <f>ROUND(I429*H429,2)</f>
        <v>0</v>
      </c>
      <c r="BL429" s="18" t="s">
        <v>311</v>
      </c>
      <c r="BM429" s="224" t="s">
        <v>752</v>
      </c>
    </row>
    <row r="430" spans="1:47" s="2" customFormat="1" ht="12">
      <c r="A430" s="39"/>
      <c r="B430" s="40"/>
      <c r="C430" s="41"/>
      <c r="D430" s="226" t="s">
        <v>219</v>
      </c>
      <c r="E430" s="41"/>
      <c r="F430" s="227" t="s">
        <v>753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219</v>
      </c>
      <c r="AU430" s="18" t="s">
        <v>81</v>
      </c>
    </row>
    <row r="431" spans="1:47" s="2" customFormat="1" ht="12">
      <c r="A431" s="39"/>
      <c r="B431" s="40"/>
      <c r="C431" s="41"/>
      <c r="D431" s="231" t="s">
        <v>221</v>
      </c>
      <c r="E431" s="41"/>
      <c r="F431" s="232" t="s">
        <v>754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221</v>
      </c>
      <c r="AU431" s="18" t="s">
        <v>81</v>
      </c>
    </row>
    <row r="432" spans="1:63" s="12" customFormat="1" ht="22.8" customHeight="1">
      <c r="A432" s="12"/>
      <c r="B432" s="197"/>
      <c r="C432" s="198"/>
      <c r="D432" s="199" t="s">
        <v>71</v>
      </c>
      <c r="E432" s="211" t="s">
        <v>755</v>
      </c>
      <c r="F432" s="211" t="s">
        <v>756</v>
      </c>
      <c r="G432" s="198"/>
      <c r="H432" s="198"/>
      <c r="I432" s="201"/>
      <c r="J432" s="212">
        <f>BK432</f>
        <v>0</v>
      </c>
      <c r="K432" s="198"/>
      <c r="L432" s="203"/>
      <c r="M432" s="204"/>
      <c r="N432" s="205"/>
      <c r="O432" s="205"/>
      <c r="P432" s="206">
        <f>SUM(P433:P537)</f>
        <v>0</v>
      </c>
      <c r="Q432" s="205"/>
      <c r="R432" s="206">
        <f>SUM(R433:R537)</f>
        <v>8.677729029999998</v>
      </c>
      <c r="S432" s="205"/>
      <c r="T432" s="207">
        <f>SUM(T433:T537)</f>
        <v>6.9084083000000005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8" t="s">
        <v>81</v>
      </c>
      <c r="AT432" s="209" t="s">
        <v>71</v>
      </c>
      <c r="AU432" s="209" t="s">
        <v>79</v>
      </c>
      <c r="AY432" s="208" t="s">
        <v>210</v>
      </c>
      <c r="BK432" s="210">
        <f>SUM(BK433:BK537)</f>
        <v>0</v>
      </c>
    </row>
    <row r="433" spans="1:65" s="2" customFormat="1" ht="24.15" customHeight="1">
      <c r="A433" s="39"/>
      <c r="B433" s="40"/>
      <c r="C433" s="213" t="s">
        <v>757</v>
      </c>
      <c r="D433" s="213" t="s">
        <v>212</v>
      </c>
      <c r="E433" s="214" t="s">
        <v>758</v>
      </c>
      <c r="F433" s="215" t="s">
        <v>759</v>
      </c>
      <c r="G433" s="216" t="s">
        <v>229</v>
      </c>
      <c r="H433" s="217">
        <v>31.234</v>
      </c>
      <c r="I433" s="218"/>
      <c r="J433" s="219">
        <f>ROUND(I433*H433,2)</f>
        <v>0</v>
      </c>
      <c r="K433" s="215" t="s">
        <v>216</v>
      </c>
      <c r="L433" s="45"/>
      <c r="M433" s="220" t="s">
        <v>19</v>
      </c>
      <c r="N433" s="221" t="s">
        <v>43</v>
      </c>
      <c r="O433" s="85"/>
      <c r="P433" s="222">
        <f>O433*H433</f>
        <v>0</v>
      </c>
      <c r="Q433" s="222">
        <v>0.05026</v>
      </c>
      <c r="R433" s="222">
        <f>Q433*H433</f>
        <v>1.56982084</v>
      </c>
      <c r="S433" s="222">
        <v>0</v>
      </c>
      <c r="T433" s="223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4" t="s">
        <v>311</v>
      </c>
      <c r="AT433" s="224" t="s">
        <v>212</v>
      </c>
      <c r="AU433" s="224" t="s">
        <v>81</v>
      </c>
      <c r="AY433" s="18" t="s">
        <v>210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8" t="s">
        <v>79</v>
      </c>
      <c r="BK433" s="225">
        <f>ROUND(I433*H433,2)</f>
        <v>0</v>
      </c>
      <c r="BL433" s="18" t="s">
        <v>311</v>
      </c>
      <c r="BM433" s="224" t="s">
        <v>760</v>
      </c>
    </row>
    <row r="434" spans="1:47" s="2" customFormat="1" ht="12">
      <c r="A434" s="39"/>
      <c r="B434" s="40"/>
      <c r="C434" s="41"/>
      <c r="D434" s="226" t="s">
        <v>219</v>
      </c>
      <c r="E434" s="41"/>
      <c r="F434" s="227" t="s">
        <v>761</v>
      </c>
      <c r="G434" s="41"/>
      <c r="H434" s="41"/>
      <c r="I434" s="228"/>
      <c r="J434" s="41"/>
      <c r="K434" s="41"/>
      <c r="L434" s="45"/>
      <c r="M434" s="229"/>
      <c r="N434" s="23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219</v>
      </c>
      <c r="AU434" s="18" t="s">
        <v>81</v>
      </c>
    </row>
    <row r="435" spans="1:47" s="2" customFormat="1" ht="12">
      <c r="A435" s="39"/>
      <c r="B435" s="40"/>
      <c r="C435" s="41"/>
      <c r="D435" s="231" t="s">
        <v>221</v>
      </c>
      <c r="E435" s="41"/>
      <c r="F435" s="232" t="s">
        <v>762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221</v>
      </c>
      <c r="AU435" s="18" t="s">
        <v>81</v>
      </c>
    </row>
    <row r="436" spans="1:47" s="2" customFormat="1" ht="12">
      <c r="A436" s="39"/>
      <c r="B436" s="40"/>
      <c r="C436" s="41"/>
      <c r="D436" s="226" t="s">
        <v>315</v>
      </c>
      <c r="E436" s="41"/>
      <c r="F436" s="254" t="s">
        <v>763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315</v>
      </c>
      <c r="AU436" s="18" t="s">
        <v>81</v>
      </c>
    </row>
    <row r="437" spans="1:51" s="13" customFormat="1" ht="12">
      <c r="A437" s="13"/>
      <c r="B437" s="233"/>
      <c r="C437" s="234"/>
      <c r="D437" s="226" t="s">
        <v>223</v>
      </c>
      <c r="E437" s="235" t="s">
        <v>19</v>
      </c>
      <c r="F437" s="236" t="s">
        <v>764</v>
      </c>
      <c r="G437" s="234"/>
      <c r="H437" s="237">
        <v>34.78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223</v>
      </c>
      <c r="AU437" s="243" t="s">
        <v>81</v>
      </c>
      <c r="AV437" s="13" t="s">
        <v>81</v>
      </c>
      <c r="AW437" s="13" t="s">
        <v>33</v>
      </c>
      <c r="AX437" s="13" t="s">
        <v>72</v>
      </c>
      <c r="AY437" s="243" t="s">
        <v>210</v>
      </c>
    </row>
    <row r="438" spans="1:51" s="13" customFormat="1" ht="12">
      <c r="A438" s="13"/>
      <c r="B438" s="233"/>
      <c r="C438" s="234"/>
      <c r="D438" s="226" t="s">
        <v>223</v>
      </c>
      <c r="E438" s="235" t="s">
        <v>19</v>
      </c>
      <c r="F438" s="236" t="s">
        <v>765</v>
      </c>
      <c r="G438" s="234"/>
      <c r="H438" s="237">
        <v>-3.546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223</v>
      </c>
      <c r="AU438" s="243" t="s">
        <v>81</v>
      </c>
      <c r="AV438" s="13" t="s">
        <v>81</v>
      </c>
      <c r="AW438" s="13" t="s">
        <v>33</v>
      </c>
      <c r="AX438" s="13" t="s">
        <v>72</v>
      </c>
      <c r="AY438" s="243" t="s">
        <v>210</v>
      </c>
    </row>
    <row r="439" spans="1:51" s="14" customFormat="1" ht="12">
      <c r="A439" s="14"/>
      <c r="B439" s="255"/>
      <c r="C439" s="256"/>
      <c r="D439" s="226" t="s">
        <v>223</v>
      </c>
      <c r="E439" s="257" t="s">
        <v>19</v>
      </c>
      <c r="F439" s="258" t="s">
        <v>326</v>
      </c>
      <c r="G439" s="256"/>
      <c r="H439" s="259">
        <v>31.234</v>
      </c>
      <c r="I439" s="260"/>
      <c r="J439" s="256"/>
      <c r="K439" s="256"/>
      <c r="L439" s="261"/>
      <c r="M439" s="262"/>
      <c r="N439" s="263"/>
      <c r="O439" s="263"/>
      <c r="P439" s="263"/>
      <c r="Q439" s="263"/>
      <c r="R439" s="263"/>
      <c r="S439" s="263"/>
      <c r="T439" s="26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5" t="s">
        <v>223</v>
      </c>
      <c r="AU439" s="265" t="s">
        <v>81</v>
      </c>
      <c r="AV439" s="14" t="s">
        <v>217</v>
      </c>
      <c r="AW439" s="14" t="s">
        <v>33</v>
      </c>
      <c r="AX439" s="14" t="s">
        <v>79</v>
      </c>
      <c r="AY439" s="265" t="s">
        <v>210</v>
      </c>
    </row>
    <row r="440" spans="1:65" s="2" customFormat="1" ht="33" customHeight="1">
      <c r="A440" s="39"/>
      <c r="B440" s="40"/>
      <c r="C440" s="213" t="s">
        <v>766</v>
      </c>
      <c r="D440" s="213" t="s">
        <v>212</v>
      </c>
      <c r="E440" s="214" t="s">
        <v>767</v>
      </c>
      <c r="F440" s="215" t="s">
        <v>768</v>
      </c>
      <c r="G440" s="216" t="s">
        <v>229</v>
      </c>
      <c r="H440" s="217">
        <v>12.796</v>
      </c>
      <c r="I440" s="218"/>
      <c r="J440" s="219">
        <f>ROUND(I440*H440,2)</f>
        <v>0</v>
      </c>
      <c r="K440" s="215" t="s">
        <v>216</v>
      </c>
      <c r="L440" s="45"/>
      <c r="M440" s="220" t="s">
        <v>19</v>
      </c>
      <c r="N440" s="221" t="s">
        <v>43</v>
      </c>
      <c r="O440" s="85"/>
      <c r="P440" s="222">
        <f>O440*H440</f>
        <v>0</v>
      </c>
      <c r="Q440" s="222">
        <v>0.05353</v>
      </c>
      <c r="R440" s="222">
        <f>Q440*H440</f>
        <v>0.68496988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311</v>
      </c>
      <c r="AT440" s="224" t="s">
        <v>212</v>
      </c>
      <c r="AU440" s="224" t="s">
        <v>81</v>
      </c>
      <c r="AY440" s="18" t="s">
        <v>210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79</v>
      </c>
      <c r="BK440" s="225">
        <f>ROUND(I440*H440,2)</f>
        <v>0</v>
      </c>
      <c r="BL440" s="18" t="s">
        <v>311</v>
      </c>
      <c r="BM440" s="224" t="s">
        <v>769</v>
      </c>
    </row>
    <row r="441" spans="1:47" s="2" customFormat="1" ht="12">
      <c r="A441" s="39"/>
      <c r="B441" s="40"/>
      <c r="C441" s="41"/>
      <c r="D441" s="226" t="s">
        <v>219</v>
      </c>
      <c r="E441" s="41"/>
      <c r="F441" s="227" t="s">
        <v>770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219</v>
      </c>
      <c r="AU441" s="18" t="s">
        <v>81</v>
      </c>
    </row>
    <row r="442" spans="1:47" s="2" customFormat="1" ht="12">
      <c r="A442" s="39"/>
      <c r="B442" s="40"/>
      <c r="C442" s="41"/>
      <c r="D442" s="231" t="s">
        <v>221</v>
      </c>
      <c r="E442" s="41"/>
      <c r="F442" s="232" t="s">
        <v>771</v>
      </c>
      <c r="G442" s="41"/>
      <c r="H442" s="41"/>
      <c r="I442" s="228"/>
      <c r="J442" s="41"/>
      <c r="K442" s="41"/>
      <c r="L442" s="45"/>
      <c r="M442" s="229"/>
      <c r="N442" s="230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221</v>
      </c>
      <c r="AU442" s="18" t="s">
        <v>81</v>
      </c>
    </row>
    <row r="443" spans="1:47" s="2" customFormat="1" ht="12">
      <c r="A443" s="39"/>
      <c r="B443" s="40"/>
      <c r="C443" s="41"/>
      <c r="D443" s="226" t="s">
        <v>315</v>
      </c>
      <c r="E443" s="41"/>
      <c r="F443" s="254" t="s">
        <v>772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315</v>
      </c>
      <c r="AU443" s="18" t="s">
        <v>81</v>
      </c>
    </row>
    <row r="444" spans="1:51" s="13" customFormat="1" ht="12">
      <c r="A444" s="13"/>
      <c r="B444" s="233"/>
      <c r="C444" s="234"/>
      <c r="D444" s="226" t="s">
        <v>223</v>
      </c>
      <c r="E444" s="235" t="s">
        <v>19</v>
      </c>
      <c r="F444" s="236" t="s">
        <v>773</v>
      </c>
      <c r="G444" s="234"/>
      <c r="H444" s="237">
        <v>12.796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223</v>
      </c>
      <c r="AU444" s="243" t="s">
        <v>81</v>
      </c>
      <c r="AV444" s="13" t="s">
        <v>81</v>
      </c>
      <c r="AW444" s="13" t="s">
        <v>33</v>
      </c>
      <c r="AX444" s="13" t="s">
        <v>79</v>
      </c>
      <c r="AY444" s="243" t="s">
        <v>210</v>
      </c>
    </row>
    <row r="445" spans="1:65" s="2" customFormat="1" ht="16.5" customHeight="1">
      <c r="A445" s="39"/>
      <c r="B445" s="40"/>
      <c r="C445" s="213" t="s">
        <v>774</v>
      </c>
      <c r="D445" s="213" t="s">
        <v>212</v>
      </c>
      <c r="E445" s="214" t="s">
        <v>775</v>
      </c>
      <c r="F445" s="215" t="s">
        <v>776</v>
      </c>
      <c r="G445" s="216" t="s">
        <v>229</v>
      </c>
      <c r="H445" s="217">
        <v>96.231</v>
      </c>
      <c r="I445" s="218"/>
      <c r="J445" s="219">
        <f>ROUND(I445*H445,2)</f>
        <v>0</v>
      </c>
      <c r="K445" s="215" t="s">
        <v>216</v>
      </c>
      <c r="L445" s="45"/>
      <c r="M445" s="220" t="s">
        <v>19</v>
      </c>
      <c r="N445" s="221" t="s">
        <v>43</v>
      </c>
      <c r="O445" s="85"/>
      <c r="P445" s="222">
        <f>O445*H445</f>
        <v>0</v>
      </c>
      <c r="Q445" s="222">
        <v>0</v>
      </c>
      <c r="R445" s="222">
        <f>Q445*H445</f>
        <v>0</v>
      </c>
      <c r="S445" s="222">
        <v>0</v>
      </c>
      <c r="T445" s="223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4" t="s">
        <v>311</v>
      </c>
      <c r="AT445" s="224" t="s">
        <v>212</v>
      </c>
      <c r="AU445" s="224" t="s">
        <v>81</v>
      </c>
      <c r="AY445" s="18" t="s">
        <v>210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79</v>
      </c>
      <c r="BK445" s="225">
        <f>ROUND(I445*H445,2)</f>
        <v>0</v>
      </c>
      <c r="BL445" s="18" t="s">
        <v>311</v>
      </c>
      <c r="BM445" s="224" t="s">
        <v>777</v>
      </c>
    </row>
    <row r="446" spans="1:47" s="2" customFormat="1" ht="12">
      <c r="A446" s="39"/>
      <c r="B446" s="40"/>
      <c r="C446" s="41"/>
      <c r="D446" s="226" t="s">
        <v>219</v>
      </c>
      <c r="E446" s="41"/>
      <c r="F446" s="227" t="s">
        <v>778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219</v>
      </c>
      <c r="AU446" s="18" t="s">
        <v>81</v>
      </c>
    </row>
    <row r="447" spans="1:47" s="2" customFormat="1" ht="12">
      <c r="A447" s="39"/>
      <c r="B447" s="40"/>
      <c r="C447" s="41"/>
      <c r="D447" s="231" t="s">
        <v>221</v>
      </c>
      <c r="E447" s="41"/>
      <c r="F447" s="232" t="s">
        <v>779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221</v>
      </c>
      <c r="AU447" s="18" t="s">
        <v>81</v>
      </c>
    </row>
    <row r="448" spans="1:51" s="13" customFormat="1" ht="12">
      <c r="A448" s="13"/>
      <c r="B448" s="233"/>
      <c r="C448" s="234"/>
      <c r="D448" s="226" t="s">
        <v>223</v>
      </c>
      <c r="E448" s="235" t="s">
        <v>19</v>
      </c>
      <c r="F448" s="236" t="s">
        <v>780</v>
      </c>
      <c r="G448" s="234"/>
      <c r="H448" s="237">
        <v>105.12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223</v>
      </c>
      <c r="AU448" s="243" t="s">
        <v>81</v>
      </c>
      <c r="AV448" s="13" t="s">
        <v>81</v>
      </c>
      <c r="AW448" s="13" t="s">
        <v>33</v>
      </c>
      <c r="AX448" s="13" t="s">
        <v>72</v>
      </c>
      <c r="AY448" s="243" t="s">
        <v>210</v>
      </c>
    </row>
    <row r="449" spans="1:51" s="13" customFormat="1" ht="12">
      <c r="A449" s="13"/>
      <c r="B449" s="233"/>
      <c r="C449" s="234"/>
      <c r="D449" s="226" t="s">
        <v>223</v>
      </c>
      <c r="E449" s="235" t="s">
        <v>19</v>
      </c>
      <c r="F449" s="236" t="s">
        <v>781</v>
      </c>
      <c r="G449" s="234"/>
      <c r="H449" s="237">
        <v>-10.389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223</v>
      </c>
      <c r="AU449" s="243" t="s">
        <v>81</v>
      </c>
      <c r="AV449" s="13" t="s">
        <v>81</v>
      </c>
      <c r="AW449" s="13" t="s">
        <v>33</v>
      </c>
      <c r="AX449" s="13" t="s">
        <v>72</v>
      </c>
      <c r="AY449" s="243" t="s">
        <v>210</v>
      </c>
    </row>
    <row r="450" spans="1:51" s="13" customFormat="1" ht="12">
      <c r="A450" s="13"/>
      <c r="B450" s="233"/>
      <c r="C450" s="234"/>
      <c r="D450" s="226" t="s">
        <v>223</v>
      </c>
      <c r="E450" s="235" t="s">
        <v>19</v>
      </c>
      <c r="F450" s="236" t="s">
        <v>782</v>
      </c>
      <c r="G450" s="234"/>
      <c r="H450" s="237">
        <v>1.5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223</v>
      </c>
      <c r="AU450" s="243" t="s">
        <v>81</v>
      </c>
      <c r="AV450" s="13" t="s">
        <v>81</v>
      </c>
      <c r="AW450" s="13" t="s">
        <v>33</v>
      </c>
      <c r="AX450" s="13" t="s">
        <v>72</v>
      </c>
      <c r="AY450" s="243" t="s">
        <v>210</v>
      </c>
    </row>
    <row r="451" spans="1:51" s="14" customFormat="1" ht="12">
      <c r="A451" s="14"/>
      <c r="B451" s="255"/>
      <c r="C451" s="256"/>
      <c r="D451" s="226" t="s">
        <v>223</v>
      </c>
      <c r="E451" s="257" t="s">
        <v>19</v>
      </c>
      <c r="F451" s="258" t="s">
        <v>326</v>
      </c>
      <c r="G451" s="256"/>
      <c r="H451" s="259">
        <v>96.23100000000001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5" t="s">
        <v>223</v>
      </c>
      <c r="AU451" s="265" t="s">
        <v>81</v>
      </c>
      <c r="AV451" s="14" t="s">
        <v>217</v>
      </c>
      <c r="AW451" s="14" t="s">
        <v>33</v>
      </c>
      <c r="AX451" s="14" t="s">
        <v>79</v>
      </c>
      <c r="AY451" s="265" t="s">
        <v>210</v>
      </c>
    </row>
    <row r="452" spans="1:65" s="2" customFormat="1" ht="24.15" customHeight="1">
      <c r="A452" s="39"/>
      <c r="B452" s="40"/>
      <c r="C452" s="244" t="s">
        <v>783</v>
      </c>
      <c r="D452" s="244" t="s">
        <v>240</v>
      </c>
      <c r="E452" s="245" t="s">
        <v>784</v>
      </c>
      <c r="F452" s="246" t="s">
        <v>785</v>
      </c>
      <c r="G452" s="247" t="s">
        <v>229</v>
      </c>
      <c r="H452" s="248">
        <v>108.116</v>
      </c>
      <c r="I452" s="249"/>
      <c r="J452" s="250">
        <f>ROUND(I452*H452,2)</f>
        <v>0</v>
      </c>
      <c r="K452" s="246" t="s">
        <v>216</v>
      </c>
      <c r="L452" s="251"/>
      <c r="M452" s="252" t="s">
        <v>19</v>
      </c>
      <c r="N452" s="253" t="s">
        <v>43</v>
      </c>
      <c r="O452" s="85"/>
      <c r="P452" s="222">
        <f>O452*H452</f>
        <v>0</v>
      </c>
      <c r="Q452" s="222">
        <v>0.00016</v>
      </c>
      <c r="R452" s="222">
        <f>Q452*H452</f>
        <v>0.01729856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405</v>
      </c>
      <c r="AT452" s="224" t="s">
        <v>240</v>
      </c>
      <c r="AU452" s="224" t="s">
        <v>81</v>
      </c>
      <c r="AY452" s="18" t="s">
        <v>210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79</v>
      </c>
      <c r="BK452" s="225">
        <f>ROUND(I452*H452,2)</f>
        <v>0</v>
      </c>
      <c r="BL452" s="18" t="s">
        <v>311</v>
      </c>
      <c r="BM452" s="224" t="s">
        <v>786</v>
      </c>
    </row>
    <row r="453" spans="1:47" s="2" customFormat="1" ht="12">
      <c r="A453" s="39"/>
      <c r="B453" s="40"/>
      <c r="C453" s="41"/>
      <c r="D453" s="226" t="s">
        <v>219</v>
      </c>
      <c r="E453" s="41"/>
      <c r="F453" s="227" t="s">
        <v>785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219</v>
      </c>
      <c r="AU453" s="18" t="s">
        <v>81</v>
      </c>
    </row>
    <row r="454" spans="1:51" s="13" customFormat="1" ht="12">
      <c r="A454" s="13"/>
      <c r="B454" s="233"/>
      <c r="C454" s="234"/>
      <c r="D454" s="226" t="s">
        <v>223</v>
      </c>
      <c r="E454" s="234"/>
      <c r="F454" s="236" t="s">
        <v>787</v>
      </c>
      <c r="G454" s="234"/>
      <c r="H454" s="237">
        <v>108.116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223</v>
      </c>
      <c r="AU454" s="243" t="s">
        <v>81</v>
      </c>
      <c r="AV454" s="13" t="s">
        <v>81</v>
      </c>
      <c r="AW454" s="13" t="s">
        <v>4</v>
      </c>
      <c r="AX454" s="13" t="s">
        <v>79</v>
      </c>
      <c r="AY454" s="243" t="s">
        <v>210</v>
      </c>
    </row>
    <row r="455" spans="1:65" s="2" customFormat="1" ht="24.15" customHeight="1">
      <c r="A455" s="39"/>
      <c r="B455" s="40"/>
      <c r="C455" s="213" t="s">
        <v>788</v>
      </c>
      <c r="D455" s="213" t="s">
        <v>212</v>
      </c>
      <c r="E455" s="214" t="s">
        <v>789</v>
      </c>
      <c r="F455" s="215" t="s">
        <v>790</v>
      </c>
      <c r="G455" s="216" t="s">
        <v>229</v>
      </c>
      <c r="H455" s="217">
        <v>128.79</v>
      </c>
      <c r="I455" s="218"/>
      <c r="J455" s="219">
        <f>ROUND(I455*H455,2)</f>
        <v>0</v>
      </c>
      <c r="K455" s="215" t="s">
        <v>216</v>
      </c>
      <c r="L455" s="45"/>
      <c r="M455" s="220" t="s">
        <v>19</v>
      </c>
      <c r="N455" s="221" t="s">
        <v>43</v>
      </c>
      <c r="O455" s="85"/>
      <c r="P455" s="222">
        <f>O455*H455</f>
        <v>0</v>
      </c>
      <c r="Q455" s="222">
        <v>0</v>
      </c>
      <c r="R455" s="222">
        <f>Q455*H455</f>
        <v>0</v>
      </c>
      <c r="S455" s="222">
        <v>0.03175</v>
      </c>
      <c r="T455" s="223">
        <f>S455*H455</f>
        <v>4.0890825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4" t="s">
        <v>311</v>
      </c>
      <c r="AT455" s="224" t="s">
        <v>212</v>
      </c>
      <c r="AU455" s="224" t="s">
        <v>81</v>
      </c>
      <c r="AY455" s="18" t="s">
        <v>210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18" t="s">
        <v>79</v>
      </c>
      <c r="BK455" s="225">
        <f>ROUND(I455*H455,2)</f>
        <v>0</v>
      </c>
      <c r="BL455" s="18" t="s">
        <v>311</v>
      </c>
      <c r="BM455" s="224" t="s">
        <v>791</v>
      </c>
    </row>
    <row r="456" spans="1:47" s="2" customFormat="1" ht="12">
      <c r="A456" s="39"/>
      <c r="B456" s="40"/>
      <c r="C456" s="41"/>
      <c r="D456" s="226" t="s">
        <v>219</v>
      </c>
      <c r="E456" s="41"/>
      <c r="F456" s="227" t="s">
        <v>792</v>
      </c>
      <c r="G456" s="41"/>
      <c r="H456" s="41"/>
      <c r="I456" s="228"/>
      <c r="J456" s="41"/>
      <c r="K456" s="41"/>
      <c r="L456" s="45"/>
      <c r="M456" s="229"/>
      <c r="N456" s="230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219</v>
      </c>
      <c r="AU456" s="18" t="s">
        <v>81</v>
      </c>
    </row>
    <row r="457" spans="1:47" s="2" customFormat="1" ht="12">
      <c r="A457" s="39"/>
      <c r="B457" s="40"/>
      <c r="C457" s="41"/>
      <c r="D457" s="231" t="s">
        <v>221</v>
      </c>
      <c r="E457" s="41"/>
      <c r="F457" s="232" t="s">
        <v>793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221</v>
      </c>
      <c r="AU457" s="18" t="s">
        <v>81</v>
      </c>
    </row>
    <row r="458" spans="1:51" s="13" customFormat="1" ht="12">
      <c r="A458" s="13"/>
      <c r="B458" s="233"/>
      <c r="C458" s="234"/>
      <c r="D458" s="226" t="s">
        <v>223</v>
      </c>
      <c r="E458" s="235" t="s">
        <v>19</v>
      </c>
      <c r="F458" s="236" t="s">
        <v>794</v>
      </c>
      <c r="G458" s="234"/>
      <c r="H458" s="237">
        <v>128.79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223</v>
      </c>
      <c r="AU458" s="243" t="s">
        <v>81</v>
      </c>
      <c r="AV458" s="13" t="s">
        <v>81</v>
      </c>
      <c r="AW458" s="13" t="s">
        <v>33</v>
      </c>
      <c r="AX458" s="13" t="s">
        <v>79</v>
      </c>
      <c r="AY458" s="243" t="s">
        <v>210</v>
      </c>
    </row>
    <row r="459" spans="1:65" s="2" customFormat="1" ht="37.8" customHeight="1">
      <c r="A459" s="39"/>
      <c r="B459" s="40"/>
      <c r="C459" s="213" t="s">
        <v>795</v>
      </c>
      <c r="D459" s="213" t="s">
        <v>212</v>
      </c>
      <c r="E459" s="214" t="s">
        <v>796</v>
      </c>
      <c r="F459" s="215" t="s">
        <v>797</v>
      </c>
      <c r="G459" s="216" t="s">
        <v>229</v>
      </c>
      <c r="H459" s="217">
        <v>20.424</v>
      </c>
      <c r="I459" s="218"/>
      <c r="J459" s="219">
        <f>ROUND(I459*H459,2)</f>
        <v>0</v>
      </c>
      <c r="K459" s="215" t="s">
        <v>216</v>
      </c>
      <c r="L459" s="45"/>
      <c r="M459" s="220" t="s">
        <v>19</v>
      </c>
      <c r="N459" s="221" t="s">
        <v>43</v>
      </c>
      <c r="O459" s="85"/>
      <c r="P459" s="222">
        <f>O459*H459</f>
        <v>0</v>
      </c>
      <c r="Q459" s="222">
        <v>0.07095</v>
      </c>
      <c r="R459" s="222">
        <f>Q459*H459</f>
        <v>1.4490828</v>
      </c>
      <c r="S459" s="222">
        <v>0</v>
      </c>
      <c r="T459" s="223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4" t="s">
        <v>311</v>
      </c>
      <c r="AT459" s="224" t="s">
        <v>212</v>
      </c>
      <c r="AU459" s="224" t="s">
        <v>81</v>
      </c>
      <c r="AY459" s="18" t="s">
        <v>210</v>
      </c>
      <c r="BE459" s="225">
        <f>IF(N459="základní",J459,0)</f>
        <v>0</v>
      </c>
      <c r="BF459" s="225">
        <f>IF(N459="snížená",J459,0)</f>
        <v>0</v>
      </c>
      <c r="BG459" s="225">
        <f>IF(N459="zákl. přenesená",J459,0)</f>
        <v>0</v>
      </c>
      <c r="BH459" s="225">
        <f>IF(N459="sníž. přenesená",J459,0)</f>
        <v>0</v>
      </c>
      <c r="BI459" s="225">
        <f>IF(N459="nulová",J459,0)</f>
        <v>0</v>
      </c>
      <c r="BJ459" s="18" t="s">
        <v>79</v>
      </c>
      <c r="BK459" s="225">
        <f>ROUND(I459*H459,2)</f>
        <v>0</v>
      </c>
      <c r="BL459" s="18" t="s">
        <v>311</v>
      </c>
      <c r="BM459" s="224" t="s">
        <v>798</v>
      </c>
    </row>
    <row r="460" spans="1:47" s="2" customFormat="1" ht="12">
      <c r="A460" s="39"/>
      <c r="B460" s="40"/>
      <c r="C460" s="41"/>
      <c r="D460" s="226" t="s">
        <v>219</v>
      </c>
      <c r="E460" s="41"/>
      <c r="F460" s="227" t="s">
        <v>799</v>
      </c>
      <c r="G460" s="41"/>
      <c r="H460" s="41"/>
      <c r="I460" s="228"/>
      <c r="J460" s="41"/>
      <c r="K460" s="41"/>
      <c r="L460" s="45"/>
      <c r="M460" s="229"/>
      <c r="N460" s="230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219</v>
      </c>
      <c r="AU460" s="18" t="s">
        <v>81</v>
      </c>
    </row>
    <row r="461" spans="1:47" s="2" customFormat="1" ht="12">
      <c r="A461" s="39"/>
      <c r="B461" s="40"/>
      <c r="C461" s="41"/>
      <c r="D461" s="231" t="s">
        <v>221</v>
      </c>
      <c r="E461" s="41"/>
      <c r="F461" s="232" t="s">
        <v>800</v>
      </c>
      <c r="G461" s="41"/>
      <c r="H461" s="41"/>
      <c r="I461" s="228"/>
      <c r="J461" s="41"/>
      <c r="K461" s="41"/>
      <c r="L461" s="45"/>
      <c r="M461" s="229"/>
      <c r="N461" s="23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221</v>
      </c>
      <c r="AU461" s="18" t="s">
        <v>81</v>
      </c>
    </row>
    <row r="462" spans="1:47" s="2" customFormat="1" ht="12">
      <c r="A462" s="39"/>
      <c r="B462" s="40"/>
      <c r="C462" s="41"/>
      <c r="D462" s="226" t="s">
        <v>315</v>
      </c>
      <c r="E462" s="41"/>
      <c r="F462" s="254" t="s">
        <v>801</v>
      </c>
      <c r="G462" s="41"/>
      <c r="H462" s="41"/>
      <c r="I462" s="228"/>
      <c r="J462" s="41"/>
      <c r="K462" s="41"/>
      <c r="L462" s="45"/>
      <c r="M462" s="229"/>
      <c r="N462" s="230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315</v>
      </c>
      <c r="AU462" s="18" t="s">
        <v>81</v>
      </c>
    </row>
    <row r="463" spans="1:51" s="13" customFormat="1" ht="12">
      <c r="A463" s="13"/>
      <c r="B463" s="233"/>
      <c r="C463" s="234"/>
      <c r="D463" s="226" t="s">
        <v>223</v>
      </c>
      <c r="E463" s="235" t="s">
        <v>19</v>
      </c>
      <c r="F463" s="236" t="s">
        <v>802</v>
      </c>
      <c r="G463" s="234"/>
      <c r="H463" s="237">
        <v>20.424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223</v>
      </c>
      <c r="AU463" s="243" t="s">
        <v>81</v>
      </c>
      <c r="AV463" s="13" t="s">
        <v>81</v>
      </c>
      <c r="AW463" s="13" t="s">
        <v>33</v>
      </c>
      <c r="AX463" s="13" t="s">
        <v>79</v>
      </c>
      <c r="AY463" s="243" t="s">
        <v>210</v>
      </c>
    </row>
    <row r="464" spans="1:65" s="2" customFormat="1" ht="24.15" customHeight="1">
      <c r="A464" s="39"/>
      <c r="B464" s="40"/>
      <c r="C464" s="213" t="s">
        <v>803</v>
      </c>
      <c r="D464" s="213" t="s">
        <v>212</v>
      </c>
      <c r="E464" s="214" t="s">
        <v>804</v>
      </c>
      <c r="F464" s="215" t="s">
        <v>805</v>
      </c>
      <c r="G464" s="216" t="s">
        <v>229</v>
      </c>
      <c r="H464" s="217">
        <v>40.981</v>
      </c>
      <c r="I464" s="218"/>
      <c r="J464" s="219">
        <f>ROUND(I464*H464,2)</f>
        <v>0</v>
      </c>
      <c r="K464" s="215" t="s">
        <v>216</v>
      </c>
      <c r="L464" s="45"/>
      <c r="M464" s="220" t="s">
        <v>19</v>
      </c>
      <c r="N464" s="221" t="s">
        <v>43</v>
      </c>
      <c r="O464" s="85"/>
      <c r="P464" s="222">
        <f>O464*H464</f>
        <v>0</v>
      </c>
      <c r="Q464" s="222">
        <v>0.0279</v>
      </c>
      <c r="R464" s="222">
        <f>Q464*H464</f>
        <v>1.1433699000000002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311</v>
      </c>
      <c r="AT464" s="224" t="s">
        <v>212</v>
      </c>
      <c r="AU464" s="224" t="s">
        <v>81</v>
      </c>
      <c r="AY464" s="18" t="s">
        <v>210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79</v>
      </c>
      <c r="BK464" s="225">
        <f>ROUND(I464*H464,2)</f>
        <v>0</v>
      </c>
      <c r="BL464" s="18" t="s">
        <v>311</v>
      </c>
      <c r="BM464" s="224" t="s">
        <v>806</v>
      </c>
    </row>
    <row r="465" spans="1:47" s="2" customFormat="1" ht="12">
      <c r="A465" s="39"/>
      <c r="B465" s="40"/>
      <c r="C465" s="41"/>
      <c r="D465" s="226" t="s">
        <v>219</v>
      </c>
      <c r="E465" s="41"/>
      <c r="F465" s="227" t="s">
        <v>807</v>
      </c>
      <c r="G465" s="41"/>
      <c r="H465" s="41"/>
      <c r="I465" s="228"/>
      <c r="J465" s="41"/>
      <c r="K465" s="41"/>
      <c r="L465" s="45"/>
      <c r="M465" s="229"/>
      <c r="N465" s="230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219</v>
      </c>
      <c r="AU465" s="18" t="s">
        <v>81</v>
      </c>
    </row>
    <row r="466" spans="1:47" s="2" customFormat="1" ht="12">
      <c r="A466" s="39"/>
      <c r="B466" s="40"/>
      <c r="C466" s="41"/>
      <c r="D466" s="231" t="s">
        <v>221</v>
      </c>
      <c r="E466" s="41"/>
      <c r="F466" s="232" t="s">
        <v>808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221</v>
      </c>
      <c r="AU466" s="18" t="s">
        <v>81</v>
      </c>
    </row>
    <row r="467" spans="1:47" s="2" customFormat="1" ht="12">
      <c r="A467" s="39"/>
      <c r="B467" s="40"/>
      <c r="C467" s="41"/>
      <c r="D467" s="226" t="s">
        <v>315</v>
      </c>
      <c r="E467" s="41"/>
      <c r="F467" s="254" t="s">
        <v>809</v>
      </c>
      <c r="G467" s="41"/>
      <c r="H467" s="41"/>
      <c r="I467" s="228"/>
      <c r="J467" s="41"/>
      <c r="K467" s="41"/>
      <c r="L467" s="45"/>
      <c r="M467" s="229"/>
      <c r="N467" s="230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315</v>
      </c>
      <c r="AU467" s="18" t="s">
        <v>81</v>
      </c>
    </row>
    <row r="468" spans="1:51" s="13" customFormat="1" ht="12">
      <c r="A468" s="13"/>
      <c r="B468" s="233"/>
      <c r="C468" s="234"/>
      <c r="D468" s="226" t="s">
        <v>223</v>
      </c>
      <c r="E468" s="235" t="s">
        <v>19</v>
      </c>
      <c r="F468" s="236" t="s">
        <v>810</v>
      </c>
      <c r="G468" s="234"/>
      <c r="H468" s="237">
        <v>45.066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223</v>
      </c>
      <c r="AU468" s="243" t="s">
        <v>81</v>
      </c>
      <c r="AV468" s="13" t="s">
        <v>81</v>
      </c>
      <c r="AW468" s="13" t="s">
        <v>33</v>
      </c>
      <c r="AX468" s="13" t="s">
        <v>72</v>
      </c>
      <c r="AY468" s="243" t="s">
        <v>210</v>
      </c>
    </row>
    <row r="469" spans="1:51" s="13" customFormat="1" ht="12">
      <c r="A469" s="13"/>
      <c r="B469" s="233"/>
      <c r="C469" s="234"/>
      <c r="D469" s="226" t="s">
        <v>223</v>
      </c>
      <c r="E469" s="235" t="s">
        <v>19</v>
      </c>
      <c r="F469" s="236" t="s">
        <v>811</v>
      </c>
      <c r="G469" s="234"/>
      <c r="H469" s="237">
        <v>-4.085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223</v>
      </c>
      <c r="AU469" s="243" t="s">
        <v>81</v>
      </c>
      <c r="AV469" s="13" t="s">
        <v>81</v>
      </c>
      <c r="AW469" s="13" t="s">
        <v>33</v>
      </c>
      <c r="AX469" s="13" t="s">
        <v>72</v>
      </c>
      <c r="AY469" s="243" t="s">
        <v>210</v>
      </c>
    </row>
    <row r="470" spans="1:51" s="14" customFormat="1" ht="12">
      <c r="A470" s="14"/>
      <c r="B470" s="255"/>
      <c r="C470" s="256"/>
      <c r="D470" s="226" t="s">
        <v>223</v>
      </c>
      <c r="E470" s="257" t="s">
        <v>19</v>
      </c>
      <c r="F470" s="258" t="s">
        <v>326</v>
      </c>
      <c r="G470" s="256"/>
      <c r="H470" s="259">
        <v>40.981</v>
      </c>
      <c r="I470" s="260"/>
      <c r="J470" s="256"/>
      <c r="K470" s="256"/>
      <c r="L470" s="261"/>
      <c r="M470" s="262"/>
      <c r="N470" s="263"/>
      <c r="O470" s="263"/>
      <c r="P470" s="263"/>
      <c r="Q470" s="263"/>
      <c r="R470" s="263"/>
      <c r="S470" s="263"/>
      <c r="T470" s="26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5" t="s">
        <v>223</v>
      </c>
      <c r="AU470" s="265" t="s">
        <v>81</v>
      </c>
      <c r="AV470" s="14" t="s">
        <v>217</v>
      </c>
      <c r="AW470" s="14" t="s">
        <v>33</v>
      </c>
      <c r="AX470" s="14" t="s">
        <v>79</v>
      </c>
      <c r="AY470" s="265" t="s">
        <v>210</v>
      </c>
    </row>
    <row r="471" spans="1:65" s="2" customFormat="1" ht="24.15" customHeight="1">
      <c r="A471" s="39"/>
      <c r="B471" s="40"/>
      <c r="C471" s="213" t="s">
        <v>812</v>
      </c>
      <c r="D471" s="213" t="s">
        <v>212</v>
      </c>
      <c r="E471" s="214" t="s">
        <v>813</v>
      </c>
      <c r="F471" s="215" t="s">
        <v>814</v>
      </c>
      <c r="G471" s="216" t="s">
        <v>229</v>
      </c>
      <c r="H471" s="217">
        <v>53.048</v>
      </c>
      <c r="I471" s="218"/>
      <c r="J471" s="219">
        <f>ROUND(I471*H471,2)</f>
        <v>0</v>
      </c>
      <c r="K471" s="215" t="s">
        <v>216</v>
      </c>
      <c r="L471" s="45"/>
      <c r="M471" s="220" t="s">
        <v>19</v>
      </c>
      <c r="N471" s="221" t="s">
        <v>43</v>
      </c>
      <c r="O471" s="85"/>
      <c r="P471" s="222">
        <f>O471*H471</f>
        <v>0</v>
      </c>
      <c r="Q471" s="222">
        <v>0.02855</v>
      </c>
      <c r="R471" s="222">
        <f>Q471*H471</f>
        <v>1.5145204</v>
      </c>
      <c r="S471" s="222">
        <v>0</v>
      </c>
      <c r="T471" s="223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4" t="s">
        <v>311</v>
      </c>
      <c r="AT471" s="224" t="s">
        <v>212</v>
      </c>
      <c r="AU471" s="224" t="s">
        <v>81</v>
      </c>
      <c r="AY471" s="18" t="s">
        <v>210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79</v>
      </c>
      <c r="BK471" s="225">
        <f>ROUND(I471*H471,2)</f>
        <v>0</v>
      </c>
      <c r="BL471" s="18" t="s">
        <v>311</v>
      </c>
      <c r="BM471" s="224" t="s">
        <v>815</v>
      </c>
    </row>
    <row r="472" spans="1:47" s="2" customFormat="1" ht="12">
      <c r="A472" s="39"/>
      <c r="B472" s="40"/>
      <c r="C472" s="41"/>
      <c r="D472" s="226" t="s">
        <v>219</v>
      </c>
      <c r="E472" s="41"/>
      <c r="F472" s="227" t="s">
        <v>816</v>
      </c>
      <c r="G472" s="41"/>
      <c r="H472" s="41"/>
      <c r="I472" s="228"/>
      <c r="J472" s="41"/>
      <c r="K472" s="41"/>
      <c r="L472" s="45"/>
      <c r="M472" s="229"/>
      <c r="N472" s="230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219</v>
      </c>
      <c r="AU472" s="18" t="s">
        <v>81</v>
      </c>
    </row>
    <row r="473" spans="1:47" s="2" customFormat="1" ht="12">
      <c r="A473" s="39"/>
      <c r="B473" s="40"/>
      <c r="C473" s="41"/>
      <c r="D473" s="231" t="s">
        <v>221</v>
      </c>
      <c r="E473" s="41"/>
      <c r="F473" s="232" t="s">
        <v>817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221</v>
      </c>
      <c r="AU473" s="18" t="s">
        <v>81</v>
      </c>
    </row>
    <row r="474" spans="1:47" s="2" customFormat="1" ht="12">
      <c r="A474" s="39"/>
      <c r="B474" s="40"/>
      <c r="C474" s="41"/>
      <c r="D474" s="226" t="s">
        <v>315</v>
      </c>
      <c r="E474" s="41"/>
      <c r="F474" s="254" t="s">
        <v>818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315</v>
      </c>
      <c r="AU474" s="18" t="s">
        <v>81</v>
      </c>
    </row>
    <row r="475" spans="1:51" s="13" customFormat="1" ht="12">
      <c r="A475" s="13"/>
      <c r="B475" s="233"/>
      <c r="C475" s="234"/>
      <c r="D475" s="226" t="s">
        <v>223</v>
      </c>
      <c r="E475" s="235" t="s">
        <v>19</v>
      </c>
      <c r="F475" s="236" t="s">
        <v>819</v>
      </c>
      <c r="G475" s="234"/>
      <c r="H475" s="237">
        <v>61.361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223</v>
      </c>
      <c r="AU475" s="243" t="s">
        <v>81</v>
      </c>
      <c r="AV475" s="13" t="s">
        <v>81</v>
      </c>
      <c r="AW475" s="13" t="s">
        <v>33</v>
      </c>
      <c r="AX475" s="13" t="s">
        <v>72</v>
      </c>
      <c r="AY475" s="243" t="s">
        <v>210</v>
      </c>
    </row>
    <row r="476" spans="1:51" s="13" customFormat="1" ht="12">
      <c r="A476" s="13"/>
      <c r="B476" s="233"/>
      <c r="C476" s="234"/>
      <c r="D476" s="226" t="s">
        <v>223</v>
      </c>
      <c r="E476" s="235" t="s">
        <v>19</v>
      </c>
      <c r="F476" s="236" t="s">
        <v>820</v>
      </c>
      <c r="G476" s="234"/>
      <c r="H476" s="237">
        <v>-8.313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223</v>
      </c>
      <c r="AU476" s="243" t="s">
        <v>81</v>
      </c>
      <c r="AV476" s="13" t="s">
        <v>81</v>
      </c>
      <c r="AW476" s="13" t="s">
        <v>33</v>
      </c>
      <c r="AX476" s="13" t="s">
        <v>72</v>
      </c>
      <c r="AY476" s="243" t="s">
        <v>210</v>
      </c>
    </row>
    <row r="477" spans="1:51" s="14" customFormat="1" ht="12">
      <c r="A477" s="14"/>
      <c r="B477" s="255"/>
      <c r="C477" s="256"/>
      <c r="D477" s="226" t="s">
        <v>223</v>
      </c>
      <c r="E477" s="257" t="s">
        <v>19</v>
      </c>
      <c r="F477" s="258" t="s">
        <v>326</v>
      </c>
      <c r="G477" s="256"/>
      <c r="H477" s="259">
        <v>53.047999999999995</v>
      </c>
      <c r="I477" s="260"/>
      <c r="J477" s="256"/>
      <c r="K477" s="256"/>
      <c r="L477" s="261"/>
      <c r="M477" s="262"/>
      <c r="N477" s="263"/>
      <c r="O477" s="263"/>
      <c r="P477" s="263"/>
      <c r="Q477" s="263"/>
      <c r="R477" s="263"/>
      <c r="S477" s="263"/>
      <c r="T477" s="26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5" t="s">
        <v>223</v>
      </c>
      <c r="AU477" s="265" t="s">
        <v>81</v>
      </c>
      <c r="AV477" s="14" t="s">
        <v>217</v>
      </c>
      <c r="AW477" s="14" t="s">
        <v>33</v>
      </c>
      <c r="AX477" s="14" t="s">
        <v>79</v>
      </c>
      <c r="AY477" s="265" t="s">
        <v>210</v>
      </c>
    </row>
    <row r="478" spans="1:65" s="2" customFormat="1" ht="24.15" customHeight="1">
      <c r="A478" s="39"/>
      <c r="B478" s="40"/>
      <c r="C478" s="213" t="s">
        <v>821</v>
      </c>
      <c r="D478" s="213" t="s">
        <v>212</v>
      </c>
      <c r="E478" s="214" t="s">
        <v>822</v>
      </c>
      <c r="F478" s="215" t="s">
        <v>823</v>
      </c>
      <c r="G478" s="216" t="s">
        <v>229</v>
      </c>
      <c r="H478" s="217">
        <v>40.2</v>
      </c>
      <c r="I478" s="218"/>
      <c r="J478" s="219">
        <f>ROUND(I478*H478,2)</f>
        <v>0</v>
      </c>
      <c r="K478" s="215" t="s">
        <v>216</v>
      </c>
      <c r="L478" s="45"/>
      <c r="M478" s="220" t="s">
        <v>19</v>
      </c>
      <c r="N478" s="221" t="s">
        <v>43</v>
      </c>
      <c r="O478" s="85"/>
      <c r="P478" s="222">
        <f>O478*H478</f>
        <v>0</v>
      </c>
      <c r="Q478" s="222">
        <v>0</v>
      </c>
      <c r="R478" s="222">
        <f>Q478*H478</f>
        <v>0</v>
      </c>
      <c r="S478" s="222">
        <v>0.01725</v>
      </c>
      <c r="T478" s="223">
        <f>S478*H478</f>
        <v>0.6934500000000001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4" t="s">
        <v>311</v>
      </c>
      <c r="AT478" s="224" t="s">
        <v>212</v>
      </c>
      <c r="AU478" s="224" t="s">
        <v>81</v>
      </c>
      <c r="AY478" s="18" t="s">
        <v>210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8" t="s">
        <v>79</v>
      </c>
      <c r="BK478" s="225">
        <f>ROUND(I478*H478,2)</f>
        <v>0</v>
      </c>
      <c r="BL478" s="18" t="s">
        <v>311</v>
      </c>
      <c r="BM478" s="224" t="s">
        <v>824</v>
      </c>
    </row>
    <row r="479" spans="1:47" s="2" customFormat="1" ht="12">
      <c r="A479" s="39"/>
      <c r="B479" s="40"/>
      <c r="C479" s="41"/>
      <c r="D479" s="226" t="s">
        <v>219</v>
      </c>
      <c r="E479" s="41"/>
      <c r="F479" s="227" t="s">
        <v>825</v>
      </c>
      <c r="G479" s="41"/>
      <c r="H479" s="41"/>
      <c r="I479" s="228"/>
      <c r="J479" s="41"/>
      <c r="K479" s="41"/>
      <c r="L479" s="45"/>
      <c r="M479" s="229"/>
      <c r="N479" s="230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219</v>
      </c>
      <c r="AU479" s="18" t="s">
        <v>81</v>
      </c>
    </row>
    <row r="480" spans="1:47" s="2" customFormat="1" ht="12">
      <c r="A480" s="39"/>
      <c r="B480" s="40"/>
      <c r="C480" s="41"/>
      <c r="D480" s="231" t="s">
        <v>221</v>
      </c>
      <c r="E480" s="41"/>
      <c r="F480" s="232" t="s">
        <v>826</v>
      </c>
      <c r="G480" s="41"/>
      <c r="H480" s="41"/>
      <c r="I480" s="228"/>
      <c r="J480" s="41"/>
      <c r="K480" s="41"/>
      <c r="L480" s="45"/>
      <c r="M480" s="229"/>
      <c r="N480" s="230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221</v>
      </c>
      <c r="AU480" s="18" t="s">
        <v>81</v>
      </c>
    </row>
    <row r="481" spans="1:51" s="13" customFormat="1" ht="12">
      <c r="A481" s="13"/>
      <c r="B481" s="233"/>
      <c r="C481" s="234"/>
      <c r="D481" s="226" t="s">
        <v>223</v>
      </c>
      <c r="E481" s="235" t="s">
        <v>19</v>
      </c>
      <c r="F481" s="236" t="s">
        <v>827</v>
      </c>
      <c r="G481" s="234"/>
      <c r="H481" s="237">
        <v>40.2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223</v>
      </c>
      <c r="AU481" s="243" t="s">
        <v>81</v>
      </c>
      <c r="AV481" s="13" t="s">
        <v>81</v>
      </c>
      <c r="AW481" s="13" t="s">
        <v>33</v>
      </c>
      <c r="AX481" s="13" t="s">
        <v>79</v>
      </c>
      <c r="AY481" s="243" t="s">
        <v>210</v>
      </c>
    </row>
    <row r="482" spans="1:65" s="2" customFormat="1" ht="24.15" customHeight="1">
      <c r="A482" s="39"/>
      <c r="B482" s="40"/>
      <c r="C482" s="213" t="s">
        <v>828</v>
      </c>
      <c r="D482" s="213" t="s">
        <v>212</v>
      </c>
      <c r="E482" s="214" t="s">
        <v>829</v>
      </c>
      <c r="F482" s="215" t="s">
        <v>830</v>
      </c>
      <c r="G482" s="216" t="s">
        <v>229</v>
      </c>
      <c r="H482" s="217">
        <v>109.03</v>
      </c>
      <c r="I482" s="218"/>
      <c r="J482" s="219">
        <f>ROUND(I482*H482,2)</f>
        <v>0</v>
      </c>
      <c r="K482" s="215" t="s">
        <v>216</v>
      </c>
      <c r="L482" s="45"/>
      <c r="M482" s="220" t="s">
        <v>19</v>
      </c>
      <c r="N482" s="221" t="s">
        <v>43</v>
      </c>
      <c r="O482" s="85"/>
      <c r="P482" s="222">
        <f>O482*H482</f>
        <v>0</v>
      </c>
      <c r="Q482" s="222">
        <v>0.01807</v>
      </c>
      <c r="R482" s="222">
        <f>Q482*H482</f>
        <v>1.9701720999999999</v>
      </c>
      <c r="S482" s="222">
        <v>0</v>
      </c>
      <c r="T482" s="223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24" t="s">
        <v>311</v>
      </c>
      <c r="AT482" s="224" t="s">
        <v>212</v>
      </c>
      <c r="AU482" s="224" t="s">
        <v>81</v>
      </c>
      <c r="AY482" s="18" t="s">
        <v>210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18" t="s">
        <v>79</v>
      </c>
      <c r="BK482" s="225">
        <f>ROUND(I482*H482,2)</f>
        <v>0</v>
      </c>
      <c r="BL482" s="18" t="s">
        <v>311</v>
      </c>
      <c r="BM482" s="224" t="s">
        <v>831</v>
      </c>
    </row>
    <row r="483" spans="1:47" s="2" customFormat="1" ht="12">
      <c r="A483" s="39"/>
      <c r="B483" s="40"/>
      <c r="C483" s="41"/>
      <c r="D483" s="226" t="s">
        <v>219</v>
      </c>
      <c r="E483" s="41"/>
      <c r="F483" s="227" t="s">
        <v>832</v>
      </c>
      <c r="G483" s="41"/>
      <c r="H483" s="41"/>
      <c r="I483" s="228"/>
      <c r="J483" s="41"/>
      <c r="K483" s="41"/>
      <c r="L483" s="45"/>
      <c r="M483" s="229"/>
      <c r="N483" s="230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219</v>
      </c>
      <c r="AU483" s="18" t="s">
        <v>81</v>
      </c>
    </row>
    <row r="484" spans="1:47" s="2" customFormat="1" ht="12">
      <c r="A484" s="39"/>
      <c r="B484" s="40"/>
      <c r="C484" s="41"/>
      <c r="D484" s="231" t="s">
        <v>221</v>
      </c>
      <c r="E484" s="41"/>
      <c r="F484" s="232" t="s">
        <v>833</v>
      </c>
      <c r="G484" s="41"/>
      <c r="H484" s="41"/>
      <c r="I484" s="228"/>
      <c r="J484" s="41"/>
      <c r="K484" s="41"/>
      <c r="L484" s="45"/>
      <c r="M484" s="229"/>
      <c r="N484" s="230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221</v>
      </c>
      <c r="AU484" s="18" t="s">
        <v>81</v>
      </c>
    </row>
    <row r="485" spans="1:51" s="13" customFormat="1" ht="12">
      <c r="A485" s="13"/>
      <c r="B485" s="233"/>
      <c r="C485" s="234"/>
      <c r="D485" s="226" t="s">
        <v>223</v>
      </c>
      <c r="E485" s="235" t="s">
        <v>19</v>
      </c>
      <c r="F485" s="236" t="s">
        <v>834</v>
      </c>
      <c r="G485" s="234"/>
      <c r="H485" s="237">
        <v>85.2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223</v>
      </c>
      <c r="AU485" s="243" t="s">
        <v>81</v>
      </c>
      <c r="AV485" s="13" t="s">
        <v>81</v>
      </c>
      <c r="AW485" s="13" t="s">
        <v>33</v>
      </c>
      <c r="AX485" s="13" t="s">
        <v>72</v>
      </c>
      <c r="AY485" s="243" t="s">
        <v>210</v>
      </c>
    </row>
    <row r="486" spans="1:51" s="13" customFormat="1" ht="12">
      <c r="A486" s="13"/>
      <c r="B486" s="233"/>
      <c r="C486" s="234"/>
      <c r="D486" s="226" t="s">
        <v>223</v>
      </c>
      <c r="E486" s="235" t="s">
        <v>19</v>
      </c>
      <c r="F486" s="236" t="s">
        <v>835</v>
      </c>
      <c r="G486" s="234"/>
      <c r="H486" s="237">
        <v>23.83</v>
      </c>
      <c r="I486" s="238"/>
      <c r="J486" s="234"/>
      <c r="K486" s="234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223</v>
      </c>
      <c r="AU486" s="243" t="s">
        <v>81</v>
      </c>
      <c r="AV486" s="13" t="s">
        <v>81</v>
      </c>
      <c r="AW486" s="13" t="s">
        <v>33</v>
      </c>
      <c r="AX486" s="13" t="s">
        <v>72</v>
      </c>
      <c r="AY486" s="243" t="s">
        <v>210</v>
      </c>
    </row>
    <row r="487" spans="1:51" s="14" customFormat="1" ht="12">
      <c r="A487" s="14"/>
      <c r="B487" s="255"/>
      <c r="C487" s="256"/>
      <c r="D487" s="226" t="s">
        <v>223</v>
      </c>
      <c r="E487" s="257" t="s">
        <v>19</v>
      </c>
      <c r="F487" s="258" t="s">
        <v>326</v>
      </c>
      <c r="G487" s="256"/>
      <c r="H487" s="259">
        <v>109.03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5" t="s">
        <v>223</v>
      </c>
      <c r="AU487" s="265" t="s">
        <v>81</v>
      </c>
      <c r="AV487" s="14" t="s">
        <v>217</v>
      </c>
      <c r="AW487" s="14" t="s">
        <v>33</v>
      </c>
      <c r="AX487" s="14" t="s">
        <v>79</v>
      </c>
      <c r="AY487" s="265" t="s">
        <v>210</v>
      </c>
    </row>
    <row r="488" spans="1:65" s="2" customFormat="1" ht="16.5" customHeight="1">
      <c r="A488" s="39"/>
      <c r="B488" s="40"/>
      <c r="C488" s="213" t="s">
        <v>836</v>
      </c>
      <c r="D488" s="213" t="s">
        <v>212</v>
      </c>
      <c r="E488" s="214" t="s">
        <v>837</v>
      </c>
      <c r="F488" s="215" t="s">
        <v>838</v>
      </c>
      <c r="G488" s="216" t="s">
        <v>229</v>
      </c>
      <c r="H488" s="217">
        <v>109.03</v>
      </c>
      <c r="I488" s="218"/>
      <c r="J488" s="219">
        <f>ROUND(I488*H488,2)</f>
        <v>0</v>
      </c>
      <c r="K488" s="215" t="s">
        <v>216</v>
      </c>
      <c r="L488" s="45"/>
      <c r="M488" s="220" t="s">
        <v>19</v>
      </c>
      <c r="N488" s="221" t="s">
        <v>43</v>
      </c>
      <c r="O488" s="85"/>
      <c r="P488" s="222">
        <f>O488*H488</f>
        <v>0</v>
      </c>
      <c r="Q488" s="222">
        <v>0</v>
      </c>
      <c r="R488" s="222">
        <f>Q488*H488</f>
        <v>0</v>
      </c>
      <c r="S488" s="222">
        <v>0</v>
      </c>
      <c r="T488" s="223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24" t="s">
        <v>311</v>
      </c>
      <c r="AT488" s="224" t="s">
        <v>212</v>
      </c>
      <c r="AU488" s="224" t="s">
        <v>81</v>
      </c>
      <c r="AY488" s="18" t="s">
        <v>210</v>
      </c>
      <c r="BE488" s="225">
        <f>IF(N488="základní",J488,0)</f>
        <v>0</v>
      </c>
      <c r="BF488" s="225">
        <f>IF(N488="snížená",J488,0)</f>
        <v>0</v>
      </c>
      <c r="BG488" s="225">
        <f>IF(N488="zákl. přenesená",J488,0)</f>
        <v>0</v>
      </c>
      <c r="BH488" s="225">
        <f>IF(N488="sníž. přenesená",J488,0)</f>
        <v>0</v>
      </c>
      <c r="BI488" s="225">
        <f>IF(N488="nulová",J488,0)</f>
        <v>0</v>
      </c>
      <c r="BJ488" s="18" t="s">
        <v>79</v>
      </c>
      <c r="BK488" s="225">
        <f>ROUND(I488*H488,2)</f>
        <v>0</v>
      </c>
      <c r="BL488" s="18" t="s">
        <v>311</v>
      </c>
      <c r="BM488" s="224" t="s">
        <v>839</v>
      </c>
    </row>
    <row r="489" spans="1:47" s="2" customFormat="1" ht="12">
      <c r="A489" s="39"/>
      <c r="B489" s="40"/>
      <c r="C489" s="41"/>
      <c r="D489" s="226" t="s">
        <v>219</v>
      </c>
      <c r="E489" s="41"/>
      <c r="F489" s="227" t="s">
        <v>840</v>
      </c>
      <c r="G489" s="41"/>
      <c r="H489" s="41"/>
      <c r="I489" s="228"/>
      <c r="J489" s="41"/>
      <c r="K489" s="41"/>
      <c r="L489" s="45"/>
      <c r="M489" s="229"/>
      <c r="N489" s="23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219</v>
      </c>
      <c r="AU489" s="18" t="s">
        <v>81</v>
      </c>
    </row>
    <row r="490" spans="1:47" s="2" customFormat="1" ht="12">
      <c r="A490" s="39"/>
      <c r="B490" s="40"/>
      <c r="C490" s="41"/>
      <c r="D490" s="231" t="s">
        <v>221</v>
      </c>
      <c r="E490" s="41"/>
      <c r="F490" s="232" t="s">
        <v>841</v>
      </c>
      <c r="G490" s="41"/>
      <c r="H490" s="41"/>
      <c r="I490" s="228"/>
      <c r="J490" s="41"/>
      <c r="K490" s="41"/>
      <c r="L490" s="45"/>
      <c r="M490" s="229"/>
      <c r="N490" s="230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221</v>
      </c>
      <c r="AU490" s="18" t="s">
        <v>81</v>
      </c>
    </row>
    <row r="491" spans="1:65" s="2" customFormat="1" ht="24.15" customHeight="1">
      <c r="A491" s="39"/>
      <c r="B491" s="40"/>
      <c r="C491" s="244" t="s">
        <v>842</v>
      </c>
      <c r="D491" s="244" t="s">
        <v>240</v>
      </c>
      <c r="E491" s="245" t="s">
        <v>843</v>
      </c>
      <c r="F491" s="246" t="s">
        <v>844</v>
      </c>
      <c r="G491" s="247" t="s">
        <v>229</v>
      </c>
      <c r="H491" s="248">
        <v>122.495</v>
      </c>
      <c r="I491" s="249"/>
      <c r="J491" s="250">
        <f>ROUND(I491*H491,2)</f>
        <v>0</v>
      </c>
      <c r="K491" s="246" t="s">
        <v>216</v>
      </c>
      <c r="L491" s="251"/>
      <c r="M491" s="252" t="s">
        <v>19</v>
      </c>
      <c r="N491" s="253" t="s">
        <v>43</v>
      </c>
      <c r="O491" s="85"/>
      <c r="P491" s="222">
        <f>O491*H491</f>
        <v>0</v>
      </c>
      <c r="Q491" s="222">
        <v>0.00017</v>
      </c>
      <c r="R491" s="222">
        <f>Q491*H491</f>
        <v>0.020824150000000003</v>
      </c>
      <c r="S491" s="222">
        <v>0</v>
      </c>
      <c r="T491" s="22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4" t="s">
        <v>405</v>
      </c>
      <c r="AT491" s="224" t="s">
        <v>240</v>
      </c>
      <c r="AU491" s="224" t="s">
        <v>81</v>
      </c>
      <c r="AY491" s="18" t="s">
        <v>210</v>
      </c>
      <c r="BE491" s="225">
        <f>IF(N491="základní",J491,0)</f>
        <v>0</v>
      </c>
      <c r="BF491" s="225">
        <f>IF(N491="snížená",J491,0)</f>
        <v>0</v>
      </c>
      <c r="BG491" s="225">
        <f>IF(N491="zákl. přenesená",J491,0)</f>
        <v>0</v>
      </c>
      <c r="BH491" s="225">
        <f>IF(N491="sníž. přenesená",J491,0)</f>
        <v>0</v>
      </c>
      <c r="BI491" s="225">
        <f>IF(N491="nulová",J491,0)</f>
        <v>0</v>
      </c>
      <c r="BJ491" s="18" t="s">
        <v>79</v>
      </c>
      <c r="BK491" s="225">
        <f>ROUND(I491*H491,2)</f>
        <v>0</v>
      </c>
      <c r="BL491" s="18" t="s">
        <v>311</v>
      </c>
      <c r="BM491" s="224" t="s">
        <v>845</v>
      </c>
    </row>
    <row r="492" spans="1:47" s="2" customFormat="1" ht="12">
      <c r="A492" s="39"/>
      <c r="B492" s="40"/>
      <c r="C492" s="41"/>
      <c r="D492" s="226" t="s">
        <v>219</v>
      </c>
      <c r="E492" s="41"/>
      <c r="F492" s="227" t="s">
        <v>844</v>
      </c>
      <c r="G492" s="41"/>
      <c r="H492" s="41"/>
      <c r="I492" s="228"/>
      <c r="J492" s="41"/>
      <c r="K492" s="41"/>
      <c r="L492" s="45"/>
      <c r="M492" s="229"/>
      <c r="N492" s="230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219</v>
      </c>
      <c r="AU492" s="18" t="s">
        <v>81</v>
      </c>
    </row>
    <row r="493" spans="1:51" s="13" customFormat="1" ht="12">
      <c r="A493" s="13"/>
      <c r="B493" s="233"/>
      <c r="C493" s="234"/>
      <c r="D493" s="226" t="s">
        <v>223</v>
      </c>
      <c r="E493" s="234"/>
      <c r="F493" s="236" t="s">
        <v>846</v>
      </c>
      <c r="G493" s="234"/>
      <c r="H493" s="237">
        <v>122.495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223</v>
      </c>
      <c r="AU493" s="243" t="s">
        <v>81</v>
      </c>
      <c r="AV493" s="13" t="s">
        <v>81</v>
      </c>
      <c r="AW493" s="13" t="s">
        <v>4</v>
      </c>
      <c r="AX493" s="13" t="s">
        <v>79</v>
      </c>
      <c r="AY493" s="243" t="s">
        <v>210</v>
      </c>
    </row>
    <row r="494" spans="1:65" s="2" customFormat="1" ht="24.15" customHeight="1">
      <c r="A494" s="39"/>
      <c r="B494" s="40"/>
      <c r="C494" s="213" t="s">
        <v>847</v>
      </c>
      <c r="D494" s="213" t="s">
        <v>212</v>
      </c>
      <c r="E494" s="214" t="s">
        <v>848</v>
      </c>
      <c r="F494" s="215" t="s">
        <v>849</v>
      </c>
      <c r="G494" s="216" t="s">
        <v>229</v>
      </c>
      <c r="H494" s="217">
        <v>119.03</v>
      </c>
      <c r="I494" s="218"/>
      <c r="J494" s="219">
        <f>ROUND(I494*H494,2)</f>
        <v>0</v>
      </c>
      <c r="K494" s="215" t="s">
        <v>216</v>
      </c>
      <c r="L494" s="45"/>
      <c r="M494" s="220" t="s">
        <v>19</v>
      </c>
      <c r="N494" s="221" t="s">
        <v>43</v>
      </c>
      <c r="O494" s="85"/>
      <c r="P494" s="222">
        <f>O494*H494</f>
        <v>0</v>
      </c>
      <c r="Q494" s="222">
        <v>0</v>
      </c>
      <c r="R494" s="222">
        <f>Q494*H494</f>
        <v>0</v>
      </c>
      <c r="S494" s="222">
        <v>0.01786</v>
      </c>
      <c r="T494" s="223">
        <f>S494*H494</f>
        <v>2.1258758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4" t="s">
        <v>311</v>
      </c>
      <c r="AT494" s="224" t="s">
        <v>212</v>
      </c>
      <c r="AU494" s="224" t="s">
        <v>81</v>
      </c>
      <c r="AY494" s="18" t="s">
        <v>210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79</v>
      </c>
      <c r="BK494" s="225">
        <f>ROUND(I494*H494,2)</f>
        <v>0</v>
      </c>
      <c r="BL494" s="18" t="s">
        <v>311</v>
      </c>
      <c r="BM494" s="224" t="s">
        <v>850</v>
      </c>
    </row>
    <row r="495" spans="1:47" s="2" customFormat="1" ht="12">
      <c r="A495" s="39"/>
      <c r="B495" s="40"/>
      <c r="C495" s="41"/>
      <c r="D495" s="226" t="s">
        <v>219</v>
      </c>
      <c r="E495" s="41"/>
      <c r="F495" s="227" t="s">
        <v>851</v>
      </c>
      <c r="G495" s="41"/>
      <c r="H495" s="41"/>
      <c r="I495" s="228"/>
      <c r="J495" s="41"/>
      <c r="K495" s="41"/>
      <c r="L495" s="45"/>
      <c r="M495" s="229"/>
      <c r="N495" s="230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219</v>
      </c>
      <c r="AU495" s="18" t="s">
        <v>81</v>
      </c>
    </row>
    <row r="496" spans="1:47" s="2" customFormat="1" ht="12">
      <c r="A496" s="39"/>
      <c r="B496" s="40"/>
      <c r="C496" s="41"/>
      <c r="D496" s="231" t="s">
        <v>221</v>
      </c>
      <c r="E496" s="41"/>
      <c r="F496" s="232" t="s">
        <v>852</v>
      </c>
      <c r="G496" s="41"/>
      <c r="H496" s="41"/>
      <c r="I496" s="228"/>
      <c r="J496" s="41"/>
      <c r="K496" s="41"/>
      <c r="L496" s="45"/>
      <c r="M496" s="229"/>
      <c r="N496" s="230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221</v>
      </c>
      <c r="AU496" s="18" t="s">
        <v>81</v>
      </c>
    </row>
    <row r="497" spans="1:51" s="13" customFormat="1" ht="12">
      <c r="A497" s="13"/>
      <c r="B497" s="233"/>
      <c r="C497" s="234"/>
      <c r="D497" s="226" t="s">
        <v>223</v>
      </c>
      <c r="E497" s="235" t="s">
        <v>19</v>
      </c>
      <c r="F497" s="236" t="s">
        <v>853</v>
      </c>
      <c r="G497" s="234"/>
      <c r="H497" s="237">
        <v>95.2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223</v>
      </c>
      <c r="AU497" s="243" t="s">
        <v>81</v>
      </c>
      <c r="AV497" s="13" t="s">
        <v>81</v>
      </c>
      <c r="AW497" s="13" t="s">
        <v>33</v>
      </c>
      <c r="AX497" s="13" t="s">
        <v>72</v>
      </c>
      <c r="AY497" s="243" t="s">
        <v>210</v>
      </c>
    </row>
    <row r="498" spans="1:51" s="13" customFormat="1" ht="12">
      <c r="A498" s="13"/>
      <c r="B498" s="233"/>
      <c r="C498" s="234"/>
      <c r="D498" s="226" t="s">
        <v>223</v>
      </c>
      <c r="E498" s="235" t="s">
        <v>19</v>
      </c>
      <c r="F498" s="236" t="s">
        <v>854</v>
      </c>
      <c r="G498" s="234"/>
      <c r="H498" s="237">
        <v>23.83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223</v>
      </c>
      <c r="AU498" s="243" t="s">
        <v>81</v>
      </c>
      <c r="AV498" s="13" t="s">
        <v>81</v>
      </c>
      <c r="AW498" s="13" t="s">
        <v>33</v>
      </c>
      <c r="AX498" s="13" t="s">
        <v>72</v>
      </c>
      <c r="AY498" s="243" t="s">
        <v>210</v>
      </c>
    </row>
    <row r="499" spans="1:51" s="14" customFormat="1" ht="12">
      <c r="A499" s="14"/>
      <c r="B499" s="255"/>
      <c r="C499" s="256"/>
      <c r="D499" s="226" t="s">
        <v>223</v>
      </c>
      <c r="E499" s="257" t="s">
        <v>19</v>
      </c>
      <c r="F499" s="258" t="s">
        <v>326</v>
      </c>
      <c r="G499" s="256"/>
      <c r="H499" s="259">
        <v>119.03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5" t="s">
        <v>223</v>
      </c>
      <c r="AU499" s="265" t="s">
        <v>81</v>
      </c>
      <c r="AV499" s="14" t="s">
        <v>217</v>
      </c>
      <c r="AW499" s="14" t="s">
        <v>33</v>
      </c>
      <c r="AX499" s="14" t="s">
        <v>79</v>
      </c>
      <c r="AY499" s="265" t="s">
        <v>210</v>
      </c>
    </row>
    <row r="500" spans="1:65" s="2" customFormat="1" ht="33" customHeight="1">
      <c r="A500" s="39"/>
      <c r="B500" s="40"/>
      <c r="C500" s="213" t="s">
        <v>855</v>
      </c>
      <c r="D500" s="213" t="s">
        <v>212</v>
      </c>
      <c r="E500" s="214" t="s">
        <v>856</v>
      </c>
      <c r="F500" s="215" t="s">
        <v>857</v>
      </c>
      <c r="G500" s="216" t="s">
        <v>297</v>
      </c>
      <c r="H500" s="217">
        <v>2</v>
      </c>
      <c r="I500" s="218"/>
      <c r="J500" s="219">
        <f>ROUND(I500*H500,2)</f>
        <v>0</v>
      </c>
      <c r="K500" s="215" t="s">
        <v>216</v>
      </c>
      <c r="L500" s="45"/>
      <c r="M500" s="220" t="s">
        <v>19</v>
      </c>
      <c r="N500" s="221" t="s">
        <v>43</v>
      </c>
      <c r="O500" s="85"/>
      <c r="P500" s="222">
        <f>O500*H500</f>
        <v>0</v>
      </c>
      <c r="Q500" s="222">
        <v>0.00044</v>
      </c>
      <c r="R500" s="222">
        <f>Q500*H500</f>
        <v>0.00088</v>
      </c>
      <c r="S500" s="222">
        <v>0</v>
      </c>
      <c r="T500" s="223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4" t="s">
        <v>311</v>
      </c>
      <c r="AT500" s="224" t="s">
        <v>212</v>
      </c>
      <c r="AU500" s="224" t="s">
        <v>81</v>
      </c>
      <c r="AY500" s="18" t="s">
        <v>210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18" t="s">
        <v>79</v>
      </c>
      <c r="BK500" s="225">
        <f>ROUND(I500*H500,2)</f>
        <v>0</v>
      </c>
      <c r="BL500" s="18" t="s">
        <v>311</v>
      </c>
      <c r="BM500" s="224" t="s">
        <v>858</v>
      </c>
    </row>
    <row r="501" spans="1:47" s="2" customFormat="1" ht="12">
      <c r="A501" s="39"/>
      <c r="B501" s="40"/>
      <c r="C501" s="41"/>
      <c r="D501" s="226" t="s">
        <v>219</v>
      </c>
      <c r="E501" s="41"/>
      <c r="F501" s="227" t="s">
        <v>859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219</v>
      </c>
      <c r="AU501" s="18" t="s">
        <v>81</v>
      </c>
    </row>
    <row r="502" spans="1:47" s="2" customFormat="1" ht="12">
      <c r="A502" s="39"/>
      <c r="B502" s="40"/>
      <c r="C502" s="41"/>
      <c r="D502" s="231" t="s">
        <v>221</v>
      </c>
      <c r="E502" s="41"/>
      <c r="F502" s="232" t="s">
        <v>860</v>
      </c>
      <c r="G502" s="41"/>
      <c r="H502" s="41"/>
      <c r="I502" s="228"/>
      <c r="J502" s="41"/>
      <c r="K502" s="41"/>
      <c r="L502" s="45"/>
      <c r="M502" s="229"/>
      <c r="N502" s="230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221</v>
      </c>
      <c r="AU502" s="18" t="s">
        <v>81</v>
      </c>
    </row>
    <row r="503" spans="1:65" s="2" customFormat="1" ht="24.15" customHeight="1">
      <c r="A503" s="39"/>
      <c r="B503" s="40"/>
      <c r="C503" s="244" t="s">
        <v>861</v>
      </c>
      <c r="D503" s="244" t="s">
        <v>240</v>
      </c>
      <c r="E503" s="245" t="s">
        <v>862</v>
      </c>
      <c r="F503" s="246" t="s">
        <v>863</v>
      </c>
      <c r="G503" s="247" t="s">
        <v>297</v>
      </c>
      <c r="H503" s="248">
        <v>2</v>
      </c>
      <c r="I503" s="249"/>
      <c r="J503" s="250">
        <f>ROUND(I503*H503,2)</f>
        <v>0</v>
      </c>
      <c r="K503" s="246" t="s">
        <v>216</v>
      </c>
      <c r="L503" s="251"/>
      <c r="M503" s="252" t="s">
        <v>19</v>
      </c>
      <c r="N503" s="253" t="s">
        <v>43</v>
      </c>
      <c r="O503" s="85"/>
      <c r="P503" s="222">
        <f>O503*H503</f>
        <v>0</v>
      </c>
      <c r="Q503" s="222">
        <v>0.0062</v>
      </c>
      <c r="R503" s="222">
        <f>Q503*H503</f>
        <v>0.0124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405</v>
      </c>
      <c r="AT503" s="224" t="s">
        <v>240</v>
      </c>
      <c r="AU503" s="224" t="s">
        <v>81</v>
      </c>
      <c r="AY503" s="18" t="s">
        <v>210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79</v>
      </c>
      <c r="BK503" s="225">
        <f>ROUND(I503*H503,2)</f>
        <v>0</v>
      </c>
      <c r="BL503" s="18" t="s">
        <v>311</v>
      </c>
      <c r="BM503" s="224" t="s">
        <v>864</v>
      </c>
    </row>
    <row r="504" spans="1:47" s="2" customFormat="1" ht="12">
      <c r="A504" s="39"/>
      <c r="B504" s="40"/>
      <c r="C504" s="41"/>
      <c r="D504" s="226" t="s">
        <v>219</v>
      </c>
      <c r="E504" s="41"/>
      <c r="F504" s="227" t="s">
        <v>863</v>
      </c>
      <c r="G504" s="41"/>
      <c r="H504" s="41"/>
      <c r="I504" s="228"/>
      <c r="J504" s="41"/>
      <c r="K504" s="41"/>
      <c r="L504" s="45"/>
      <c r="M504" s="229"/>
      <c r="N504" s="230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219</v>
      </c>
      <c r="AU504" s="18" t="s">
        <v>81</v>
      </c>
    </row>
    <row r="505" spans="1:65" s="2" customFormat="1" ht="24.15" customHeight="1">
      <c r="A505" s="39"/>
      <c r="B505" s="40"/>
      <c r="C505" s="213" t="s">
        <v>865</v>
      </c>
      <c r="D505" s="213" t="s">
        <v>212</v>
      </c>
      <c r="E505" s="214" t="s">
        <v>866</v>
      </c>
      <c r="F505" s="215" t="s">
        <v>867</v>
      </c>
      <c r="G505" s="216" t="s">
        <v>297</v>
      </c>
      <c r="H505" s="217">
        <v>1</v>
      </c>
      <c r="I505" s="218"/>
      <c r="J505" s="219">
        <f>ROUND(I505*H505,2)</f>
        <v>0</v>
      </c>
      <c r="K505" s="215" t="s">
        <v>216</v>
      </c>
      <c r="L505" s="45"/>
      <c r="M505" s="220" t="s">
        <v>19</v>
      </c>
      <c r="N505" s="221" t="s">
        <v>43</v>
      </c>
      <c r="O505" s="85"/>
      <c r="P505" s="222">
        <f>O505*H505</f>
        <v>0</v>
      </c>
      <c r="Q505" s="222">
        <v>0.00044</v>
      </c>
      <c r="R505" s="222">
        <f>Q505*H505</f>
        <v>0.00044</v>
      </c>
      <c r="S505" s="222">
        <v>0</v>
      </c>
      <c r="T505" s="223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24" t="s">
        <v>311</v>
      </c>
      <c r="AT505" s="224" t="s">
        <v>212</v>
      </c>
      <c r="AU505" s="224" t="s">
        <v>81</v>
      </c>
      <c r="AY505" s="18" t="s">
        <v>210</v>
      </c>
      <c r="BE505" s="225">
        <f>IF(N505="základní",J505,0)</f>
        <v>0</v>
      </c>
      <c r="BF505" s="225">
        <f>IF(N505="snížená",J505,0)</f>
        <v>0</v>
      </c>
      <c r="BG505" s="225">
        <f>IF(N505="zákl. přenesená",J505,0)</f>
        <v>0</v>
      </c>
      <c r="BH505" s="225">
        <f>IF(N505="sníž. přenesená",J505,0)</f>
        <v>0</v>
      </c>
      <c r="BI505" s="225">
        <f>IF(N505="nulová",J505,0)</f>
        <v>0</v>
      </c>
      <c r="BJ505" s="18" t="s">
        <v>79</v>
      </c>
      <c r="BK505" s="225">
        <f>ROUND(I505*H505,2)</f>
        <v>0</v>
      </c>
      <c r="BL505" s="18" t="s">
        <v>311</v>
      </c>
      <c r="BM505" s="224" t="s">
        <v>868</v>
      </c>
    </row>
    <row r="506" spans="1:47" s="2" customFormat="1" ht="12">
      <c r="A506" s="39"/>
      <c r="B506" s="40"/>
      <c r="C506" s="41"/>
      <c r="D506" s="226" t="s">
        <v>219</v>
      </c>
      <c r="E506" s="41"/>
      <c r="F506" s="227" t="s">
        <v>869</v>
      </c>
      <c r="G506" s="41"/>
      <c r="H506" s="41"/>
      <c r="I506" s="228"/>
      <c r="J506" s="41"/>
      <c r="K506" s="41"/>
      <c r="L506" s="45"/>
      <c r="M506" s="229"/>
      <c r="N506" s="230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219</v>
      </c>
      <c r="AU506" s="18" t="s">
        <v>81</v>
      </c>
    </row>
    <row r="507" spans="1:47" s="2" customFormat="1" ht="12">
      <c r="A507" s="39"/>
      <c r="B507" s="40"/>
      <c r="C507" s="41"/>
      <c r="D507" s="231" t="s">
        <v>221</v>
      </c>
      <c r="E507" s="41"/>
      <c r="F507" s="232" t="s">
        <v>870</v>
      </c>
      <c r="G507" s="41"/>
      <c r="H507" s="41"/>
      <c r="I507" s="228"/>
      <c r="J507" s="41"/>
      <c r="K507" s="41"/>
      <c r="L507" s="45"/>
      <c r="M507" s="229"/>
      <c r="N507" s="230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221</v>
      </c>
      <c r="AU507" s="18" t="s">
        <v>81</v>
      </c>
    </row>
    <row r="508" spans="1:65" s="2" customFormat="1" ht="24.15" customHeight="1">
      <c r="A508" s="39"/>
      <c r="B508" s="40"/>
      <c r="C508" s="244" t="s">
        <v>871</v>
      </c>
      <c r="D508" s="244" t="s">
        <v>240</v>
      </c>
      <c r="E508" s="245" t="s">
        <v>862</v>
      </c>
      <c r="F508" s="246" t="s">
        <v>863</v>
      </c>
      <c r="G508" s="247" t="s">
        <v>297</v>
      </c>
      <c r="H508" s="248">
        <v>1</v>
      </c>
      <c r="I508" s="249"/>
      <c r="J508" s="250">
        <f>ROUND(I508*H508,2)</f>
        <v>0</v>
      </c>
      <c r="K508" s="246" t="s">
        <v>216</v>
      </c>
      <c r="L508" s="251"/>
      <c r="M508" s="252" t="s">
        <v>19</v>
      </c>
      <c r="N508" s="253" t="s">
        <v>43</v>
      </c>
      <c r="O508" s="85"/>
      <c r="P508" s="222">
        <f>O508*H508</f>
        <v>0</v>
      </c>
      <c r="Q508" s="222">
        <v>0.0062</v>
      </c>
      <c r="R508" s="222">
        <f>Q508*H508</f>
        <v>0.0062</v>
      </c>
      <c r="S508" s="222">
        <v>0</v>
      </c>
      <c r="T508" s="223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4" t="s">
        <v>405</v>
      </c>
      <c r="AT508" s="224" t="s">
        <v>240</v>
      </c>
      <c r="AU508" s="224" t="s">
        <v>81</v>
      </c>
      <c r="AY508" s="18" t="s">
        <v>210</v>
      </c>
      <c r="BE508" s="225">
        <f>IF(N508="základní",J508,0)</f>
        <v>0</v>
      </c>
      <c r="BF508" s="225">
        <f>IF(N508="snížená",J508,0)</f>
        <v>0</v>
      </c>
      <c r="BG508" s="225">
        <f>IF(N508="zákl. přenesená",J508,0)</f>
        <v>0</v>
      </c>
      <c r="BH508" s="225">
        <f>IF(N508="sníž. přenesená",J508,0)</f>
        <v>0</v>
      </c>
      <c r="BI508" s="225">
        <f>IF(N508="nulová",J508,0)</f>
        <v>0</v>
      </c>
      <c r="BJ508" s="18" t="s">
        <v>79</v>
      </c>
      <c r="BK508" s="225">
        <f>ROUND(I508*H508,2)</f>
        <v>0</v>
      </c>
      <c r="BL508" s="18" t="s">
        <v>311</v>
      </c>
      <c r="BM508" s="224" t="s">
        <v>872</v>
      </c>
    </row>
    <row r="509" spans="1:47" s="2" customFormat="1" ht="12">
      <c r="A509" s="39"/>
      <c r="B509" s="40"/>
      <c r="C509" s="41"/>
      <c r="D509" s="226" t="s">
        <v>219</v>
      </c>
      <c r="E509" s="41"/>
      <c r="F509" s="227" t="s">
        <v>863</v>
      </c>
      <c r="G509" s="41"/>
      <c r="H509" s="41"/>
      <c r="I509" s="228"/>
      <c r="J509" s="41"/>
      <c r="K509" s="41"/>
      <c r="L509" s="45"/>
      <c r="M509" s="229"/>
      <c r="N509" s="230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219</v>
      </c>
      <c r="AU509" s="18" t="s">
        <v>81</v>
      </c>
    </row>
    <row r="510" spans="1:65" s="2" customFormat="1" ht="21.75" customHeight="1">
      <c r="A510" s="39"/>
      <c r="B510" s="40"/>
      <c r="C510" s="213" t="s">
        <v>873</v>
      </c>
      <c r="D510" s="213" t="s">
        <v>212</v>
      </c>
      <c r="E510" s="214" t="s">
        <v>874</v>
      </c>
      <c r="F510" s="215" t="s">
        <v>875</v>
      </c>
      <c r="G510" s="216" t="s">
        <v>297</v>
      </c>
      <c r="H510" s="217">
        <v>2</v>
      </c>
      <c r="I510" s="218"/>
      <c r="J510" s="219">
        <f>ROUND(I510*H510,2)</f>
        <v>0</v>
      </c>
      <c r="K510" s="215" t="s">
        <v>216</v>
      </c>
      <c r="L510" s="45"/>
      <c r="M510" s="220" t="s">
        <v>19</v>
      </c>
      <c r="N510" s="221" t="s">
        <v>43</v>
      </c>
      <c r="O510" s="85"/>
      <c r="P510" s="222">
        <f>O510*H510</f>
        <v>0</v>
      </c>
      <c r="Q510" s="222">
        <v>0.00022</v>
      </c>
      <c r="R510" s="222">
        <f>Q510*H510</f>
        <v>0.00044</v>
      </c>
      <c r="S510" s="222">
        <v>0</v>
      </c>
      <c r="T510" s="223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24" t="s">
        <v>311</v>
      </c>
      <c r="AT510" s="224" t="s">
        <v>212</v>
      </c>
      <c r="AU510" s="224" t="s">
        <v>81</v>
      </c>
      <c r="AY510" s="18" t="s">
        <v>210</v>
      </c>
      <c r="BE510" s="225">
        <f>IF(N510="základní",J510,0)</f>
        <v>0</v>
      </c>
      <c r="BF510" s="225">
        <f>IF(N510="snížená",J510,0)</f>
        <v>0</v>
      </c>
      <c r="BG510" s="225">
        <f>IF(N510="zákl. přenesená",J510,0)</f>
        <v>0</v>
      </c>
      <c r="BH510" s="225">
        <f>IF(N510="sníž. přenesená",J510,0)</f>
        <v>0</v>
      </c>
      <c r="BI510" s="225">
        <f>IF(N510="nulová",J510,0)</f>
        <v>0</v>
      </c>
      <c r="BJ510" s="18" t="s">
        <v>79</v>
      </c>
      <c r="BK510" s="225">
        <f>ROUND(I510*H510,2)</f>
        <v>0</v>
      </c>
      <c r="BL510" s="18" t="s">
        <v>311</v>
      </c>
      <c r="BM510" s="224" t="s">
        <v>876</v>
      </c>
    </row>
    <row r="511" spans="1:47" s="2" customFormat="1" ht="12">
      <c r="A511" s="39"/>
      <c r="B511" s="40"/>
      <c r="C511" s="41"/>
      <c r="D511" s="226" t="s">
        <v>219</v>
      </c>
      <c r="E511" s="41"/>
      <c r="F511" s="227" t="s">
        <v>877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219</v>
      </c>
      <c r="AU511" s="18" t="s">
        <v>81</v>
      </c>
    </row>
    <row r="512" spans="1:47" s="2" customFormat="1" ht="12">
      <c r="A512" s="39"/>
      <c r="B512" s="40"/>
      <c r="C512" s="41"/>
      <c r="D512" s="231" t="s">
        <v>221</v>
      </c>
      <c r="E512" s="41"/>
      <c r="F512" s="232" t="s">
        <v>878</v>
      </c>
      <c r="G512" s="41"/>
      <c r="H512" s="41"/>
      <c r="I512" s="228"/>
      <c r="J512" s="41"/>
      <c r="K512" s="41"/>
      <c r="L512" s="45"/>
      <c r="M512" s="229"/>
      <c r="N512" s="230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221</v>
      </c>
      <c r="AU512" s="18" t="s">
        <v>81</v>
      </c>
    </row>
    <row r="513" spans="1:65" s="2" customFormat="1" ht="33" customHeight="1">
      <c r="A513" s="39"/>
      <c r="B513" s="40"/>
      <c r="C513" s="244" t="s">
        <v>879</v>
      </c>
      <c r="D513" s="244" t="s">
        <v>240</v>
      </c>
      <c r="E513" s="245" t="s">
        <v>880</v>
      </c>
      <c r="F513" s="246" t="s">
        <v>881</v>
      </c>
      <c r="G513" s="247" t="s">
        <v>297</v>
      </c>
      <c r="H513" s="248">
        <v>2</v>
      </c>
      <c r="I513" s="249"/>
      <c r="J513" s="250">
        <f>ROUND(I513*H513,2)</f>
        <v>0</v>
      </c>
      <c r="K513" s="246" t="s">
        <v>216</v>
      </c>
      <c r="L513" s="251"/>
      <c r="M513" s="252" t="s">
        <v>19</v>
      </c>
      <c r="N513" s="253" t="s">
        <v>43</v>
      </c>
      <c r="O513" s="85"/>
      <c r="P513" s="222">
        <f>O513*H513</f>
        <v>0</v>
      </c>
      <c r="Q513" s="222">
        <v>0.01249</v>
      </c>
      <c r="R513" s="222">
        <f>Q513*H513</f>
        <v>0.02498</v>
      </c>
      <c r="S513" s="222">
        <v>0</v>
      </c>
      <c r="T513" s="223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4" t="s">
        <v>405</v>
      </c>
      <c r="AT513" s="224" t="s">
        <v>240</v>
      </c>
      <c r="AU513" s="224" t="s">
        <v>81</v>
      </c>
      <c r="AY513" s="18" t="s">
        <v>210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18" t="s">
        <v>79</v>
      </c>
      <c r="BK513" s="225">
        <f>ROUND(I513*H513,2)</f>
        <v>0</v>
      </c>
      <c r="BL513" s="18" t="s">
        <v>311</v>
      </c>
      <c r="BM513" s="224" t="s">
        <v>882</v>
      </c>
    </row>
    <row r="514" spans="1:47" s="2" customFormat="1" ht="12">
      <c r="A514" s="39"/>
      <c r="B514" s="40"/>
      <c r="C514" s="41"/>
      <c r="D514" s="226" t="s">
        <v>219</v>
      </c>
      <c r="E514" s="41"/>
      <c r="F514" s="227" t="s">
        <v>881</v>
      </c>
      <c r="G514" s="41"/>
      <c r="H514" s="41"/>
      <c r="I514" s="228"/>
      <c r="J514" s="41"/>
      <c r="K514" s="41"/>
      <c r="L514" s="45"/>
      <c r="M514" s="229"/>
      <c r="N514" s="230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219</v>
      </c>
      <c r="AU514" s="18" t="s">
        <v>81</v>
      </c>
    </row>
    <row r="515" spans="1:65" s="2" customFormat="1" ht="21.75" customHeight="1">
      <c r="A515" s="39"/>
      <c r="B515" s="40"/>
      <c r="C515" s="213" t="s">
        <v>883</v>
      </c>
      <c r="D515" s="213" t="s">
        <v>212</v>
      </c>
      <c r="E515" s="214" t="s">
        <v>884</v>
      </c>
      <c r="F515" s="215" t="s">
        <v>885</v>
      </c>
      <c r="G515" s="216" t="s">
        <v>297</v>
      </c>
      <c r="H515" s="217">
        <v>2</v>
      </c>
      <c r="I515" s="218"/>
      <c r="J515" s="219">
        <f>ROUND(I515*H515,2)</f>
        <v>0</v>
      </c>
      <c r="K515" s="215" t="s">
        <v>216</v>
      </c>
      <c r="L515" s="45"/>
      <c r="M515" s="220" t="s">
        <v>19</v>
      </c>
      <c r="N515" s="221" t="s">
        <v>43</v>
      </c>
      <c r="O515" s="85"/>
      <c r="P515" s="222">
        <f>O515*H515</f>
        <v>0</v>
      </c>
      <c r="Q515" s="222">
        <v>0.00022</v>
      </c>
      <c r="R515" s="222">
        <f>Q515*H515</f>
        <v>0.00044</v>
      </c>
      <c r="S515" s="222">
        <v>0</v>
      </c>
      <c r="T515" s="223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24" t="s">
        <v>311</v>
      </c>
      <c r="AT515" s="224" t="s">
        <v>212</v>
      </c>
      <c r="AU515" s="224" t="s">
        <v>81</v>
      </c>
      <c r="AY515" s="18" t="s">
        <v>210</v>
      </c>
      <c r="BE515" s="225">
        <f>IF(N515="základní",J515,0)</f>
        <v>0</v>
      </c>
      <c r="BF515" s="225">
        <f>IF(N515="snížená",J515,0)</f>
        <v>0</v>
      </c>
      <c r="BG515" s="225">
        <f>IF(N515="zákl. přenesená",J515,0)</f>
        <v>0</v>
      </c>
      <c r="BH515" s="225">
        <f>IF(N515="sníž. přenesená",J515,0)</f>
        <v>0</v>
      </c>
      <c r="BI515" s="225">
        <f>IF(N515="nulová",J515,0)</f>
        <v>0</v>
      </c>
      <c r="BJ515" s="18" t="s">
        <v>79</v>
      </c>
      <c r="BK515" s="225">
        <f>ROUND(I515*H515,2)</f>
        <v>0</v>
      </c>
      <c r="BL515" s="18" t="s">
        <v>311</v>
      </c>
      <c r="BM515" s="224" t="s">
        <v>886</v>
      </c>
    </row>
    <row r="516" spans="1:47" s="2" customFormat="1" ht="12">
      <c r="A516" s="39"/>
      <c r="B516" s="40"/>
      <c r="C516" s="41"/>
      <c r="D516" s="226" t="s">
        <v>219</v>
      </c>
      <c r="E516" s="41"/>
      <c r="F516" s="227" t="s">
        <v>887</v>
      </c>
      <c r="G516" s="41"/>
      <c r="H516" s="41"/>
      <c r="I516" s="228"/>
      <c r="J516" s="41"/>
      <c r="K516" s="41"/>
      <c r="L516" s="45"/>
      <c r="M516" s="229"/>
      <c r="N516" s="23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219</v>
      </c>
      <c r="AU516" s="18" t="s">
        <v>81</v>
      </c>
    </row>
    <row r="517" spans="1:47" s="2" customFormat="1" ht="12">
      <c r="A517" s="39"/>
      <c r="B517" s="40"/>
      <c r="C517" s="41"/>
      <c r="D517" s="231" t="s">
        <v>221</v>
      </c>
      <c r="E517" s="41"/>
      <c r="F517" s="232" t="s">
        <v>888</v>
      </c>
      <c r="G517" s="41"/>
      <c r="H517" s="41"/>
      <c r="I517" s="228"/>
      <c r="J517" s="41"/>
      <c r="K517" s="41"/>
      <c r="L517" s="45"/>
      <c r="M517" s="229"/>
      <c r="N517" s="230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221</v>
      </c>
      <c r="AU517" s="18" t="s">
        <v>81</v>
      </c>
    </row>
    <row r="518" spans="1:65" s="2" customFormat="1" ht="33" customHeight="1">
      <c r="A518" s="39"/>
      <c r="B518" s="40"/>
      <c r="C518" s="244" t="s">
        <v>889</v>
      </c>
      <c r="D518" s="244" t="s">
        <v>240</v>
      </c>
      <c r="E518" s="245" t="s">
        <v>890</v>
      </c>
      <c r="F518" s="246" t="s">
        <v>891</v>
      </c>
      <c r="G518" s="247" t="s">
        <v>297</v>
      </c>
      <c r="H518" s="248">
        <v>2</v>
      </c>
      <c r="I518" s="249"/>
      <c r="J518" s="250">
        <f>ROUND(I518*H518,2)</f>
        <v>0</v>
      </c>
      <c r="K518" s="246" t="s">
        <v>19</v>
      </c>
      <c r="L518" s="251"/>
      <c r="M518" s="252" t="s">
        <v>19</v>
      </c>
      <c r="N518" s="253" t="s">
        <v>43</v>
      </c>
      <c r="O518" s="85"/>
      <c r="P518" s="222">
        <f>O518*H518</f>
        <v>0</v>
      </c>
      <c r="Q518" s="222">
        <v>0.0159</v>
      </c>
      <c r="R518" s="222">
        <f>Q518*H518</f>
        <v>0.0318</v>
      </c>
      <c r="S518" s="222">
        <v>0</v>
      </c>
      <c r="T518" s="223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24" t="s">
        <v>405</v>
      </c>
      <c r="AT518" s="224" t="s">
        <v>240</v>
      </c>
      <c r="AU518" s="224" t="s">
        <v>81</v>
      </c>
      <c r="AY518" s="18" t="s">
        <v>210</v>
      </c>
      <c r="BE518" s="225">
        <f>IF(N518="základní",J518,0)</f>
        <v>0</v>
      </c>
      <c r="BF518" s="225">
        <f>IF(N518="snížená",J518,0)</f>
        <v>0</v>
      </c>
      <c r="BG518" s="225">
        <f>IF(N518="zákl. přenesená",J518,0)</f>
        <v>0</v>
      </c>
      <c r="BH518" s="225">
        <f>IF(N518="sníž. přenesená",J518,0)</f>
        <v>0</v>
      </c>
      <c r="BI518" s="225">
        <f>IF(N518="nulová",J518,0)</f>
        <v>0</v>
      </c>
      <c r="BJ518" s="18" t="s">
        <v>79</v>
      </c>
      <c r="BK518" s="225">
        <f>ROUND(I518*H518,2)</f>
        <v>0</v>
      </c>
      <c r="BL518" s="18" t="s">
        <v>311</v>
      </c>
      <c r="BM518" s="224" t="s">
        <v>892</v>
      </c>
    </row>
    <row r="519" spans="1:47" s="2" customFormat="1" ht="12">
      <c r="A519" s="39"/>
      <c r="B519" s="40"/>
      <c r="C519" s="41"/>
      <c r="D519" s="226" t="s">
        <v>219</v>
      </c>
      <c r="E519" s="41"/>
      <c r="F519" s="227" t="s">
        <v>891</v>
      </c>
      <c r="G519" s="41"/>
      <c r="H519" s="41"/>
      <c r="I519" s="228"/>
      <c r="J519" s="41"/>
      <c r="K519" s="41"/>
      <c r="L519" s="45"/>
      <c r="M519" s="229"/>
      <c r="N519" s="230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219</v>
      </c>
      <c r="AU519" s="18" t="s">
        <v>81</v>
      </c>
    </row>
    <row r="520" spans="1:65" s="2" customFormat="1" ht="33" customHeight="1">
      <c r="A520" s="39"/>
      <c r="B520" s="40"/>
      <c r="C520" s="213" t="s">
        <v>893</v>
      </c>
      <c r="D520" s="213" t="s">
        <v>212</v>
      </c>
      <c r="E520" s="214" t="s">
        <v>894</v>
      </c>
      <c r="F520" s="215" t="s">
        <v>895</v>
      </c>
      <c r="G520" s="216" t="s">
        <v>297</v>
      </c>
      <c r="H520" s="217">
        <v>1</v>
      </c>
      <c r="I520" s="218"/>
      <c r="J520" s="219">
        <f>ROUND(I520*H520,2)</f>
        <v>0</v>
      </c>
      <c r="K520" s="215" t="s">
        <v>216</v>
      </c>
      <c r="L520" s="45"/>
      <c r="M520" s="220" t="s">
        <v>19</v>
      </c>
      <c r="N520" s="221" t="s">
        <v>43</v>
      </c>
      <c r="O520" s="85"/>
      <c r="P520" s="222">
        <f>O520*H520</f>
        <v>0</v>
      </c>
      <c r="Q520" s="222">
        <v>0</v>
      </c>
      <c r="R520" s="222">
        <f>Q520*H520</f>
        <v>0</v>
      </c>
      <c r="S520" s="222">
        <v>0</v>
      </c>
      <c r="T520" s="223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24" t="s">
        <v>311</v>
      </c>
      <c r="AT520" s="224" t="s">
        <v>212</v>
      </c>
      <c r="AU520" s="224" t="s">
        <v>81</v>
      </c>
      <c r="AY520" s="18" t="s">
        <v>210</v>
      </c>
      <c r="BE520" s="225">
        <f>IF(N520="základní",J520,0)</f>
        <v>0</v>
      </c>
      <c r="BF520" s="225">
        <f>IF(N520="snížená",J520,0)</f>
        <v>0</v>
      </c>
      <c r="BG520" s="225">
        <f>IF(N520="zákl. přenesená",J520,0)</f>
        <v>0</v>
      </c>
      <c r="BH520" s="225">
        <f>IF(N520="sníž. přenesená",J520,0)</f>
        <v>0</v>
      </c>
      <c r="BI520" s="225">
        <f>IF(N520="nulová",J520,0)</f>
        <v>0</v>
      </c>
      <c r="BJ520" s="18" t="s">
        <v>79</v>
      </c>
      <c r="BK520" s="225">
        <f>ROUND(I520*H520,2)</f>
        <v>0</v>
      </c>
      <c r="BL520" s="18" t="s">
        <v>311</v>
      </c>
      <c r="BM520" s="224" t="s">
        <v>896</v>
      </c>
    </row>
    <row r="521" spans="1:47" s="2" customFormat="1" ht="12">
      <c r="A521" s="39"/>
      <c r="B521" s="40"/>
      <c r="C521" s="41"/>
      <c r="D521" s="226" t="s">
        <v>219</v>
      </c>
      <c r="E521" s="41"/>
      <c r="F521" s="227" t="s">
        <v>897</v>
      </c>
      <c r="G521" s="41"/>
      <c r="H521" s="41"/>
      <c r="I521" s="228"/>
      <c r="J521" s="41"/>
      <c r="K521" s="41"/>
      <c r="L521" s="45"/>
      <c r="M521" s="229"/>
      <c r="N521" s="230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219</v>
      </c>
      <c r="AU521" s="18" t="s">
        <v>81</v>
      </c>
    </row>
    <row r="522" spans="1:47" s="2" customFormat="1" ht="12">
      <c r="A522" s="39"/>
      <c r="B522" s="40"/>
      <c r="C522" s="41"/>
      <c r="D522" s="231" t="s">
        <v>221</v>
      </c>
      <c r="E522" s="41"/>
      <c r="F522" s="232" t="s">
        <v>898</v>
      </c>
      <c r="G522" s="41"/>
      <c r="H522" s="41"/>
      <c r="I522" s="228"/>
      <c r="J522" s="41"/>
      <c r="K522" s="41"/>
      <c r="L522" s="45"/>
      <c r="M522" s="229"/>
      <c r="N522" s="230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221</v>
      </c>
      <c r="AU522" s="18" t="s">
        <v>81</v>
      </c>
    </row>
    <row r="523" spans="1:65" s="2" customFormat="1" ht="24.15" customHeight="1">
      <c r="A523" s="39"/>
      <c r="B523" s="40"/>
      <c r="C523" s="244" t="s">
        <v>899</v>
      </c>
      <c r="D523" s="244" t="s">
        <v>240</v>
      </c>
      <c r="E523" s="245" t="s">
        <v>900</v>
      </c>
      <c r="F523" s="246" t="s">
        <v>901</v>
      </c>
      <c r="G523" s="247" t="s">
        <v>297</v>
      </c>
      <c r="H523" s="248">
        <v>1</v>
      </c>
      <c r="I523" s="249"/>
      <c r="J523" s="250">
        <f>ROUND(I523*H523,2)</f>
        <v>0</v>
      </c>
      <c r="K523" s="246" t="s">
        <v>216</v>
      </c>
      <c r="L523" s="251"/>
      <c r="M523" s="252" t="s">
        <v>19</v>
      </c>
      <c r="N523" s="253" t="s">
        <v>43</v>
      </c>
      <c r="O523" s="85"/>
      <c r="P523" s="222">
        <f>O523*H523</f>
        <v>0</v>
      </c>
      <c r="Q523" s="222">
        <v>0.045</v>
      </c>
      <c r="R523" s="222">
        <f>Q523*H523</f>
        <v>0.045</v>
      </c>
      <c r="S523" s="222">
        <v>0</v>
      </c>
      <c r="T523" s="223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24" t="s">
        <v>405</v>
      </c>
      <c r="AT523" s="224" t="s">
        <v>240</v>
      </c>
      <c r="AU523" s="224" t="s">
        <v>81</v>
      </c>
      <c r="AY523" s="18" t="s">
        <v>210</v>
      </c>
      <c r="BE523" s="225">
        <f>IF(N523="základní",J523,0)</f>
        <v>0</v>
      </c>
      <c r="BF523" s="225">
        <f>IF(N523="snížená",J523,0)</f>
        <v>0</v>
      </c>
      <c r="BG523" s="225">
        <f>IF(N523="zákl. přenesená",J523,0)</f>
        <v>0</v>
      </c>
      <c r="BH523" s="225">
        <f>IF(N523="sníž. přenesená",J523,0)</f>
        <v>0</v>
      </c>
      <c r="BI523" s="225">
        <f>IF(N523="nulová",J523,0)</f>
        <v>0</v>
      </c>
      <c r="BJ523" s="18" t="s">
        <v>79</v>
      </c>
      <c r="BK523" s="225">
        <f>ROUND(I523*H523,2)</f>
        <v>0</v>
      </c>
      <c r="BL523" s="18" t="s">
        <v>311</v>
      </c>
      <c r="BM523" s="224" t="s">
        <v>902</v>
      </c>
    </row>
    <row r="524" spans="1:47" s="2" customFormat="1" ht="12">
      <c r="A524" s="39"/>
      <c r="B524" s="40"/>
      <c r="C524" s="41"/>
      <c r="D524" s="226" t="s">
        <v>219</v>
      </c>
      <c r="E524" s="41"/>
      <c r="F524" s="227" t="s">
        <v>901</v>
      </c>
      <c r="G524" s="41"/>
      <c r="H524" s="41"/>
      <c r="I524" s="228"/>
      <c r="J524" s="41"/>
      <c r="K524" s="41"/>
      <c r="L524" s="45"/>
      <c r="M524" s="229"/>
      <c r="N524" s="230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219</v>
      </c>
      <c r="AU524" s="18" t="s">
        <v>81</v>
      </c>
    </row>
    <row r="525" spans="1:65" s="2" customFormat="1" ht="33" customHeight="1">
      <c r="A525" s="39"/>
      <c r="B525" s="40"/>
      <c r="C525" s="213" t="s">
        <v>903</v>
      </c>
      <c r="D525" s="213" t="s">
        <v>212</v>
      </c>
      <c r="E525" s="214" t="s">
        <v>904</v>
      </c>
      <c r="F525" s="215" t="s">
        <v>905</v>
      </c>
      <c r="G525" s="216" t="s">
        <v>229</v>
      </c>
      <c r="H525" s="217">
        <v>64.72</v>
      </c>
      <c r="I525" s="218"/>
      <c r="J525" s="219">
        <f>ROUND(I525*H525,2)</f>
        <v>0</v>
      </c>
      <c r="K525" s="215" t="s">
        <v>216</v>
      </c>
      <c r="L525" s="45"/>
      <c r="M525" s="220" t="s">
        <v>19</v>
      </c>
      <c r="N525" s="221" t="s">
        <v>43</v>
      </c>
      <c r="O525" s="85"/>
      <c r="P525" s="222">
        <f>O525*H525</f>
        <v>0</v>
      </c>
      <c r="Q525" s="222">
        <v>0.00117</v>
      </c>
      <c r="R525" s="222">
        <f>Q525*H525</f>
        <v>0.0757224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311</v>
      </c>
      <c r="AT525" s="224" t="s">
        <v>212</v>
      </c>
      <c r="AU525" s="224" t="s">
        <v>81</v>
      </c>
      <c r="AY525" s="18" t="s">
        <v>210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79</v>
      </c>
      <c r="BK525" s="225">
        <f>ROUND(I525*H525,2)</f>
        <v>0</v>
      </c>
      <c r="BL525" s="18" t="s">
        <v>311</v>
      </c>
      <c r="BM525" s="224" t="s">
        <v>906</v>
      </c>
    </row>
    <row r="526" spans="1:47" s="2" customFormat="1" ht="12">
      <c r="A526" s="39"/>
      <c r="B526" s="40"/>
      <c r="C526" s="41"/>
      <c r="D526" s="226" t="s">
        <v>219</v>
      </c>
      <c r="E526" s="41"/>
      <c r="F526" s="227" t="s">
        <v>907</v>
      </c>
      <c r="G526" s="41"/>
      <c r="H526" s="41"/>
      <c r="I526" s="228"/>
      <c r="J526" s="41"/>
      <c r="K526" s="41"/>
      <c r="L526" s="45"/>
      <c r="M526" s="229"/>
      <c r="N526" s="230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219</v>
      </c>
      <c r="AU526" s="18" t="s">
        <v>81</v>
      </c>
    </row>
    <row r="527" spans="1:47" s="2" customFormat="1" ht="12">
      <c r="A527" s="39"/>
      <c r="B527" s="40"/>
      <c r="C527" s="41"/>
      <c r="D527" s="231" t="s">
        <v>221</v>
      </c>
      <c r="E527" s="41"/>
      <c r="F527" s="232" t="s">
        <v>908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221</v>
      </c>
      <c r="AU527" s="18" t="s">
        <v>81</v>
      </c>
    </row>
    <row r="528" spans="1:51" s="13" customFormat="1" ht="12">
      <c r="A528" s="13"/>
      <c r="B528" s="233"/>
      <c r="C528" s="234"/>
      <c r="D528" s="226" t="s">
        <v>223</v>
      </c>
      <c r="E528" s="235" t="s">
        <v>19</v>
      </c>
      <c r="F528" s="236" t="s">
        <v>909</v>
      </c>
      <c r="G528" s="234"/>
      <c r="H528" s="237">
        <v>64.72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223</v>
      </c>
      <c r="AU528" s="243" t="s">
        <v>81</v>
      </c>
      <c r="AV528" s="13" t="s">
        <v>81</v>
      </c>
      <c r="AW528" s="13" t="s">
        <v>33</v>
      </c>
      <c r="AX528" s="13" t="s">
        <v>79</v>
      </c>
      <c r="AY528" s="243" t="s">
        <v>210</v>
      </c>
    </row>
    <row r="529" spans="1:65" s="2" customFormat="1" ht="16.5" customHeight="1">
      <c r="A529" s="39"/>
      <c r="B529" s="40"/>
      <c r="C529" s="244" t="s">
        <v>910</v>
      </c>
      <c r="D529" s="244" t="s">
        <v>240</v>
      </c>
      <c r="E529" s="245" t="s">
        <v>911</v>
      </c>
      <c r="F529" s="246" t="s">
        <v>912</v>
      </c>
      <c r="G529" s="247" t="s">
        <v>229</v>
      </c>
      <c r="H529" s="248">
        <v>52.08</v>
      </c>
      <c r="I529" s="249"/>
      <c r="J529" s="250">
        <f>ROUND(I529*H529,2)</f>
        <v>0</v>
      </c>
      <c r="K529" s="246" t="s">
        <v>19</v>
      </c>
      <c r="L529" s="251"/>
      <c r="M529" s="252" t="s">
        <v>19</v>
      </c>
      <c r="N529" s="253" t="s">
        <v>43</v>
      </c>
      <c r="O529" s="85"/>
      <c r="P529" s="222">
        <f>O529*H529</f>
        <v>0</v>
      </c>
      <c r="Q529" s="222">
        <v>0.0021</v>
      </c>
      <c r="R529" s="222">
        <f>Q529*H529</f>
        <v>0.10936799999999999</v>
      </c>
      <c r="S529" s="222">
        <v>0</v>
      </c>
      <c r="T529" s="223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4" t="s">
        <v>405</v>
      </c>
      <c r="AT529" s="224" t="s">
        <v>240</v>
      </c>
      <c r="AU529" s="224" t="s">
        <v>81</v>
      </c>
      <c r="AY529" s="18" t="s">
        <v>210</v>
      </c>
      <c r="BE529" s="225">
        <f>IF(N529="základní",J529,0)</f>
        <v>0</v>
      </c>
      <c r="BF529" s="225">
        <f>IF(N529="snížená",J529,0)</f>
        <v>0</v>
      </c>
      <c r="BG529" s="225">
        <f>IF(N529="zákl. přenesená",J529,0)</f>
        <v>0</v>
      </c>
      <c r="BH529" s="225">
        <f>IF(N529="sníž. přenesená",J529,0)</f>
        <v>0</v>
      </c>
      <c r="BI529" s="225">
        <f>IF(N529="nulová",J529,0)</f>
        <v>0</v>
      </c>
      <c r="BJ529" s="18" t="s">
        <v>79</v>
      </c>
      <c r="BK529" s="225">
        <f>ROUND(I529*H529,2)</f>
        <v>0</v>
      </c>
      <c r="BL529" s="18" t="s">
        <v>311</v>
      </c>
      <c r="BM529" s="224" t="s">
        <v>913</v>
      </c>
    </row>
    <row r="530" spans="1:47" s="2" customFormat="1" ht="12">
      <c r="A530" s="39"/>
      <c r="B530" s="40"/>
      <c r="C530" s="41"/>
      <c r="D530" s="226" t="s">
        <v>219</v>
      </c>
      <c r="E530" s="41"/>
      <c r="F530" s="227" t="s">
        <v>914</v>
      </c>
      <c r="G530" s="41"/>
      <c r="H530" s="41"/>
      <c r="I530" s="228"/>
      <c r="J530" s="41"/>
      <c r="K530" s="41"/>
      <c r="L530" s="45"/>
      <c r="M530" s="229"/>
      <c r="N530" s="23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219</v>
      </c>
      <c r="AU530" s="18" t="s">
        <v>81</v>
      </c>
    </row>
    <row r="531" spans="1:47" s="2" customFormat="1" ht="12">
      <c r="A531" s="39"/>
      <c r="B531" s="40"/>
      <c r="C531" s="41"/>
      <c r="D531" s="226" t="s">
        <v>315</v>
      </c>
      <c r="E531" s="41"/>
      <c r="F531" s="254" t="s">
        <v>915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315</v>
      </c>
      <c r="AU531" s="18" t="s">
        <v>81</v>
      </c>
    </row>
    <row r="532" spans="1:51" s="13" customFormat="1" ht="12">
      <c r="A532" s="13"/>
      <c r="B532" s="233"/>
      <c r="C532" s="234"/>
      <c r="D532" s="226" t="s">
        <v>223</v>
      </c>
      <c r="E532" s="234"/>
      <c r="F532" s="236" t="s">
        <v>916</v>
      </c>
      <c r="G532" s="234"/>
      <c r="H532" s="237">
        <v>52.08</v>
      </c>
      <c r="I532" s="238"/>
      <c r="J532" s="234"/>
      <c r="K532" s="234"/>
      <c r="L532" s="239"/>
      <c r="M532" s="240"/>
      <c r="N532" s="241"/>
      <c r="O532" s="241"/>
      <c r="P532" s="241"/>
      <c r="Q532" s="241"/>
      <c r="R532" s="241"/>
      <c r="S532" s="241"/>
      <c r="T532" s="24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3" t="s">
        <v>223</v>
      </c>
      <c r="AU532" s="243" t="s">
        <v>81</v>
      </c>
      <c r="AV532" s="13" t="s">
        <v>81</v>
      </c>
      <c r="AW532" s="13" t="s">
        <v>4</v>
      </c>
      <c r="AX532" s="13" t="s">
        <v>79</v>
      </c>
      <c r="AY532" s="243" t="s">
        <v>210</v>
      </c>
    </row>
    <row r="533" spans="1:65" s="2" customFormat="1" ht="16.5" customHeight="1">
      <c r="A533" s="39"/>
      <c r="B533" s="40"/>
      <c r="C533" s="244" t="s">
        <v>917</v>
      </c>
      <c r="D533" s="244" t="s">
        <v>240</v>
      </c>
      <c r="E533" s="245" t="s">
        <v>918</v>
      </c>
      <c r="F533" s="246" t="s">
        <v>919</v>
      </c>
      <c r="G533" s="247" t="s">
        <v>229</v>
      </c>
      <c r="H533" s="248">
        <v>15.12</v>
      </c>
      <c r="I533" s="249"/>
      <c r="J533" s="250">
        <f>ROUND(I533*H533,2)</f>
        <v>0</v>
      </c>
      <c r="K533" s="246" t="s">
        <v>19</v>
      </c>
      <c r="L533" s="251"/>
      <c r="M533" s="252" t="s">
        <v>19</v>
      </c>
      <c r="N533" s="253" t="s">
        <v>43</v>
      </c>
      <c r="O533" s="85"/>
      <c r="P533" s="222">
        <f>O533*H533</f>
        <v>0</v>
      </c>
      <c r="Q533" s="222">
        <v>0</v>
      </c>
      <c r="R533" s="222">
        <f>Q533*H533</f>
        <v>0</v>
      </c>
      <c r="S533" s="222">
        <v>0</v>
      </c>
      <c r="T533" s="223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4" t="s">
        <v>405</v>
      </c>
      <c r="AT533" s="224" t="s">
        <v>240</v>
      </c>
      <c r="AU533" s="224" t="s">
        <v>81</v>
      </c>
      <c r="AY533" s="18" t="s">
        <v>210</v>
      </c>
      <c r="BE533" s="225">
        <f>IF(N533="základní",J533,0)</f>
        <v>0</v>
      </c>
      <c r="BF533" s="225">
        <f>IF(N533="snížená",J533,0)</f>
        <v>0</v>
      </c>
      <c r="BG533" s="225">
        <f>IF(N533="zákl. přenesená",J533,0)</f>
        <v>0</v>
      </c>
      <c r="BH533" s="225">
        <f>IF(N533="sníž. přenesená",J533,0)</f>
        <v>0</v>
      </c>
      <c r="BI533" s="225">
        <f>IF(N533="nulová",J533,0)</f>
        <v>0</v>
      </c>
      <c r="BJ533" s="18" t="s">
        <v>79</v>
      </c>
      <c r="BK533" s="225">
        <f>ROUND(I533*H533,2)</f>
        <v>0</v>
      </c>
      <c r="BL533" s="18" t="s">
        <v>311</v>
      </c>
      <c r="BM533" s="224" t="s">
        <v>920</v>
      </c>
    </row>
    <row r="534" spans="1:47" s="2" customFormat="1" ht="12">
      <c r="A534" s="39"/>
      <c r="B534" s="40"/>
      <c r="C534" s="41"/>
      <c r="D534" s="226" t="s">
        <v>219</v>
      </c>
      <c r="E534" s="41"/>
      <c r="F534" s="227" t="s">
        <v>919</v>
      </c>
      <c r="G534" s="41"/>
      <c r="H534" s="41"/>
      <c r="I534" s="228"/>
      <c r="J534" s="41"/>
      <c r="K534" s="41"/>
      <c r="L534" s="45"/>
      <c r="M534" s="229"/>
      <c r="N534" s="230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219</v>
      </c>
      <c r="AU534" s="18" t="s">
        <v>81</v>
      </c>
    </row>
    <row r="535" spans="1:65" s="2" customFormat="1" ht="24.15" customHeight="1">
      <c r="A535" s="39"/>
      <c r="B535" s="40"/>
      <c r="C535" s="213" t="s">
        <v>921</v>
      </c>
      <c r="D535" s="213" t="s">
        <v>212</v>
      </c>
      <c r="E535" s="214" t="s">
        <v>922</v>
      </c>
      <c r="F535" s="215" t="s">
        <v>923</v>
      </c>
      <c r="G535" s="216" t="s">
        <v>332</v>
      </c>
      <c r="H535" s="217">
        <v>8.678</v>
      </c>
      <c r="I535" s="218"/>
      <c r="J535" s="219">
        <f>ROUND(I535*H535,2)</f>
        <v>0</v>
      </c>
      <c r="K535" s="215" t="s">
        <v>216</v>
      </c>
      <c r="L535" s="45"/>
      <c r="M535" s="220" t="s">
        <v>19</v>
      </c>
      <c r="N535" s="221" t="s">
        <v>43</v>
      </c>
      <c r="O535" s="85"/>
      <c r="P535" s="222">
        <f>O535*H535</f>
        <v>0</v>
      </c>
      <c r="Q535" s="222">
        <v>0</v>
      </c>
      <c r="R535" s="222">
        <f>Q535*H535</f>
        <v>0</v>
      </c>
      <c r="S535" s="222">
        <v>0</v>
      </c>
      <c r="T535" s="223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4" t="s">
        <v>311</v>
      </c>
      <c r="AT535" s="224" t="s">
        <v>212</v>
      </c>
      <c r="AU535" s="224" t="s">
        <v>81</v>
      </c>
      <c r="AY535" s="18" t="s">
        <v>210</v>
      </c>
      <c r="BE535" s="225">
        <f>IF(N535="základní",J535,0)</f>
        <v>0</v>
      </c>
      <c r="BF535" s="225">
        <f>IF(N535="snížená",J535,0)</f>
        <v>0</v>
      </c>
      <c r="BG535" s="225">
        <f>IF(N535="zákl. přenesená",J535,0)</f>
        <v>0</v>
      </c>
      <c r="BH535" s="225">
        <f>IF(N535="sníž. přenesená",J535,0)</f>
        <v>0</v>
      </c>
      <c r="BI535" s="225">
        <f>IF(N535="nulová",J535,0)</f>
        <v>0</v>
      </c>
      <c r="BJ535" s="18" t="s">
        <v>79</v>
      </c>
      <c r="BK535" s="225">
        <f>ROUND(I535*H535,2)</f>
        <v>0</v>
      </c>
      <c r="BL535" s="18" t="s">
        <v>311</v>
      </c>
      <c r="BM535" s="224" t="s">
        <v>924</v>
      </c>
    </row>
    <row r="536" spans="1:47" s="2" customFormat="1" ht="12">
      <c r="A536" s="39"/>
      <c r="B536" s="40"/>
      <c r="C536" s="41"/>
      <c r="D536" s="226" t="s">
        <v>219</v>
      </c>
      <c r="E536" s="41"/>
      <c r="F536" s="227" t="s">
        <v>925</v>
      </c>
      <c r="G536" s="41"/>
      <c r="H536" s="41"/>
      <c r="I536" s="228"/>
      <c r="J536" s="41"/>
      <c r="K536" s="41"/>
      <c r="L536" s="45"/>
      <c r="M536" s="229"/>
      <c r="N536" s="230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219</v>
      </c>
      <c r="AU536" s="18" t="s">
        <v>81</v>
      </c>
    </row>
    <row r="537" spans="1:47" s="2" customFormat="1" ht="12">
      <c r="A537" s="39"/>
      <c r="B537" s="40"/>
      <c r="C537" s="41"/>
      <c r="D537" s="231" t="s">
        <v>221</v>
      </c>
      <c r="E537" s="41"/>
      <c r="F537" s="232" t="s">
        <v>926</v>
      </c>
      <c r="G537" s="41"/>
      <c r="H537" s="41"/>
      <c r="I537" s="228"/>
      <c r="J537" s="41"/>
      <c r="K537" s="41"/>
      <c r="L537" s="45"/>
      <c r="M537" s="229"/>
      <c r="N537" s="230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221</v>
      </c>
      <c r="AU537" s="18" t="s">
        <v>81</v>
      </c>
    </row>
    <row r="538" spans="1:63" s="12" customFormat="1" ht="22.8" customHeight="1">
      <c r="A538" s="12"/>
      <c r="B538" s="197"/>
      <c r="C538" s="198"/>
      <c r="D538" s="199" t="s">
        <v>71</v>
      </c>
      <c r="E538" s="211" t="s">
        <v>927</v>
      </c>
      <c r="F538" s="211" t="s">
        <v>928</v>
      </c>
      <c r="G538" s="198"/>
      <c r="H538" s="198"/>
      <c r="I538" s="201"/>
      <c r="J538" s="212">
        <f>BK538</f>
        <v>0</v>
      </c>
      <c r="K538" s="198"/>
      <c r="L538" s="203"/>
      <c r="M538" s="204"/>
      <c r="N538" s="205"/>
      <c r="O538" s="205"/>
      <c r="P538" s="206">
        <f>SUM(P539:P585)</f>
        <v>0</v>
      </c>
      <c r="Q538" s="205"/>
      <c r="R538" s="206">
        <f>SUM(R539:R585)</f>
        <v>0.07964600000000001</v>
      </c>
      <c r="S538" s="205"/>
      <c r="T538" s="207">
        <f>SUM(T539:T585)</f>
        <v>0.12906844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08" t="s">
        <v>81</v>
      </c>
      <c r="AT538" s="209" t="s">
        <v>71</v>
      </c>
      <c r="AU538" s="209" t="s">
        <v>79</v>
      </c>
      <c r="AY538" s="208" t="s">
        <v>210</v>
      </c>
      <c r="BK538" s="210">
        <f>SUM(BK539:BK585)</f>
        <v>0</v>
      </c>
    </row>
    <row r="539" spans="1:65" s="2" customFormat="1" ht="16.5" customHeight="1">
      <c r="A539" s="39"/>
      <c r="B539" s="40"/>
      <c r="C539" s="213" t="s">
        <v>929</v>
      </c>
      <c r="D539" s="213" t="s">
        <v>212</v>
      </c>
      <c r="E539" s="214" t="s">
        <v>930</v>
      </c>
      <c r="F539" s="215" t="s">
        <v>931</v>
      </c>
      <c r="G539" s="216" t="s">
        <v>229</v>
      </c>
      <c r="H539" s="217">
        <v>16.126</v>
      </c>
      <c r="I539" s="218"/>
      <c r="J539" s="219">
        <f>ROUND(I539*H539,2)</f>
        <v>0</v>
      </c>
      <c r="K539" s="215" t="s">
        <v>216</v>
      </c>
      <c r="L539" s="45"/>
      <c r="M539" s="220" t="s">
        <v>19</v>
      </c>
      <c r="N539" s="221" t="s">
        <v>43</v>
      </c>
      <c r="O539" s="85"/>
      <c r="P539" s="222">
        <f>O539*H539</f>
        <v>0</v>
      </c>
      <c r="Q539" s="222">
        <v>0</v>
      </c>
      <c r="R539" s="222">
        <f>Q539*H539</f>
        <v>0</v>
      </c>
      <c r="S539" s="222">
        <v>0.00594</v>
      </c>
      <c r="T539" s="223">
        <f>S539*H539</f>
        <v>0.09578844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4" t="s">
        <v>311</v>
      </c>
      <c r="AT539" s="224" t="s">
        <v>212</v>
      </c>
      <c r="AU539" s="224" t="s">
        <v>81</v>
      </c>
      <c r="AY539" s="18" t="s">
        <v>210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18" t="s">
        <v>79</v>
      </c>
      <c r="BK539" s="225">
        <f>ROUND(I539*H539,2)</f>
        <v>0</v>
      </c>
      <c r="BL539" s="18" t="s">
        <v>311</v>
      </c>
      <c r="BM539" s="224" t="s">
        <v>932</v>
      </c>
    </row>
    <row r="540" spans="1:47" s="2" customFormat="1" ht="12">
      <c r="A540" s="39"/>
      <c r="B540" s="40"/>
      <c r="C540" s="41"/>
      <c r="D540" s="226" t="s">
        <v>219</v>
      </c>
      <c r="E540" s="41"/>
      <c r="F540" s="227" t="s">
        <v>933</v>
      </c>
      <c r="G540" s="41"/>
      <c r="H540" s="41"/>
      <c r="I540" s="228"/>
      <c r="J540" s="41"/>
      <c r="K540" s="41"/>
      <c r="L540" s="45"/>
      <c r="M540" s="229"/>
      <c r="N540" s="230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219</v>
      </c>
      <c r="AU540" s="18" t="s">
        <v>81</v>
      </c>
    </row>
    <row r="541" spans="1:47" s="2" customFormat="1" ht="12">
      <c r="A541" s="39"/>
      <c r="B541" s="40"/>
      <c r="C541" s="41"/>
      <c r="D541" s="231" t="s">
        <v>221</v>
      </c>
      <c r="E541" s="41"/>
      <c r="F541" s="232" t="s">
        <v>934</v>
      </c>
      <c r="G541" s="41"/>
      <c r="H541" s="41"/>
      <c r="I541" s="228"/>
      <c r="J541" s="41"/>
      <c r="K541" s="41"/>
      <c r="L541" s="45"/>
      <c r="M541" s="229"/>
      <c r="N541" s="230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221</v>
      </c>
      <c r="AU541" s="18" t="s">
        <v>81</v>
      </c>
    </row>
    <row r="542" spans="1:51" s="13" customFormat="1" ht="12">
      <c r="A542" s="13"/>
      <c r="B542" s="233"/>
      <c r="C542" s="234"/>
      <c r="D542" s="226" t="s">
        <v>223</v>
      </c>
      <c r="E542" s="235" t="s">
        <v>19</v>
      </c>
      <c r="F542" s="236" t="s">
        <v>935</v>
      </c>
      <c r="G542" s="234"/>
      <c r="H542" s="237">
        <v>7.772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223</v>
      </c>
      <c r="AU542" s="243" t="s">
        <v>81</v>
      </c>
      <c r="AV542" s="13" t="s">
        <v>81</v>
      </c>
      <c r="AW542" s="13" t="s">
        <v>33</v>
      </c>
      <c r="AX542" s="13" t="s">
        <v>72</v>
      </c>
      <c r="AY542" s="243" t="s">
        <v>210</v>
      </c>
    </row>
    <row r="543" spans="1:51" s="13" customFormat="1" ht="12">
      <c r="A543" s="13"/>
      <c r="B543" s="233"/>
      <c r="C543" s="234"/>
      <c r="D543" s="226" t="s">
        <v>223</v>
      </c>
      <c r="E543" s="235" t="s">
        <v>19</v>
      </c>
      <c r="F543" s="236" t="s">
        <v>936</v>
      </c>
      <c r="G543" s="234"/>
      <c r="H543" s="237">
        <v>8.354</v>
      </c>
      <c r="I543" s="238"/>
      <c r="J543" s="234"/>
      <c r="K543" s="234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223</v>
      </c>
      <c r="AU543" s="243" t="s">
        <v>81</v>
      </c>
      <c r="AV543" s="13" t="s">
        <v>81</v>
      </c>
      <c r="AW543" s="13" t="s">
        <v>33</v>
      </c>
      <c r="AX543" s="13" t="s">
        <v>72</v>
      </c>
      <c r="AY543" s="243" t="s">
        <v>210</v>
      </c>
    </row>
    <row r="544" spans="1:51" s="14" customFormat="1" ht="12">
      <c r="A544" s="14"/>
      <c r="B544" s="255"/>
      <c r="C544" s="256"/>
      <c r="D544" s="226" t="s">
        <v>223</v>
      </c>
      <c r="E544" s="257" t="s">
        <v>19</v>
      </c>
      <c r="F544" s="258" t="s">
        <v>326</v>
      </c>
      <c r="G544" s="256"/>
      <c r="H544" s="259">
        <v>16.125999999999998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5" t="s">
        <v>223</v>
      </c>
      <c r="AU544" s="265" t="s">
        <v>81</v>
      </c>
      <c r="AV544" s="14" t="s">
        <v>217</v>
      </c>
      <c r="AW544" s="14" t="s">
        <v>33</v>
      </c>
      <c r="AX544" s="14" t="s">
        <v>79</v>
      </c>
      <c r="AY544" s="265" t="s">
        <v>210</v>
      </c>
    </row>
    <row r="545" spans="1:65" s="2" customFormat="1" ht="16.5" customHeight="1">
      <c r="A545" s="39"/>
      <c r="B545" s="40"/>
      <c r="C545" s="213" t="s">
        <v>937</v>
      </c>
      <c r="D545" s="213" t="s">
        <v>212</v>
      </c>
      <c r="E545" s="214" t="s">
        <v>938</v>
      </c>
      <c r="F545" s="215" t="s">
        <v>939</v>
      </c>
      <c r="G545" s="216" t="s">
        <v>269</v>
      </c>
      <c r="H545" s="217">
        <v>12.8</v>
      </c>
      <c r="I545" s="218"/>
      <c r="J545" s="219">
        <f>ROUND(I545*H545,2)</f>
        <v>0</v>
      </c>
      <c r="K545" s="215" t="s">
        <v>216</v>
      </c>
      <c r="L545" s="45"/>
      <c r="M545" s="220" t="s">
        <v>19</v>
      </c>
      <c r="N545" s="221" t="s">
        <v>43</v>
      </c>
      <c r="O545" s="85"/>
      <c r="P545" s="222">
        <f>O545*H545</f>
        <v>0</v>
      </c>
      <c r="Q545" s="222">
        <v>0</v>
      </c>
      <c r="R545" s="222">
        <f>Q545*H545</f>
        <v>0</v>
      </c>
      <c r="S545" s="222">
        <v>0.0026</v>
      </c>
      <c r="T545" s="223">
        <f>S545*H545</f>
        <v>0.03328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4" t="s">
        <v>311</v>
      </c>
      <c r="AT545" s="224" t="s">
        <v>212</v>
      </c>
      <c r="AU545" s="224" t="s">
        <v>81</v>
      </c>
      <c r="AY545" s="18" t="s">
        <v>210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18" t="s">
        <v>79</v>
      </c>
      <c r="BK545" s="225">
        <f>ROUND(I545*H545,2)</f>
        <v>0</v>
      </c>
      <c r="BL545" s="18" t="s">
        <v>311</v>
      </c>
      <c r="BM545" s="224" t="s">
        <v>940</v>
      </c>
    </row>
    <row r="546" spans="1:47" s="2" customFormat="1" ht="12">
      <c r="A546" s="39"/>
      <c r="B546" s="40"/>
      <c r="C546" s="41"/>
      <c r="D546" s="226" t="s">
        <v>219</v>
      </c>
      <c r="E546" s="41"/>
      <c r="F546" s="227" t="s">
        <v>941</v>
      </c>
      <c r="G546" s="41"/>
      <c r="H546" s="41"/>
      <c r="I546" s="228"/>
      <c r="J546" s="41"/>
      <c r="K546" s="41"/>
      <c r="L546" s="45"/>
      <c r="M546" s="229"/>
      <c r="N546" s="230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219</v>
      </c>
      <c r="AU546" s="18" t="s">
        <v>81</v>
      </c>
    </row>
    <row r="547" spans="1:47" s="2" customFormat="1" ht="12">
      <c r="A547" s="39"/>
      <c r="B547" s="40"/>
      <c r="C547" s="41"/>
      <c r="D547" s="231" t="s">
        <v>221</v>
      </c>
      <c r="E547" s="41"/>
      <c r="F547" s="232" t="s">
        <v>942</v>
      </c>
      <c r="G547" s="41"/>
      <c r="H547" s="41"/>
      <c r="I547" s="228"/>
      <c r="J547" s="41"/>
      <c r="K547" s="41"/>
      <c r="L547" s="45"/>
      <c r="M547" s="229"/>
      <c r="N547" s="230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221</v>
      </c>
      <c r="AU547" s="18" t="s">
        <v>81</v>
      </c>
    </row>
    <row r="548" spans="1:51" s="13" customFormat="1" ht="12">
      <c r="A548" s="13"/>
      <c r="B548" s="233"/>
      <c r="C548" s="234"/>
      <c r="D548" s="226" t="s">
        <v>223</v>
      </c>
      <c r="E548" s="235" t="s">
        <v>19</v>
      </c>
      <c r="F548" s="236" t="s">
        <v>943</v>
      </c>
      <c r="G548" s="234"/>
      <c r="H548" s="237">
        <v>12.8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3" t="s">
        <v>223</v>
      </c>
      <c r="AU548" s="243" t="s">
        <v>81</v>
      </c>
      <c r="AV548" s="13" t="s">
        <v>81</v>
      </c>
      <c r="AW548" s="13" t="s">
        <v>33</v>
      </c>
      <c r="AX548" s="13" t="s">
        <v>79</v>
      </c>
      <c r="AY548" s="243" t="s">
        <v>210</v>
      </c>
    </row>
    <row r="549" spans="1:65" s="2" customFormat="1" ht="16.5" customHeight="1">
      <c r="A549" s="39"/>
      <c r="B549" s="40"/>
      <c r="C549" s="213" t="s">
        <v>944</v>
      </c>
      <c r="D549" s="213" t="s">
        <v>212</v>
      </c>
      <c r="E549" s="214" t="s">
        <v>945</v>
      </c>
      <c r="F549" s="215" t="s">
        <v>946</v>
      </c>
      <c r="G549" s="216" t="s">
        <v>269</v>
      </c>
      <c r="H549" s="217">
        <v>32.2</v>
      </c>
      <c r="I549" s="218"/>
      <c r="J549" s="219">
        <f>ROUND(I549*H549,2)</f>
        <v>0</v>
      </c>
      <c r="K549" s="215" t="s">
        <v>19</v>
      </c>
      <c r="L549" s="45"/>
      <c r="M549" s="220" t="s">
        <v>19</v>
      </c>
      <c r="N549" s="221" t="s">
        <v>43</v>
      </c>
      <c r="O549" s="85"/>
      <c r="P549" s="222">
        <f>O549*H549</f>
        <v>0</v>
      </c>
      <c r="Q549" s="222">
        <v>0.00218</v>
      </c>
      <c r="R549" s="222">
        <f>Q549*H549</f>
        <v>0.07019600000000001</v>
      </c>
      <c r="S549" s="222">
        <v>0</v>
      </c>
      <c r="T549" s="223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4" t="s">
        <v>311</v>
      </c>
      <c r="AT549" s="224" t="s">
        <v>212</v>
      </c>
      <c r="AU549" s="224" t="s">
        <v>81</v>
      </c>
      <c r="AY549" s="18" t="s">
        <v>210</v>
      </c>
      <c r="BE549" s="225">
        <f>IF(N549="základní",J549,0)</f>
        <v>0</v>
      </c>
      <c r="BF549" s="225">
        <f>IF(N549="snížená",J549,0)</f>
        <v>0</v>
      </c>
      <c r="BG549" s="225">
        <f>IF(N549="zákl. přenesená",J549,0)</f>
        <v>0</v>
      </c>
      <c r="BH549" s="225">
        <f>IF(N549="sníž. přenesená",J549,0)</f>
        <v>0</v>
      </c>
      <c r="BI549" s="225">
        <f>IF(N549="nulová",J549,0)</f>
        <v>0</v>
      </c>
      <c r="BJ549" s="18" t="s">
        <v>79</v>
      </c>
      <c r="BK549" s="225">
        <f>ROUND(I549*H549,2)</f>
        <v>0</v>
      </c>
      <c r="BL549" s="18" t="s">
        <v>311</v>
      </c>
      <c r="BM549" s="224" t="s">
        <v>947</v>
      </c>
    </row>
    <row r="550" spans="1:47" s="2" customFormat="1" ht="12">
      <c r="A550" s="39"/>
      <c r="B550" s="40"/>
      <c r="C550" s="41"/>
      <c r="D550" s="226" t="s">
        <v>219</v>
      </c>
      <c r="E550" s="41"/>
      <c r="F550" s="227" t="s">
        <v>946</v>
      </c>
      <c r="G550" s="41"/>
      <c r="H550" s="41"/>
      <c r="I550" s="228"/>
      <c r="J550" s="41"/>
      <c r="K550" s="41"/>
      <c r="L550" s="45"/>
      <c r="M550" s="229"/>
      <c r="N550" s="23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219</v>
      </c>
      <c r="AU550" s="18" t="s">
        <v>81</v>
      </c>
    </row>
    <row r="551" spans="1:65" s="2" customFormat="1" ht="16.5" customHeight="1">
      <c r="A551" s="39"/>
      <c r="B551" s="40"/>
      <c r="C551" s="213" t="s">
        <v>948</v>
      </c>
      <c r="D551" s="213" t="s">
        <v>212</v>
      </c>
      <c r="E551" s="214" t="s">
        <v>949</v>
      </c>
      <c r="F551" s="215" t="s">
        <v>950</v>
      </c>
      <c r="G551" s="216" t="s">
        <v>269</v>
      </c>
      <c r="H551" s="217">
        <v>2.5</v>
      </c>
      <c r="I551" s="218"/>
      <c r="J551" s="219">
        <f>ROUND(I551*H551,2)</f>
        <v>0</v>
      </c>
      <c r="K551" s="215" t="s">
        <v>19</v>
      </c>
      <c r="L551" s="45"/>
      <c r="M551" s="220" t="s">
        <v>19</v>
      </c>
      <c r="N551" s="221" t="s">
        <v>43</v>
      </c>
      <c r="O551" s="85"/>
      <c r="P551" s="222">
        <f>O551*H551</f>
        <v>0</v>
      </c>
      <c r="Q551" s="222">
        <v>0</v>
      </c>
      <c r="R551" s="222">
        <f>Q551*H551</f>
        <v>0</v>
      </c>
      <c r="S551" s="222">
        <v>0</v>
      </c>
      <c r="T551" s="223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4" t="s">
        <v>311</v>
      </c>
      <c r="AT551" s="224" t="s">
        <v>212</v>
      </c>
      <c r="AU551" s="224" t="s">
        <v>81</v>
      </c>
      <c r="AY551" s="18" t="s">
        <v>210</v>
      </c>
      <c r="BE551" s="225">
        <f>IF(N551="základní",J551,0)</f>
        <v>0</v>
      </c>
      <c r="BF551" s="225">
        <f>IF(N551="snížená",J551,0)</f>
        <v>0</v>
      </c>
      <c r="BG551" s="225">
        <f>IF(N551="zákl. přenesená",J551,0)</f>
        <v>0</v>
      </c>
      <c r="BH551" s="225">
        <f>IF(N551="sníž. přenesená",J551,0)</f>
        <v>0</v>
      </c>
      <c r="BI551" s="225">
        <f>IF(N551="nulová",J551,0)</f>
        <v>0</v>
      </c>
      <c r="BJ551" s="18" t="s">
        <v>79</v>
      </c>
      <c r="BK551" s="225">
        <f>ROUND(I551*H551,2)</f>
        <v>0</v>
      </c>
      <c r="BL551" s="18" t="s">
        <v>311</v>
      </c>
      <c r="BM551" s="224" t="s">
        <v>951</v>
      </c>
    </row>
    <row r="552" spans="1:47" s="2" customFormat="1" ht="12">
      <c r="A552" s="39"/>
      <c r="B552" s="40"/>
      <c r="C552" s="41"/>
      <c r="D552" s="226" t="s">
        <v>219</v>
      </c>
      <c r="E552" s="41"/>
      <c r="F552" s="227" t="s">
        <v>950</v>
      </c>
      <c r="G552" s="41"/>
      <c r="H552" s="41"/>
      <c r="I552" s="228"/>
      <c r="J552" s="41"/>
      <c r="K552" s="41"/>
      <c r="L552" s="45"/>
      <c r="M552" s="229"/>
      <c r="N552" s="230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219</v>
      </c>
      <c r="AU552" s="18" t="s">
        <v>81</v>
      </c>
    </row>
    <row r="553" spans="1:65" s="2" customFormat="1" ht="16.5" customHeight="1">
      <c r="A553" s="39"/>
      <c r="B553" s="40"/>
      <c r="C553" s="213" t="s">
        <v>952</v>
      </c>
      <c r="D553" s="213" t="s">
        <v>212</v>
      </c>
      <c r="E553" s="214" t="s">
        <v>953</v>
      </c>
      <c r="F553" s="215" t="s">
        <v>954</v>
      </c>
      <c r="G553" s="216" t="s">
        <v>269</v>
      </c>
      <c r="H553" s="217">
        <v>25.9</v>
      </c>
      <c r="I553" s="218"/>
      <c r="J553" s="219">
        <f>ROUND(I553*H553,2)</f>
        <v>0</v>
      </c>
      <c r="K553" s="215" t="s">
        <v>19</v>
      </c>
      <c r="L553" s="45"/>
      <c r="M553" s="220" t="s">
        <v>19</v>
      </c>
      <c r="N553" s="221" t="s">
        <v>43</v>
      </c>
      <c r="O553" s="85"/>
      <c r="P553" s="222">
        <f>O553*H553</f>
        <v>0</v>
      </c>
      <c r="Q553" s="222">
        <v>0</v>
      </c>
      <c r="R553" s="222">
        <f>Q553*H553</f>
        <v>0</v>
      </c>
      <c r="S553" s="222">
        <v>0</v>
      </c>
      <c r="T553" s="223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4" t="s">
        <v>311</v>
      </c>
      <c r="AT553" s="224" t="s">
        <v>212</v>
      </c>
      <c r="AU553" s="224" t="s">
        <v>81</v>
      </c>
      <c r="AY553" s="18" t="s">
        <v>210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79</v>
      </c>
      <c r="BK553" s="225">
        <f>ROUND(I553*H553,2)</f>
        <v>0</v>
      </c>
      <c r="BL553" s="18" t="s">
        <v>311</v>
      </c>
      <c r="BM553" s="224" t="s">
        <v>955</v>
      </c>
    </row>
    <row r="554" spans="1:47" s="2" customFormat="1" ht="12">
      <c r="A554" s="39"/>
      <c r="B554" s="40"/>
      <c r="C554" s="41"/>
      <c r="D554" s="226" t="s">
        <v>219</v>
      </c>
      <c r="E554" s="41"/>
      <c r="F554" s="227" t="s">
        <v>954</v>
      </c>
      <c r="G554" s="41"/>
      <c r="H554" s="41"/>
      <c r="I554" s="228"/>
      <c r="J554" s="41"/>
      <c r="K554" s="41"/>
      <c r="L554" s="45"/>
      <c r="M554" s="229"/>
      <c r="N554" s="230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219</v>
      </c>
      <c r="AU554" s="18" t="s">
        <v>81</v>
      </c>
    </row>
    <row r="555" spans="1:65" s="2" customFormat="1" ht="16.5" customHeight="1">
      <c r="A555" s="39"/>
      <c r="B555" s="40"/>
      <c r="C555" s="213" t="s">
        <v>956</v>
      </c>
      <c r="D555" s="213" t="s">
        <v>212</v>
      </c>
      <c r="E555" s="214" t="s">
        <v>957</v>
      </c>
      <c r="F555" s="215" t="s">
        <v>958</v>
      </c>
      <c r="G555" s="216" t="s">
        <v>269</v>
      </c>
      <c r="H555" s="217">
        <v>45.8</v>
      </c>
      <c r="I555" s="218"/>
      <c r="J555" s="219">
        <f>ROUND(I555*H555,2)</f>
        <v>0</v>
      </c>
      <c r="K555" s="215" t="s">
        <v>19</v>
      </c>
      <c r="L555" s="45"/>
      <c r="M555" s="220" t="s">
        <v>19</v>
      </c>
      <c r="N555" s="221" t="s">
        <v>43</v>
      </c>
      <c r="O555" s="85"/>
      <c r="P555" s="222">
        <f>O555*H555</f>
        <v>0</v>
      </c>
      <c r="Q555" s="222">
        <v>0</v>
      </c>
      <c r="R555" s="222">
        <f>Q555*H555</f>
        <v>0</v>
      </c>
      <c r="S555" s="222">
        <v>0</v>
      </c>
      <c r="T555" s="223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4" t="s">
        <v>311</v>
      </c>
      <c r="AT555" s="224" t="s">
        <v>212</v>
      </c>
      <c r="AU555" s="224" t="s">
        <v>81</v>
      </c>
      <c r="AY555" s="18" t="s">
        <v>210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18" t="s">
        <v>79</v>
      </c>
      <c r="BK555" s="225">
        <f>ROUND(I555*H555,2)</f>
        <v>0</v>
      </c>
      <c r="BL555" s="18" t="s">
        <v>311</v>
      </c>
      <c r="BM555" s="224" t="s">
        <v>959</v>
      </c>
    </row>
    <row r="556" spans="1:47" s="2" customFormat="1" ht="12">
      <c r="A556" s="39"/>
      <c r="B556" s="40"/>
      <c r="C556" s="41"/>
      <c r="D556" s="226" t="s">
        <v>219</v>
      </c>
      <c r="E556" s="41"/>
      <c r="F556" s="227" t="s">
        <v>958</v>
      </c>
      <c r="G556" s="41"/>
      <c r="H556" s="41"/>
      <c r="I556" s="228"/>
      <c r="J556" s="41"/>
      <c r="K556" s="41"/>
      <c r="L556" s="45"/>
      <c r="M556" s="229"/>
      <c r="N556" s="230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219</v>
      </c>
      <c r="AU556" s="18" t="s">
        <v>81</v>
      </c>
    </row>
    <row r="557" spans="1:65" s="2" customFormat="1" ht="16.5" customHeight="1">
      <c r="A557" s="39"/>
      <c r="B557" s="40"/>
      <c r="C557" s="213" t="s">
        <v>960</v>
      </c>
      <c r="D557" s="213" t="s">
        <v>212</v>
      </c>
      <c r="E557" s="214" t="s">
        <v>961</v>
      </c>
      <c r="F557" s="215" t="s">
        <v>962</v>
      </c>
      <c r="G557" s="216" t="s">
        <v>269</v>
      </c>
      <c r="H557" s="217">
        <v>0.9</v>
      </c>
      <c r="I557" s="218"/>
      <c r="J557" s="219">
        <f>ROUND(I557*H557,2)</f>
        <v>0</v>
      </c>
      <c r="K557" s="215" t="s">
        <v>19</v>
      </c>
      <c r="L557" s="45"/>
      <c r="M557" s="220" t="s">
        <v>19</v>
      </c>
      <c r="N557" s="221" t="s">
        <v>43</v>
      </c>
      <c r="O557" s="85"/>
      <c r="P557" s="222">
        <f>O557*H557</f>
        <v>0</v>
      </c>
      <c r="Q557" s="222">
        <v>0</v>
      </c>
      <c r="R557" s="222">
        <f>Q557*H557</f>
        <v>0</v>
      </c>
      <c r="S557" s="222">
        <v>0</v>
      </c>
      <c r="T557" s="223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4" t="s">
        <v>311</v>
      </c>
      <c r="AT557" s="224" t="s">
        <v>212</v>
      </c>
      <c r="AU557" s="224" t="s">
        <v>81</v>
      </c>
      <c r="AY557" s="18" t="s">
        <v>210</v>
      </c>
      <c r="BE557" s="225">
        <f>IF(N557="základní",J557,0)</f>
        <v>0</v>
      </c>
      <c r="BF557" s="225">
        <f>IF(N557="snížená",J557,0)</f>
        <v>0</v>
      </c>
      <c r="BG557" s="225">
        <f>IF(N557="zákl. přenesená",J557,0)</f>
        <v>0</v>
      </c>
      <c r="BH557" s="225">
        <f>IF(N557="sníž. přenesená",J557,0)</f>
        <v>0</v>
      </c>
      <c r="BI557" s="225">
        <f>IF(N557="nulová",J557,0)</f>
        <v>0</v>
      </c>
      <c r="BJ557" s="18" t="s">
        <v>79</v>
      </c>
      <c r="BK557" s="225">
        <f>ROUND(I557*H557,2)</f>
        <v>0</v>
      </c>
      <c r="BL557" s="18" t="s">
        <v>311</v>
      </c>
      <c r="BM557" s="224" t="s">
        <v>963</v>
      </c>
    </row>
    <row r="558" spans="1:47" s="2" customFormat="1" ht="12">
      <c r="A558" s="39"/>
      <c r="B558" s="40"/>
      <c r="C558" s="41"/>
      <c r="D558" s="226" t="s">
        <v>219</v>
      </c>
      <c r="E558" s="41"/>
      <c r="F558" s="227" t="s">
        <v>962</v>
      </c>
      <c r="G558" s="41"/>
      <c r="H558" s="41"/>
      <c r="I558" s="228"/>
      <c r="J558" s="41"/>
      <c r="K558" s="41"/>
      <c r="L558" s="45"/>
      <c r="M558" s="229"/>
      <c r="N558" s="230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219</v>
      </c>
      <c r="AU558" s="18" t="s">
        <v>81</v>
      </c>
    </row>
    <row r="559" spans="1:65" s="2" customFormat="1" ht="16.5" customHeight="1">
      <c r="A559" s="39"/>
      <c r="B559" s="40"/>
      <c r="C559" s="213" t="s">
        <v>964</v>
      </c>
      <c r="D559" s="213" t="s">
        <v>212</v>
      </c>
      <c r="E559" s="214" t="s">
        <v>965</v>
      </c>
      <c r="F559" s="215" t="s">
        <v>966</v>
      </c>
      <c r="G559" s="216" t="s">
        <v>269</v>
      </c>
      <c r="H559" s="217">
        <v>9.7</v>
      </c>
      <c r="I559" s="218"/>
      <c r="J559" s="219">
        <f>ROUND(I559*H559,2)</f>
        <v>0</v>
      </c>
      <c r="K559" s="215" t="s">
        <v>19</v>
      </c>
      <c r="L559" s="45"/>
      <c r="M559" s="220" t="s">
        <v>19</v>
      </c>
      <c r="N559" s="221" t="s">
        <v>43</v>
      </c>
      <c r="O559" s="85"/>
      <c r="P559" s="222">
        <f>O559*H559</f>
        <v>0</v>
      </c>
      <c r="Q559" s="222">
        <v>0</v>
      </c>
      <c r="R559" s="222">
        <f>Q559*H559</f>
        <v>0</v>
      </c>
      <c r="S559" s="222">
        <v>0</v>
      </c>
      <c r="T559" s="223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4" t="s">
        <v>311</v>
      </c>
      <c r="AT559" s="224" t="s">
        <v>212</v>
      </c>
      <c r="AU559" s="224" t="s">
        <v>81</v>
      </c>
      <c r="AY559" s="18" t="s">
        <v>210</v>
      </c>
      <c r="BE559" s="225">
        <f>IF(N559="základní",J559,0)</f>
        <v>0</v>
      </c>
      <c r="BF559" s="225">
        <f>IF(N559="snížená",J559,0)</f>
        <v>0</v>
      </c>
      <c r="BG559" s="225">
        <f>IF(N559="zákl. přenesená",J559,0)</f>
        <v>0</v>
      </c>
      <c r="BH559" s="225">
        <f>IF(N559="sníž. přenesená",J559,0)</f>
        <v>0</v>
      </c>
      <c r="BI559" s="225">
        <f>IF(N559="nulová",J559,0)</f>
        <v>0</v>
      </c>
      <c r="BJ559" s="18" t="s">
        <v>79</v>
      </c>
      <c r="BK559" s="225">
        <f>ROUND(I559*H559,2)</f>
        <v>0</v>
      </c>
      <c r="BL559" s="18" t="s">
        <v>311</v>
      </c>
      <c r="BM559" s="224" t="s">
        <v>967</v>
      </c>
    </row>
    <row r="560" spans="1:47" s="2" customFormat="1" ht="12">
      <c r="A560" s="39"/>
      <c r="B560" s="40"/>
      <c r="C560" s="41"/>
      <c r="D560" s="226" t="s">
        <v>219</v>
      </c>
      <c r="E560" s="41"/>
      <c r="F560" s="227" t="s">
        <v>966</v>
      </c>
      <c r="G560" s="41"/>
      <c r="H560" s="41"/>
      <c r="I560" s="228"/>
      <c r="J560" s="41"/>
      <c r="K560" s="41"/>
      <c r="L560" s="45"/>
      <c r="M560" s="229"/>
      <c r="N560" s="230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219</v>
      </c>
      <c r="AU560" s="18" t="s">
        <v>81</v>
      </c>
    </row>
    <row r="561" spans="1:65" s="2" customFormat="1" ht="16.5" customHeight="1">
      <c r="A561" s="39"/>
      <c r="B561" s="40"/>
      <c r="C561" s="213" t="s">
        <v>968</v>
      </c>
      <c r="D561" s="213" t="s">
        <v>212</v>
      </c>
      <c r="E561" s="214" t="s">
        <v>969</v>
      </c>
      <c r="F561" s="215" t="s">
        <v>970</v>
      </c>
      <c r="G561" s="216" t="s">
        <v>269</v>
      </c>
      <c r="H561" s="217">
        <v>20.1</v>
      </c>
      <c r="I561" s="218"/>
      <c r="J561" s="219">
        <f>ROUND(I561*H561,2)</f>
        <v>0</v>
      </c>
      <c r="K561" s="215" t="s">
        <v>19</v>
      </c>
      <c r="L561" s="45"/>
      <c r="M561" s="220" t="s">
        <v>19</v>
      </c>
      <c r="N561" s="221" t="s">
        <v>43</v>
      </c>
      <c r="O561" s="85"/>
      <c r="P561" s="222">
        <f>O561*H561</f>
        <v>0</v>
      </c>
      <c r="Q561" s="222">
        <v>0</v>
      </c>
      <c r="R561" s="222">
        <f>Q561*H561</f>
        <v>0</v>
      </c>
      <c r="S561" s="222">
        <v>0</v>
      </c>
      <c r="T561" s="223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4" t="s">
        <v>311</v>
      </c>
      <c r="AT561" s="224" t="s">
        <v>212</v>
      </c>
      <c r="AU561" s="224" t="s">
        <v>81</v>
      </c>
      <c r="AY561" s="18" t="s">
        <v>210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18" t="s">
        <v>79</v>
      </c>
      <c r="BK561" s="225">
        <f>ROUND(I561*H561,2)</f>
        <v>0</v>
      </c>
      <c r="BL561" s="18" t="s">
        <v>311</v>
      </c>
      <c r="BM561" s="224" t="s">
        <v>971</v>
      </c>
    </row>
    <row r="562" spans="1:47" s="2" customFormat="1" ht="12">
      <c r="A562" s="39"/>
      <c r="B562" s="40"/>
      <c r="C562" s="41"/>
      <c r="D562" s="226" t="s">
        <v>219</v>
      </c>
      <c r="E562" s="41"/>
      <c r="F562" s="227" t="s">
        <v>970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219</v>
      </c>
      <c r="AU562" s="18" t="s">
        <v>81</v>
      </c>
    </row>
    <row r="563" spans="1:65" s="2" customFormat="1" ht="16.5" customHeight="1">
      <c r="A563" s="39"/>
      <c r="B563" s="40"/>
      <c r="C563" s="213" t="s">
        <v>972</v>
      </c>
      <c r="D563" s="213" t="s">
        <v>212</v>
      </c>
      <c r="E563" s="214" t="s">
        <v>973</v>
      </c>
      <c r="F563" s="215" t="s">
        <v>974</v>
      </c>
      <c r="G563" s="216" t="s">
        <v>269</v>
      </c>
      <c r="H563" s="217">
        <v>20.1</v>
      </c>
      <c r="I563" s="218"/>
      <c r="J563" s="219">
        <f>ROUND(I563*H563,2)</f>
        <v>0</v>
      </c>
      <c r="K563" s="215" t="s">
        <v>19</v>
      </c>
      <c r="L563" s="45"/>
      <c r="M563" s="220" t="s">
        <v>19</v>
      </c>
      <c r="N563" s="221" t="s">
        <v>43</v>
      </c>
      <c r="O563" s="85"/>
      <c r="P563" s="222">
        <f>O563*H563</f>
        <v>0</v>
      </c>
      <c r="Q563" s="222">
        <v>0</v>
      </c>
      <c r="R563" s="222">
        <f>Q563*H563</f>
        <v>0</v>
      </c>
      <c r="S563" s="222">
        <v>0</v>
      </c>
      <c r="T563" s="223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4" t="s">
        <v>311</v>
      </c>
      <c r="AT563" s="224" t="s">
        <v>212</v>
      </c>
      <c r="AU563" s="224" t="s">
        <v>81</v>
      </c>
      <c r="AY563" s="18" t="s">
        <v>210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18" t="s">
        <v>79</v>
      </c>
      <c r="BK563" s="225">
        <f>ROUND(I563*H563,2)</f>
        <v>0</v>
      </c>
      <c r="BL563" s="18" t="s">
        <v>311</v>
      </c>
      <c r="BM563" s="224" t="s">
        <v>975</v>
      </c>
    </row>
    <row r="564" spans="1:47" s="2" customFormat="1" ht="12">
      <c r="A564" s="39"/>
      <c r="B564" s="40"/>
      <c r="C564" s="41"/>
      <c r="D564" s="226" t="s">
        <v>219</v>
      </c>
      <c r="E564" s="41"/>
      <c r="F564" s="227" t="s">
        <v>974</v>
      </c>
      <c r="G564" s="41"/>
      <c r="H564" s="41"/>
      <c r="I564" s="228"/>
      <c r="J564" s="41"/>
      <c r="K564" s="41"/>
      <c r="L564" s="45"/>
      <c r="M564" s="229"/>
      <c r="N564" s="23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219</v>
      </c>
      <c r="AU564" s="18" t="s">
        <v>81</v>
      </c>
    </row>
    <row r="565" spans="1:65" s="2" customFormat="1" ht="16.5" customHeight="1">
      <c r="A565" s="39"/>
      <c r="B565" s="40"/>
      <c r="C565" s="213" t="s">
        <v>976</v>
      </c>
      <c r="D565" s="213" t="s">
        <v>212</v>
      </c>
      <c r="E565" s="214" t="s">
        <v>977</v>
      </c>
      <c r="F565" s="215" t="s">
        <v>978</v>
      </c>
      <c r="G565" s="216" t="s">
        <v>269</v>
      </c>
      <c r="H565" s="217">
        <v>32.2</v>
      </c>
      <c r="I565" s="218"/>
      <c r="J565" s="219">
        <f>ROUND(I565*H565,2)</f>
        <v>0</v>
      </c>
      <c r="K565" s="215" t="s">
        <v>19</v>
      </c>
      <c r="L565" s="45"/>
      <c r="M565" s="220" t="s">
        <v>19</v>
      </c>
      <c r="N565" s="221" t="s">
        <v>43</v>
      </c>
      <c r="O565" s="85"/>
      <c r="P565" s="222">
        <f>O565*H565</f>
        <v>0</v>
      </c>
      <c r="Q565" s="222">
        <v>0</v>
      </c>
      <c r="R565" s="222">
        <f>Q565*H565</f>
        <v>0</v>
      </c>
      <c r="S565" s="222">
        <v>0</v>
      </c>
      <c r="T565" s="223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4" t="s">
        <v>311</v>
      </c>
      <c r="AT565" s="224" t="s">
        <v>212</v>
      </c>
      <c r="AU565" s="224" t="s">
        <v>81</v>
      </c>
      <c r="AY565" s="18" t="s">
        <v>210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8" t="s">
        <v>79</v>
      </c>
      <c r="BK565" s="225">
        <f>ROUND(I565*H565,2)</f>
        <v>0</v>
      </c>
      <c r="BL565" s="18" t="s">
        <v>311</v>
      </c>
      <c r="BM565" s="224" t="s">
        <v>979</v>
      </c>
    </row>
    <row r="566" spans="1:47" s="2" customFormat="1" ht="12">
      <c r="A566" s="39"/>
      <c r="B566" s="40"/>
      <c r="C566" s="41"/>
      <c r="D566" s="226" t="s">
        <v>219</v>
      </c>
      <c r="E566" s="41"/>
      <c r="F566" s="227" t="s">
        <v>978</v>
      </c>
      <c r="G566" s="41"/>
      <c r="H566" s="41"/>
      <c r="I566" s="228"/>
      <c r="J566" s="41"/>
      <c r="K566" s="41"/>
      <c r="L566" s="45"/>
      <c r="M566" s="229"/>
      <c r="N566" s="230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219</v>
      </c>
      <c r="AU566" s="18" t="s">
        <v>81</v>
      </c>
    </row>
    <row r="567" spans="1:65" s="2" customFormat="1" ht="16.5" customHeight="1">
      <c r="A567" s="39"/>
      <c r="B567" s="40"/>
      <c r="C567" s="213" t="s">
        <v>980</v>
      </c>
      <c r="D567" s="213" t="s">
        <v>212</v>
      </c>
      <c r="E567" s="214" t="s">
        <v>981</v>
      </c>
      <c r="F567" s="215" t="s">
        <v>982</v>
      </c>
      <c r="G567" s="216" t="s">
        <v>269</v>
      </c>
      <c r="H567" s="217">
        <v>12.1</v>
      </c>
      <c r="I567" s="218"/>
      <c r="J567" s="219">
        <f>ROUND(I567*H567,2)</f>
        <v>0</v>
      </c>
      <c r="K567" s="215" t="s">
        <v>19</v>
      </c>
      <c r="L567" s="45"/>
      <c r="M567" s="220" t="s">
        <v>19</v>
      </c>
      <c r="N567" s="221" t="s">
        <v>43</v>
      </c>
      <c r="O567" s="85"/>
      <c r="P567" s="222">
        <f>O567*H567</f>
        <v>0</v>
      </c>
      <c r="Q567" s="222">
        <v>0</v>
      </c>
      <c r="R567" s="222">
        <f>Q567*H567</f>
        <v>0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311</v>
      </c>
      <c r="AT567" s="224" t="s">
        <v>212</v>
      </c>
      <c r="AU567" s="224" t="s">
        <v>81</v>
      </c>
      <c r="AY567" s="18" t="s">
        <v>210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79</v>
      </c>
      <c r="BK567" s="225">
        <f>ROUND(I567*H567,2)</f>
        <v>0</v>
      </c>
      <c r="BL567" s="18" t="s">
        <v>311</v>
      </c>
      <c r="BM567" s="224" t="s">
        <v>983</v>
      </c>
    </row>
    <row r="568" spans="1:47" s="2" customFormat="1" ht="12">
      <c r="A568" s="39"/>
      <c r="B568" s="40"/>
      <c r="C568" s="41"/>
      <c r="D568" s="226" t="s">
        <v>219</v>
      </c>
      <c r="E568" s="41"/>
      <c r="F568" s="227" t="s">
        <v>982</v>
      </c>
      <c r="G568" s="41"/>
      <c r="H568" s="41"/>
      <c r="I568" s="228"/>
      <c r="J568" s="41"/>
      <c r="K568" s="41"/>
      <c r="L568" s="45"/>
      <c r="M568" s="229"/>
      <c r="N568" s="230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219</v>
      </c>
      <c r="AU568" s="18" t="s">
        <v>81</v>
      </c>
    </row>
    <row r="569" spans="1:65" s="2" customFormat="1" ht="16.5" customHeight="1">
      <c r="A569" s="39"/>
      <c r="B569" s="40"/>
      <c r="C569" s="213" t="s">
        <v>984</v>
      </c>
      <c r="D569" s="213" t="s">
        <v>212</v>
      </c>
      <c r="E569" s="214" t="s">
        <v>985</v>
      </c>
      <c r="F569" s="215" t="s">
        <v>986</v>
      </c>
      <c r="G569" s="216" t="s">
        <v>269</v>
      </c>
      <c r="H569" s="217">
        <v>12.1</v>
      </c>
      <c r="I569" s="218"/>
      <c r="J569" s="219">
        <f>ROUND(I569*H569,2)</f>
        <v>0</v>
      </c>
      <c r="K569" s="215" t="s">
        <v>19</v>
      </c>
      <c r="L569" s="45"/>
      <c r="M569" s="220" t="s">
        <v>19</v>
      </c>
      <c r="N569" s="221" t="s">
        <v>43</v>
      </c>
      <c r="O569" s="85"/>
      <c r="P569" s="222">
        <f>O569*H569</f>
        <v>0</v>
      </c>
      <c r="Q569" s="222">
        <v>0</v>
      </c>
      <c r="R569" s="222">
        <f>Q569*H569</f>
        <v>0</v>
      </c>
      <c r="S569" s="222">
        <v>0</v>
      </c>
      <c r="T569" s="223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4" t="s">
        <v>311</v>
      </c>
      <c r="AT569" s="224" t="s">
        <v>212</v>
      </c>
      <c r="AU569" s="224" t="s">
        <v>81</v>
      </c>
      <c r="AY569" s="18" t="s">
        <v>210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18" t="s">
        <v>79</v>
      </c>
      <c r="BK569" s="225">
        <f>ROUND(I569*H569,2)</f>
        <v>0</v>
      </c>
      <c r="BL569" s="18" t="s">
        <v>311</v>
      </c>
      <c r="BM569" s="224" t="s">
        <v>987</v>
      </c>
    </row>
    <row r="570" spans="1:47" s="2" customFormat="1" ht="12">
      <c r="A570" s="39"/>
      <c r="B570" s="40"/>
      <c r="C570" s="41"/>
      <c r="D570" s="226" t="s">
        <v>219</v>
      </c>
      <c r="E570" s="41"/>
      <c r="F570" s="227" t="s">
        <v>986</v>
      </c>
      <c r="G570" s="41"/>
      <c r="H570" s="41"/>
      <c r="I570" s="228"/>
      <c r="J570" s="41"/>
      <c r="K570" s="41"/>
      <c r="L570" s="45"/>
      <c r="M570" s="229"/>
      <c r="N570" s="230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219</v>
      </c>
      <c r="AU570" s="18" t="s">
        <v>81</v>
      </c>
    </row>
    <row r="571" spans="1:65" s="2" customFormat="1" ht="16.5" customHeight="1">
      <c r="A571" s="39"/>
      <c r="B571" s="40"/>
      <c r="C571" s="213" t="s">
        <v>988</v>
      </c>
      <c r="D571" s="213" t="s">
        <v>212</v>
      </c>
      <c r="E571" s="214" t="s">
        <v>989</v>
      </c>
      <c r="F571" s="215" t="s">
        <v>990</v>
      </c>
      <c r="G571" s="216" t="s">
        <v>269</v>
      </c>
      <c r="H571" s="217">
        <v>12.1</v>
      </c>
      <c r="I571" s="218"/>
      <c r="J571" s="219">
        <f>ROUND(I571*H571,2)</f>
        <v>0</v>
      </c>
      <c r="K571" s="215" t="s">
        <v>19</v>
      </c>
      <c r="L571" s="45"/>
      <c r="M571" s="220" t="s">
        <v>19</v>
      </c>
      <c r="N571" s="221" t="s">
        <v>43</v>
      </c>
      <c r="O571" s="85"/>
      <c r="P571" s="222">
        <f>O571*H571</f>
        <v>0</v>
      </c>
      <c r="Q571" s="222">
        <v>0</v>
      </c>
      <c r="R571" s="222">
        <f>Q571*H571</f>
        <v>0</v>
      </c>
      <c r="S571" s="222">
        <v>0</v>
      </c>
      <c r="T571" s="223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4" t="s">
        <v>311</v>
      </c>
      <c r="AT571" s="224" t="s">
        <v>212</v>
      </c>
      <c r="AU571" s="224" t="s">
        <v>81</v>
      </c>
      <c r="AY571" s="18" t="s">
        <v>210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18" t="s">
        <v>79</v>
      </c>
      <c r="BK571" s="225">
        <f>ROUND(I571*H571,2)</f>
        <v>0</v>
      </c>
      <c r="BL571" s="18" t="s">
        <v>311</v>
      </c>
      <c r="BM571" s="224" t="s">
        <v>991</v>
      </c>
    </row>
    <row r="572" spans="1:47" s="2" customFormat="1" ht="12">
      <c r="A572" s="39"/>
      <c r="B572" s="40"/>
      <c r="C572" s="41"/>
      <c r="D572" s="226" t="s">
        <v>219</v>
      </c>
      <c r="E572" s="41"/>
      <c r="F572" s="227" t="s">
        <v>990</v>
      </c>
      <c r="G572" s="41"/>
      <c r="H572" s="41"/>
      <c r="I572" s="228"/>
      <c r="J572" s="41"/>
      <c r="K572" s="41"/>
      <c r="L572" s="45"/>
      <c r="M572" s="229"/>
      <c r="N572" s="230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219</v>
      </c>
      <c r="AU572" s="18" t="s">
        <v>81</v>
      </c>
    </row>
    <row r="573" spans="1:65" s="2" customFormat="1" ht="16.5" customHeight="1">
      <c r="A573" s="39"/>
      <c r="B573" s="40"/>
      <c r="C573" s="213" t="s">
        <v>992</v>
      </c>
      <c r="D573" s="213" t="s">
        <v>212</v>
      </c>
      <c r="E573" s="214" t="s">
        <v>993</v>
      </c>
      <c r="F573" s="215" t="s">
        <v>994</v>
      </c>
      <c r="G573" s="216" t="s">
        <v>269</v>
      </c>
      <c r="H573" s="217">
        <v>1.6</v>
      </c>
      <c r="I573" s="218"/>
      <c r="J573" s="219">
        <f>ROUND(I573*H573,2)</f>
        <v>0</v>
      </c>
      <c r="K573" s="215" t="s">
        <v>19</v>
      </c>
      <c r="L573" s="45"/>
      <c r="M573" s="220" t="s">
        <v>19</v>
      </c>
      <c r="N573" s="221" t="s">
        <v>43</v>
      </c>
      <c r="O573" s="85"/>
      <c r="P573" s="222">
        <f>O573*H573</f>
        <v>0</v>
      </c>
      <c r="Q573" s="222">
        <v>0</v>
      </c>
      <c r="R573" s="222">
        <f>Q573*H573</f>
        <v>0</v>
      </c>
      <c r="S573" s="222">
        <v>0</v>
      </c>
      <c r="T573" s="223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4" t="s">
        <v>311</v>
      </c>
      <c r="AT573" s="224" t="s">
        <v>212</v>
      </c>
      <c r="AU573" s="224" t="s">
        <v>81</v>
      </c>
      <c r="AY573" s="18" t="s">
        <v>210</v>
      </c>
      <c r="BE573" s="225">
        <f>IF(N573="základní",J573,0)</f>
        <v>0</v>
      </c>
      <c r="BF573" s="225">
        <f>IF(N573="snížená",J573,0)</f>
        <v>0</v>
      </c>
      <c r="BG573" s="225">
        <f>IF(N573="zákl. přenesená",J573,0)</f>
        <v>0</v>
      </c>
      <c r="BH573" s="225">
        <f>IF(N573="sníž. přenesená",J573,0)</f>
        <v>0</v>
      </c>
      <c r="BI573" s="225">
        <f>IF(N573="nulová",J573,0)</f>
        <v>0</v>
      </c>
      <c r="BJ573" s="18" t="s">
        <v>79</v>
      </c>
      <c r="BK573" s="225">
        <f>ROUND(I573*H573,2)</f>
        <v>0</v>
      </c>
      <c r="BL573" s="18" t="s">
        <v>311</v>
      </c>
      <c r="BM573" s="224" t="s">
        <v>995</v>
      </c>
    </row>
    <row r="574" spans="1:47" s="2" customFormat="1" ht="12">
      <c r="A574" s="39"/>
      <c r="B574" s="40"/>
      <c r="C574" s="41"/>
      <c r="D574" s="226" t="s">
        <v>219</v>
      </c>
      <c r="E574" s="41"/>
      <c r="F574" s="227" t="s">
        <v>994</v>
      </c>
      <c r="G574" s="41"/>
      <c r="H574" s="41"/>
      <c r="I574" s="228"/>
      <c r="J574" s="41"/>
      <c r="K574" s="41"/>
      <c r="L574" s="45"/>
      <c r="M574" s="229"/>
      <c r="N574" s="230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219</v>
      </c>
      <c r="AU574" s="18" t="s">
        <v>81</v>
      </c>
    </row>
    <row r="575" spans="1:65" s="2" customFormat="1" ht="16.5" customHeight="1">
      <c r="A575" s="39"/>
      <c r="B575" s="40"/>
      <c r="C575" s="213" t="s">
        <v>996</v>
      </c>
      <c r="D575" s="213" t="s">
        <v>212</v>
      </c>
      <c r="E575" s="214" t="s">
        <v>997</v>
      </c>
      <c r="F575" s="215" t="s">
        <v>998</v>
      </c>
      <c r="G575" s="216" t="s">
        <v>269</v>
      </c>
      <c r="H575" s="217">
        <v>12.2</v>
      </c>
      <c r="I575" s="218"/>
      <c r="J575" s="219">
        <f>ROUND(I575*H575,2)</f>
        <v>0</v>
      </c>
      <c r="K575" s="215" t="s">
        <v>19</v>
      </c>
      <c r="L575" s="45"/>
      <c r="M575" s="220" t="s">
        <v>19</v>
      </c>
      <c r="N575" s="221" t="s">
        <v>43</v>
      </c>
      <c r="O575" s="85"/>
      <c r="P575" s="222">
        <f>O575*H575</f>
        <v>0</v>
      </c>
      <c r="Q575" s="222">
        <v>0</v>
      </c>
      <c r="R575" s="222">
        <f>Q575*H575</f>
        <v>0</v>
      </c>
      <c r="S575" s="222">
        <v>0</v>
      </c>
      <c r="T575" s="223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4" t="s">
        <v>311</v>
      </c>
      <c r="AT575" s="224" t="s">
        <v>212</v>
      </c>
      <c r="AU575" s="224" t="s">
        <v>81</v>
      </c>
      <c r="AY575" s="18" t="s">
        <v>210</v>
      </c>
      <c r="BE575" s="225">
        <f>IF(N575="základní",J575,0)</f>
        <v>0</v>
      </c>
      <c r="BF575" s="225">
        <f>IF(N575="snížená",J575,0)</f>
        <v>0</v>
      </c>
      <c r="BG575" s="225">
        <f>IF(N575="zákl. přenesená",J575,0)</f>
        <v>0</v>
      </c>
      <c r="BH575" s="225">
        <f>IF(N575="sníž. přenesená",J575,0)</f>
        <v>0</v>
      </c>
      <c r="BI575" s="225">
        <f>IF(N575="nulová",J575,0)</f>
        <v>0</v>
      </c>
      <c r="BJ575" s="18" t="s">
        <v>79</v>
      </c>
      <c r="BK575" s="225">
        <f>ROUND(I575*H575,2)</f>
        <v>0</v>
      </c>
      <c r="BL575" s="18" t="s">
        <v>311</v>
      </c>
      <c r="BM575" s="224" t="s">
        <v>999</v>
      </c>
    </row>
    <row r="576" spans="1:47" s="2" customFormat="1" ht="12">
      <c r="A576" s="39"/>
      <c r="B576" s="40"/>
      <c r="C576" s="41"/>
      <c r="D576" s="226" t="s">
        <v>219</v>
      </c>
      <c r="E576" s="41"/>
      <c r="F576" s="227" t="s">
        <v>998</v>
      </c>
      <c r="G576" s="41"/>
      <c r="H576" s="41"/>
      <c r="I576" s="228"/>
      <c r="J576" s="41"/>
      <c r="K576" s="41"/>
      <c r="L576" s="45"/>
      <c r="M576" s="229"/>
      <c r="N576" s="230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219</v>
      </c>
      <c r="AU576" s="18" t="s">
        <v>81</v>
      </c>
    </row>
    <row r="577" spans="1:65" s="2" customFormat="1" ht="16.5" customHeight="1">
      <c r="A577" s="39"/>
      <c r="B577" s="40"/>
      <c r="C577" s="213" t="s">
        <v>1000</v>
      </c>
      <c r="D577" s="213" t="s">
        <v>212</v>
      </c>
      <c r="E577" s="214" t="s">
        <v>1001</v>
      </c>
      <c r="F577" s="215" t="s">
        <v>1002</v>
      </c>
      <c r="G577" s="216" t="s">
        <v>269</v>
      </c>
      <c r="H577" s="217">
        <v>11.3</v>
      </c>
      <c r="I577" s="218"/>
      <c r="J577" s="219">
        <f>ROUND(I577*H577,2)</f>
        <v>0</v>
      </c>
      <c r="K577" s="215" t="s">
        <v>19</v>
      </c>
      <c r="L577" s="45"/>
      <c r="M577" s="220" t="s">
        <v>19</v>
      </c>
      <c r="N577" s="221" t="s">
        <v>43</v>
      </c>
      <c r="O577" s="85"/>
      <c r="P577" s="222">
        <f>O577*H577</f>
        <v>0</v>
      </c>
      <c r="Q577" s="222">
        <v>0</v>
      </c>
      <c r="R577" s="222">
        <f>Q577*H577</f>
        <v>0</v>
      </c>
      <c r="S577" s="222">
        <v>0</v>
      </c>
      <c r="T577" s="223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4" t="s">
        <v>311</v>
      </c>
      <c r="AT577" s="224" t="s">
        <v>212</v>
      </c>
      <c r="AU577" s="224" t="s">
        <v>81</v>
      </c>
      <c r="AY577" s="18" t="s">
        <v>210</v>
      </c>
      <c r="BE577" s="225">
        <f>IF(N577="základní",J577,0)</f>
        <v>0</v>
      </c>
      <c r="BF577" s="225">
        <f>IF(N577="snížená",J577,0)</f>
        <v>0</v>
      </c>
      <c r="BG577" s="225">
        <f>IF(N577="zákl. přenesená",J577,0)</f>
        <v>0</v>
      </c>
      <c r="BH577" s="225">
        <f>IF(N577="sníž. přenesená",J577,0)</f>
        <v>0</v>
      </c>
      <c r="BI577" s="225">
        <f>IF(N577="nulová",J577,0)</f>
        <v>0</v>
      </c>
      <c r="BJ577" s="18" t="s">
        <v>79</v>
      </c>
      <c r="BK577" s="225">
        <f>ROUND(I577*H577,2)</f>
        <v>0</v>
      </c>
      <c r="BL577" s="18" t="s">
        <v>311</v>
      </c>
      <c r="BM577" s="224" t="s">
        <v>1003</v>
      </c>
    </row>
    <row r="578" spans="1:47" s="2" customFormat="1" ht="12">
      <c r="A578" s="39"/>
      <c r="B578" s="40"/>
      <c r="C578" s="41"/>
      <c r="D578" s="226" t="s">
        <v>219</v>
      </c>
      <c r="E578" s="41"/>
      <c r="F578" s="227" t="s">
        <v>1002</v>
      </c>
      <c r="G578" s="41"/>
      <c r="H578" s="41"/>
      <c r="I578" s="228"/>
      <c r="J578" s="41"/>
      <c r="K578" s="41"/>
      <c r="L578" s="45"/>
      <c r="M578" s="229"/>
      <c r="N578" s="230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219</v>
      </c>
      <c r="AU578" s="18" t="s">
        <v>81</v>
      </c>
    </row>
    <row r="579" spans="1:65" s="2" customFormat="1" ht="24.15" customHeight="1">
      <c r="A579" s="39"/>
      <c r="B579" s="40"/>
      <c r="C579" s="213" t="s">
        <v>1004</v>
      </c>
      <c r="D579" s="213" t="s">
        <v>212</v>
      </c>
      <c r="E579" s="214" t="s">
        <v>1005</v>
      </c>
      <c r="F579" s="215" t="s">
        <v>1006</v>
      </c>
      <c r="G579" s="216" t="s">
        <v>269</v>
      </c>
      <c r="H579" s="217">
        <v>4.5</v>
      </c>
      <c r="I579" s="218"/>
      <c r="J579" s="219">
        <f>ROUND(I579*H579,2)</f>
        <v>0</v>
      </c>
      <c r="K579" s="215" t="s">
        <v>216</v>
      </c>
      <c r="L579" s="45"/>
      <c r="M579" s="220" t="s">
        <v>19</v>
      </c>
      <c r="N579" s="221" t="s">
        <v>43</v>
      </c>
      <c r="O579" s="85"/>
      <c r="P579" s="222">
        <f>O579*H579</f>
        <v>0</v>
      </c>
      <c r="Q579" s="222">
        <v>0.0021</v>
      </c>
      <c r="R579" s="222">
        <f>Q579*H579</f>
        <v>0.00945</v>
      </c>
      <c r="S579" s="222">
        <v>0</v>
      </c>
      <c r="T579" s="223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4" t="s">
        <v>311</v>
      </c>
      <c r="AT579" s="224" t="s">
        <v>212</v>
      </c>
      <c r="AU579" s="224" t="s">
        <v>81</v>
      </c>
      <c r="AY579" s="18" t="s">
        <v>210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18" t="s">
        <v>79</v>
      </c>
      <c r="BK579" s="225">
        <f>ROUND(I579*H579,2)</f>
        <v>0</v>
      </c>
      <c r="BL579" s="18" t="s">
        <v>311</v>
      </c>
      <c r="BM579" s="224" t="s">
        <v>1007</v>
      </c>
    </row>
    <row r="580" spans="1:47" s="2" customFormat="1" ht="12">
      <c r="A580" s="39"/>
      <c r="B580" s="40"/>
      <c r="C580" s="41"/>
      <c r="D580" s="226" t="s">
        <v>219</v>
      </c>
      <c r="E580" s="41"/>
      <c r="F580" s="227" t="s">
        <v>1008</v>
      </c>
      <c r="G580" s="41"/>
      <c r="H580" s="41"/>
      <c r="I580" s="228"/>
      <c r="J580" s="41"/>
      <c r="K580" s="41"/>
      <c r="L580" s="45"/>
      <c r="M580" s="229"/>
      <c r="N580" s="230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219</v>
      </c>
      <c r="AU580" s="18" t="s">
        <v>81</v>
      </c>
    </row>
    <row r="581" spans="1:47" s="2" customFormat="1" ht="12">
      <c r="A581" s="39"/>
      <c r="B581" s="40"/>
      <c r="C581" s="41"/>
      <c r="D581" s="231" t="s">
        <v>221</v>
      </c>
      <c r="E581" s="41"/>
      <c r="F581" s="232" t="s">
        <v>1009</v>
      </c>
      <c r="G581" s="41"/>
      <c r="H581" s="41"/>
      <c r="I581" s="228"/>
      <c r="J581" s="41"/>
      <c r="K581" s="41"/>
      <c r="L581" s="45"/>
      <c r="M581" s="229"/>
      <c r="N581" s="230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221</v>
      </c>
      <c r="AU581" s="18" t="s">
        <v>81</v>
      </c>
    </row>
    <row r="582" spans="1:47" s="2" customFormat="1" ht="12">
      <c r="A582" s="39"/>
      <c r="B582" s="40"/>
      <c r="C582" s="41"/>
      <c r="D582" s="226" t="s">
        <v>315</v>
      </c>
      <c r="E582" s="41"/>
      <c r="F582" s="254" t="s">
        <v>1010</v>
      </c>
      <c r="G582" s="41"/>
      <c r="H582" s="41"/>
      <c r="I582" s="228"/>
      <c r="J582" s="41"/>
      <c r="K582" s="41"/>
      <c r="L582" s="45"/>
      <c r="M582" s="229"/>
      <c r="N582" s="230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315</v>
      </c>
      <c r="AU582" s="18" t="s">
        <v>81</v>
      </c>
    </row>
    <row r="583" spans="1:65" s="2" customFormat="1" ht="24.15" customHeight="1">
      <c r="A583" s="39"/>
      <c r="B583" s="40"/>
      <c r="C583" s="213" t="s">
        <v>1011</v>
      </c>
      <c r="D583" s="213" t="s">
        <v>212</v>
      </c>
      <c r="E583" s="214" t="s">
        <v>1012</v>
      </c>
      <c r="F583" s="215" t="s">
        <v>1013</v>
      </c>
      <c r="G583" s="216" t="s">
        <v>332</v>
      </c>
      <c r="H583" s="217">
        <v>0.08</v>
      </c>
      <c r="I583" s="218"/>
      <c r="J583" s="219">
        <f>ROUND(I583*H583,2)</f>
        <v>0</v>
      </c>
      <c r="K583" s="215" t="s">
        <v>216</v>
      </c>
      <c r="L583" s="45"/>
      <c r="M583" s="220" t="s">
        <v>19</v>
      </c>
      <c r="N583" s="221" t="s">
        <v>43</v>
      </c>
      <c r="O583" s="85"/>
      <c r="P583" s="222">
        <f>O583*H583</f>
        <v>0</v>
      </c>
      <c r="Q583" s="222">
        <v>0</v>
      </c>
      <c r="R583" s="222">
        <f>Q583*H583</f>
        <v>0</v>
      </c>
      <c r="S583" s="222">
        <v>0</v>
      </c>
      <c r="T583" s="223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4" t="s">
        <v>311</v>
      </c>
      <c r="AT583" s="224" t="s">
        <v>212</v>
      </c>
      <c r="AU583" s="224" t="s">
        <v>81</v>
      </c>
      <c r="AY583" s="18" t="s">
        <v>210</v>
      </c>
      <c r="BE583" s="225">
        <f>IF(N583="základní",J583,0)</f>
        <v>0</v>
      </c>
      <c r="BF583" s="225">
        <f>IF(N583="snížená",J583,0)</f>
        <v>0</v>
      </c>
      <c r="BG583" s="225">
        <f>IF(N583="zákl. přenesená",J583,0)</f>
        <v>0</v>
      </c>
      <c r="BH583" s="225">
        <f>IF(N583="sníž. přenesená",J583,0)</f>
        <v>0</v>
      </c>
      <c r="BI583" s="225">
        <f>IF(N583="nulová",J583,0)</f>
        <v>0</v>
      </c>
      <c r="BJ583" s="18" t="s">
        <v>79</v>
      </c>
      <c r="BK583" s="225">
        <f>ROUND(I583*H583,2)</f>
        <v>0</v>
      </c>
      <c r="BL583" s="18" t="s">
        <v>311</v>
      </c>
      <c r="BM583" s="224" t="s">
        <v>1014</v>
      </c>
    </row>
    <row r="584" spans="1:47" s="2" customFormat="1" ht="12">
      <c r="A584" s="39"/>
      <c r="B584" s="40"/>
      <c r="C584" s="41"/>
      <c r="D584" s="226" t="s">
        <v>219</v>
      </c>
      <c r="E584" s="41"/>
      <c r="F584" s="227" t="s">
        <v>1015</v>
      </c>
      <c r="G584" s="41"/>
      <c r="H584" s="41"/>
      <c r="I584" s="228"/>
      <c r="J584" s="41"/>
      <c r="K584" s="41"/>
      <c r="L584" s="45"/>
      <c r="M584" s="229"/>
      <c r="N584" s="230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219</v>
      </c>
      <c r="AU584" s="18" t="s">
        <v>81</v>
      </c>
    </row>
    <row r="585" spans="1:47" s="2" customFormat="1" ht="12">
      <c r="A585" s="39"/>
      <c r="B585" s="40"/>
      <c r="C585" s="41"/>
      <c r="D585" s="231" t="s">
        <v>221</v>
      </c>
      <c r="E585" s="41"/>
      <c r="F585" s="232" t="s">
        <v>1016</v>
      </c>
      <c r="G585" s="41"/>
      <c r="H585" s="41"/>
      <c r="I585" s="228"/>
      <c r="J585" s="41"/>
      <c r="K585" s="41"/>
      <c r="L585" s="45"/>
      <c r="M585" s="229"/>
      <c r="N585" s="230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221</v>
      </c>
      <c r="AU585" s="18" t="s">
        <v>81</v>
      </c>
    </row>
    <row r="586" spans="1:63" s="12" customFormat="1" ht="22.8" customHeight="1">
      <c r="A586" s="12"/>
      <c r="B586" s="197"/>
      <c r="C586" s="198"/>
      <c r="D586" s="199" t="s">
        <v>71</v>
      </c>
      <c r="E586" s="211" t="s">
        <v>1017</v>
      </c>
      <c r="F586" s="211" t="s">
        <v>1018</v>
      </c>
      <c r="G586" s="198"/>
      <c r="H586" s="198"/>
      <c r="I586" s="201"/>
      <c r="J586" s="212">
        <f>BK586</f>
        <v>0</v>
      </c>
      <c r="K586" s="198"/>
      <c r="L586" s="203"/>
      <c r="M586" s="204"/>
      <c r="N586" s="205"/>
      <c r="O586" s="205"/>
      <c r="P586" s="206">
        <f>SUM(P587:P592)</f>
        <v>0</v>
      </c>
      <c r="Q586" s="205"/>
      <c r="R586" s="206">
        <f>SUM(R587:R592)</f>
        <v>0.0299805</v>
      </c>
      <c r="S586" s="205"/>
      <c r="T586" s="207">
        <f>SUM(T587:T592)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208" t="s">
        <v>81</v>
      </c>
      <c r="AT586" s="209" t="s">
        <v>71</v>
      </c>
      <c r="AU586" s="209" t="s">
        <v>79</v>
      </c>
      <c r="AY586" s="208" t="s">
        <v>210</v>
      </c>
      <c r="BK586" s="210">
        <f>SUM(BK587:BK592)</f>
        <v>0</v>
      </c>
    </row>
    <row r="587" spans="1:65" s="2" customFormat="1" ht="37.8" customHeight="1">
      <c r="A587" s="39"/>
      <c r="B587" s="40"/>
      <c r="C587" s="213" t="s">
        <v>1019</v>
      </c>
      <c r="D587" s="213" t="s">
        <v>212</v>
      </c>
      <c r="E587" s="214" t="s">
        <v>1020</v>
      </c>
      <c r="F587" s="215" t="s">
        <v>1021</v>
      </c>
      <c r="G587" s="216" t="s">
        <v>229</v>
      </c>
      <c r="H587" s="217">
        <v>109.02</v>
      </c>
      <c r="I587" s="218"/>
      <c r="J587" s="219">
        <f>ROUND(I587*H587,2)</f>
        <v>0</v>
      </c>
      <c r="K587" s="215" t="s">
        <v>216</v>
      </c>
      <c r="L587" s="45"/>
      <c r="M587" s="220" t="s">
        <v>19</v>
      </c>
      <c r="N587" s="221" t="s">
        <v>43</v>
      </c>
      <c r="O587" s="85"/>
      <c r="P587" s="222">
        <f>O587*H587</f>
        <v>0</v>
      </c>
      <c r="Q587" s="222">
        <v>0</v>
      </c>
      <c r="R587" s="222">
        <f>Q587*H587</f>
        <v>0</v>
      </c>
      <c r="S587" s="222">
        <v>0</v>
      </c>
      <c r="T587" s="223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4" t="s">
        <v>311</v>
      </c>
      <c r="AT587" s="224" t="s">
        <v>212</v>
      </c>
      <c r="AU587" s="224" t="s">
        <v>81</v>
      </c>
      <c r="AY587" s="18" t="s">
        <v>210</v>
      </c>
      <c r="BE587" s="225">
        <f>IF(N587="základní",J587,0)</f>
        <v>0</v>
      </c>
      <c r="BF587" s="225">
        <f>IF(N587="snížená",J587,0)</f>
        <v>0</v>
      </c>
      <c r="BG587" s="225">
        <f>IF(N587="zákl. přenesená",J587,0)</f>
        <v>0</v>
      </c>
      <c r="BH587" s="225">
        <f>IF(N587="sníž. přenesená",J587,0)</f>
        <v>0</v>
      </c>
      <c r="BI587" s="225">
        <f>IF(N587="nulová",J587,0)</f>
        <v>0</v>
      </c>
      <c r="BJ587" s="18" t="s">
        <v>79</v>
      </c>
      <c r="BK587" s="225">
        <f>ROUND(I587*H587,2)</f>
        <v>0</v>
      </c>
      <c r="BL587" s="18" t="s">
        <v>311</v>
      </c>
      <c r="BM587" s="224" t="s">
        <v>1022</v>
      </c>
    </row>
    <row r="588" spans="1:47" s="2" customFormat="1" ht="12">
      <c r="A588" s="39"/>
      <c r="B588" s="40"/>
      <c r="C588" s="41"/>
      <c r="D588" s="226" t="s">
        <v>219</v>
      </c>
      <c r="E588" s="41"/>
      <c r="F588" s="227" t="s">
        <v>1023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219</v>
      </c>
      <c r="AU588" s="18" t="s">
        <v>81</v>
      </c>
    </row>
    <row r="589" spans="1:47" s="2" customFormat="1" ht="12">
      <c r="A589" s="39"/>
      <c r="B589" s="40"/>
      <c r="C589" s="41"/>
      <c r="D589" s="231" t="s">
        <v>221</v>
      </c>
      <c r="E589" s="41"/>
      <c r="F589" s="232" t="s">
        <v>1024</v>
      </c>
      <c r="G589" s="41"/>
      <c r="H589" s="41"/>
      <c r="I589" s="228"/>
      <c r="J589" s="41"/>
      <c r="K589" s="41"/>
      <c r="L589" s="45"/>
      <c r="M589" s="229"/>
      <c r="N589" s="230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221</v>
      </c>
      <c r="AU589" s="18" t="s">
        <v>81</v>
      </c>
    </row>
    <row r="590" spans="1:65" s="2" customFormat="1" ht="37.8" customHeight="1">
      <c r="A590" s="39"/>
      <c r="B590" s="40"/>
      <c r="C590" s="244" t="s">
        <v>1025</v>
      </c>
      <c r="D590" s="244" t="s">
        <v>240</v>
      </c>
      <c r="E590" s="245" t="s">
        <v>1026</v>
      </c>
      <c r="F590" s="246" t="s">
        <v>1027</v>
      </c>
      <c r="G590" s="247" t="s">
        <v>229</v>
      </c>
      <c r="H590" s="248">
        <v>119.922</v>
      </c>
      <c r="I590" s="249"/>
      <c r="J590" s="250">
        <f>ROUND(I590*H590,2)</f>
        <v>0</v>
      </c>
      <c r="K590" s="246" t="s">
        <v>216</v>
      </c>
      <c r="L590" s="251"/>
      <c r="M590" s="252" t="s">
        <v>19</v>
      </c>
      <c r="N590" s="253" t="s">
        <v>43</v>
      </c>
      <c r="O590" s="85"/>
      <c r="P590" s="222">
        <f>O590*H590</f>
        <v>0</v>
      </c>
      <c r="Q590" s="222">
        <v>0.00025</v>
      </c>
      <c r="R590" s="222">
        <f>Q590*H590</f>
        <v>0.0299805</v>
      </c>
      <c r="S590" s="222">
        <v>0</v>
      </c>
      <c r="T590" s="223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4" t="s">
        <v>405</v>
      </c>
      <c r="AT590" s="224" t="s">
        <v>240</v>
      </c>
      <c r="AU590" s="224" t="s">
        <v>81</v>
      </c>
      <c r="AY590" s="18" t="s">
        <v>210</v>
      </c>
      <c r="BE590" s="225">
        <f>IF(N590="základní",J590,0)</f>
        <v>0</v>
      </c>
      <c r="BF590" s="225">
        <f>IF(N590="snížená",J590,0)</f>
        <v>0</v>
      </c>
      <c r="BG590" s="225">
        <f>IF(N590="zákl. přenesená",J590,0)</f>
        <v>0</v>
      </c>
      <c r="BH590" s="225">
        <f>IF(N590="sníž. přenesená",J590,0)</f>
        <v>0</v>
      </c>
      <c r="BI590" s="225">
        <f>IF(N590="nulová",J590,0)</f>
        <v>0</v>
      </c>
      <c r="BJ590" s="18" t="s">
        <v>79</v>
      </c>
      <c r="BK590" s="225">
        <f>ROUND(I590*H590,2)</f>
        <v>0</v>
      </c>
      <c r="BL590" s="18" t="s">
        <v>311</v>
      </c>
      <c r="BM590" s="224" t="s">
        <v>1028</v>
      </c>
    </row>
    <row r="591" spans="1:47" s="2" customFormat="1" ht="12">
      <c r="A591" s="39"/>
      <c r="B591" s="40"/>
      <c r="C591" s="41"/>
      <c r="D591" s="226" t="s">
        <v>219</v>
      </c>
      <c r="E591" s="41"/>
      <c r="F591" s="227" t="s">
        <v>1027</v>
      </c>
      <c r="G591" s="41"/>
      <c r="H591" s="41"/>
      <c r="I591" s="228"/>
      <c r="J591" s="41"/>
      <c r="K591" s="41"/>
      <c r="L591" s="45"/>
      <c r="M591" s="229"/>
      <c r="N591" s="230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219</v>
      </c>
      <c r="AU591" s="18" t="s">
        <v>81</v>
      </c>
    </row>
    <row r="592" spans="1:51" s="13" customFormat="1" ht="12">
      <c r="A592" s="13"/>
      <c r="B592" s="233"/>
      <c r="C592" s="234"/>
      <c r="D592" s="226" t="s">
        <v>223</v>
      </c>
      <c r="E592" s="234"/>
      <c r="F592" s="236" t="s">
        <v>1029</v>
      </c>
      <c r="G592" s="234"/>
      <c r="H592" s="237">
        <v>119.922</v>
      </c>
      <c r="I592" s="238"/>
      <c r="J592" s="234"/>
      <c r="K592" s="234"/>
      <c r="L592" s="239"/>
      <c r="M592" s="240"/>
      <c r="N592" s="241"/>
      <c r="O592" s="241"/>
      <c r="P592" s="241"/>
      <c r="Q592" s="241"/>
      <c r="R592" s="241"/>
      <c r="S592" s="241"/>
      <c r="T592" s="24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3" t="s">
        <v>223</v>
      </c>
      <c r="AU592" s="243" t="s">
        <v>81</v>
      </c>
      <c r="AV592" s="13" t="s">
        <v>81</v>
      </c>
      <c r="AW592" s="13" t="s">
        <v>4</v>
      </c>
      <c r="AX592" s="13" t="s">
        <v>79</v>
      </c>
      <c r="AY592" s="243" t="s">
        <v>210</v>
      </c>
    </row>
    <row r="593" spans="1:63" s="12" customFormat="1" ht="22.8" customHeight="1">
      <c r="A593" s="12"/>
      <c r="B593" s="197"/>
      <c r="C593" s="198"/>
      <c r="D593" s="199" t="s">
        <v>71</v>
      </c>
      <c r="E593" s="211" t="s">
        <v>1030</v>
      </c>
      <c r="F593" s="211" t="s">
        <v>1031</v>
      </c>
      <c r="G593" s="198"/>
      <c r="H593" s="198"/>
      <c r="I593" s="201"/>
      <c r="J593" s="212">
        <f>BK593</f>
        <v>0</v>
      </c>
      <c r="K593" s="198"/>
      <c r="L593" s="203"/>
      <c r="M593" s="204"/>
      <c r="N593" s="205"/>
      <c r="O593" s="205"/>
      <c r="P593" s="206">
        <f>SUM(P594:P643)</f>
        <v>0</v>
      </c>
      <c r="Q593" s="205"/>
      <c r="R593" s="206">
        <f>SUM(R594:R643)</f>
        <v>0.029910000000000003</v>
      </c>
      <c r="S593" s="205"/>
      <c r="T593" s="207">
        <f>SUM(T594:T643)</f>
        <v>0.6311205499999999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08" t="s">
        <v>81</v>
      </c>
      <c r="AT593" s="209" t="s">
        <v>71</v>
      </c>
      <c r="AU593" s="209" t="s">
        <v>79</v>
      </c>
      <c r="AY593" s="208" t="s">
        <v>210</v>
      </c>
      <c r="BK593" s="210">
        <f>SUM(BK594:BK643)</f>
        <v>0</v>
      </c>
    </row>
    <row r="594" spans="1:65" s="2" customFormat="1" ht="24.15" customHeight="1">
      <c r="A594" s="39"/>
      <c r="B594" s="40"/>
      <c r="C594" s="213" t="s">
        <v>1032</v>
      </c>
      <c r="D594" s="213" t="s">
        <v>212</v>
      </c>
      <c r="E594" s="214" t="s">
        <v>1033</v>
      </c>
      <c r="F594" s="215" t="s">
        <v>1034</v>
      </c>
      <c r="G594" s="216" t="s">
        <v>229</v>
      </c>
      <c r="H594" s="217">
        <v>3.835</v>
      </c>
      <c r="I594" s="218"/>
      <c r="J594" s="219">
        <f>ROUND(I594*H594,2)</f>
        <v>0</v>
      </c>
      <c r="K594" s="215" t="s">
        <v>216</v>
      </c>
      <c r="L594" s="45"/>
      <c r="M594" s="220" t="s">
        <v>19</v>
      </c>
      <c r="N594" s="221" t="s">
        <v>43</v>
      </c>
      <c r="O594" s="85"/>
      <c r="P594" s="222">
        <f>O594*H594</f>
        <v>0</v>
      </c>
      <c r="Q594" s="222">
        <v>0</v>
      </c>
      <c r="R594" s="222">
        <f>Q594*H594</f>
        <v>0</v>
      </c>
      <c r="S594" s="222">
        <v>0.02465</v>
      </c>
      <c r="T594" s="223">
        <f>S594*H594</f>
        <v>0.09453275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24" t="s">
        <v>311</v>
      </c>
      <c r="AT594" s="224" t="s">
        <v>212</v>
      </c>
      <c r="AU594" s="224" t="s">
        <v>81</v>
      </c>
      <c r="AY594" s="18" t="s">
        <v>210</v>
      </c>
      <c r="BE594" s="225">
        <f>IF(N594="základní",J594,0)</f>
        <v>0</v>
      </c>
      <c r="BF594" s="225">
        <f>IF(N594="snížená",J594,0)</f>
        <v>0</v>
      </c>
      <c r="BG594" s="225">
        <f>IF(N594="zákl. přenesená",J594,0)</f>
        <v>0</v>
      </c>
      <c r="BH594" s="225">
        <f>IF(N594="sníž. přenesená",J594,0)</f>
        <v>0</v>
      </c>
      <c r="BI594" s="225">
        <f>IF(N594="nulová",J594,0)</f>
        <v>0</v>
      </c>
      <c r="BJ594" s="18" t="s">
        <v>79</v>
      </c>
      <c r="BK594" s="225">
        <f>ROUND(I594*H594,2)</f>
        <v>0</v>
      </c>
      <c r="BL594" s="18" t="s">
        <v>311</v>
      </c>
      <c r="BM594" s="224" t="s">
        <v>1035</v>
      </c>
    </row>
    <row r="595" spans="1:47" s="2" customFormat="1" ht="12">
      <c r="A595" s="39"/>
      <c r="B595" s="40"/>
      <c r="C595" s="41"/>
      <c r="D595" s="226" t="s">
        <v>219</v>
      </c>
      <c r="E595" s="41"/>
      <c r="F595" s="227" t="s">
        <v>1036</v>
      </c>
      <c r="G595" s="41"/>
      <c r="H595" s="41"/>
      <c r="I595" s="228"/>
      <c r="J595" s="41"/>
      <c r="K595" s="41"/>
      <c r="L595" s="45"/>
      <c r="M595" s="229"/>
      <c r="N595" s="230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219</v>
      </c>
      <c r="AU595" s="18" t="s">
        <v>81</v>
      </c>
    </row>
    <row r="596" spans="1:47" s="2" customFormat="1" ht="12">
      <c r="A596" s="39"/>
      <c r="B596" s="40"/>
      <c r="C596" s="41"/>
      <c r="D596" s="231" t="s">
        <v>221</v>
      </c>
      <c r="E596" s="41"/>
      <c r="F596" s="232" t="s">
        <v>1037</v>
      </c>
      <c r="G596" s="41"/>
      <c r="H596" s="41"/>
      <c r="I596" s="228"/>
      <c r="J596" s="41"/>
      <c r="K596" s="41"/>
      <c r="L596" s="45"/>
      <c r="M596" s="229"/>
      <c r="N596" s="230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221</v>
      </c>
      <c r="AU596" s="18" t="s">
        <v>81</v>
      </c>
    </row>
    <row r="597" spans="1:51" s="13" customFormat="1" ht="12">
      <c r="A597" s="13"/>
      <c r="B597" s="233"/>
      <c r="C597" s="234"/>
      <c r="D597" s="226" t="s">
        <v>223</v>
      </c>
      <c r="E597" s="235" t="s">
        <v>19</v>
      </c>
      <c r="F597" s="236" t="s">
        <v>1038</v>
      </c>
      <c r="G597" s="234"/>
      <c r="H597" s="237">
        <v>3.835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223</v>
      </c>
      <c r="AU597" s="243" t="s">
        <v>81</v>
      </c>
      <c r="AV597" s="13" t="s">
        <v>81</v>
      </c>
      <c r="AW597" s="13" t="s">
        <v>33</v>
      </c>
      <c r="AX597" s="13" t="s">
        <v>79</v>
      </c>
      <c r="AY597" s="243" t="s">
        <v>210</v>
      </c>
    </row>
    <row r="598" spans="1:65" s="2" customFormat="1" ht="24.15" customHeight="1">
      <c r="A598" s="39"/>
      <c r="B598" s="40"/>
      <c r="C598" s="213" t="s">
        <v>1039</v>
      </c>
      <c r="D598" s="213" t="s">
        <v>212</v>
      </c>
      <c r="E598" s="214" t="s">
        <v>1040</v>
      </c>
      <c r="F598" s="215" t="s">
        <v>1041</v>
      </c>
      <c r="G598" s="216" t="s">
        <v>229</v>
      </c>
      <c r="H598" s="217">
        <v>15.06</v>
      </c>
      <c r="I598" s="218"/>
      <c r="J598" s="219">
        <f>ROUND(I598*H598,2)</f>
        <v>0</v>
      </c>
      <c r="K598" s="215" t="s">
        <v>216</v>
      </c>
      <c r="L598" s="45"/>
      <c r="M598" s="220" t="s">
        <v>19</v>
      </c>
      <c r="N598" s="221" t="s">
        <v>43</v>
      </c>
      <c r="O598" s="85"/>
      <c r="P598" s="222">
        <f>O598*H598</f>
        <v>0</v>
      </c>
      <c r="Q598" s="222">
        <v>0</v>
      </c>
      <c r="R598" s="222">
        <f>Q598*H598</f>
        <v>0</v>
      </c>
      <c r="S598" s="222">
        <v>0.02465</v>
      </c>
      <c r="T598" s="223">
        <f>S598*H598</f>
        <v>0.371229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24" t="s">
        <v>311</v>
      </c>
      <c r="AT598" s="224" t="s">
        <v>212</v>
      </c>
      <c r="AU598" s="224" t="s">
        <v>81</v>
      </c>
      <c r="AY598" s="18" t="s">
        <v>210</v>
      </c>
      <c r="BE598" s="225">
        <f>IF(N598="základní",J598,0)</f>
        <v>0</v>
      </c>
      <c r="BF598" s="225">
        <f>IF(N598="snížená",J598,0)</f>
        <v>0</v>
      </c>
      <c r="BG598" s="225">
        <f>IF(N598="zákl. přenesená",J598,0)</f>
        <v>0</v>
      </c>
      <c r="BH598" s="225">
        <f>IF(N598="sníž. přenesená",J598,0)</f>
        <v>0</v>
      </c>
      <c r="BI598" s="225">
        <f>IF(N598="nulová",J598,0)</f>
        <v>0</v>
      </c>
      <c r="BJ598" s="18" t="s">
        <v>79</v>
      </c>
      <c r="BK598" s="225">
        <f>ROUND(I598*H598,2)</f>
        <v>0</v>
      </c>
      <c r="BL598" s="18" t="s">
        <v>311</v>
      </c>
      <c r="BM598" s="224" t="s">
        <v>1042</v>
      </c>
    </row>
    <row r="599" spans="1:47" s="2" customFormat="1" ht="12">
      <c r="A599" s="39"/>
      <c r="B599" s="40"/>
      <c r="C599" s="41"/>
      <c r="D599" s="226" t="s">
        <v>219</v>
      </c>
      <c r="E599" s="41"/>
      <c r="F599" s="227" t="s">
        <v>1043</v>
      </c>
      <c r="G599" s="41"/>
      <c r="H599" s="41"/>
      <c r="I599" s="228"/>
      <c r="J599" s="41"/>
      <c r="K599" s="41"/>
      <c r="L599" s="45"/>
      <c r="M599" s="229"/>
      <c r="N599" s="230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219</v>
      </c>
      <c r="AU599" s="18" t="s">
        <v>81</v>
      </c>
    </row>
    <row r="600" spans="1:47" s="2" customFormat="1" ht="12">
      <c r="A600" s="39"/>
      <c r="B600" s="40"/>
      <c r="C600" s="41"/>
      <c r="D600" s="231" t="s">
        <v>221</v>
      </c>
      <c r="E600" s="41"/>
      <c r="F600" s="232" t="s">
        <v>1044</v>
      </c>
      <c r="G600" s="41"/>
      <c r="H600" s="41"/>
      <c r="I600" s="228"/>
      <c r="J600" s="41"/>
      <c r="K600" s="41"/>
      <c r="L600" s="45"/>
      <c r="M600" s="229"/>
      <c r="N600" s="230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221</v>
      </c>
      <c r="AU600" s="18" t="s">
        <v>81</v>
      </c>
    </row>
    <row r="601" spans="1:51" s="13" customFormat="1" ht="12">
      <c r="A601" s="13"/>
      <c r="B601" s="233"/>
      <c r="C601" s="234"/>
      <c r="D601" s="226" t="s">
        <v>223</v>
      </c>
      <c r="E601" s="235" t="s">
        <v>19</v>
      </c>
      <c r="F601" s="236" t="s">
        <v>1045</v>
      </c>
      <c r="G601" s="234"/>
      <c r="H601" s="237">
        <v>15.06</v>
      </c>
      <c r="I601" s="238"/>
      <c r="J601" s="234"/>
      <c r="K601" s="234"/>
      <c r="L601" s="239"/>
      <c r="M601" s="240"/>
      <c r="N601" s="241"/>
      <c r="O601" s="241"/>
      <c r="P601" s="241"/>
      <c r="Q601" s="241"/>
      <c r="R601" s="241"/>
      <c r="S601" s="241"/>
      <c r="T601" s="24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3" t="s">
        <v>223</v>
      </c>
      <c r="AU601" s="243" t="s">
        <v>81</v>
      </c>
      <c r="AV601" s="13" t="s">
        <v>81</v>
      </c>
      <c r="AW601" s="13" t="s">
        <v>33</v>
      </c>
      <c r="AX601" s="13" t="s">
        <v>79</v>
      </c>
      <c r="AY601" s="243" t="s">
        <v>210</v>
      </c>
    </row>
    <row r="602" spans="1:65" s="2" customFormat="1" ht="16.5" customHeight="1">
      <c r="A602" s="39"/>
      <c r="B602" s="40"/>
      <c r="C602" s="213" t="s">
        <v>1046</v>
      </c>
      <c r="D602" s="213" t="s">
        <v>212</v>
      </c>
      <c r="E602" s="214" t="s">
        <v>1047</v>
      </c>
      <c r="F602" s="215" t="s">
        <v>1048</v>
      </c>
      <c r="G602" s="216" t="s">
        <v>229</v>
      </c>
      <c r="H602" s="217">
        <v>15.06</v>
      </c>
      <c r="I602" s="218"/>
      <c r="J602" s="219">
        <f>ROUND(I602*H602,2)</f>
        <v>0</v>
      </c>
      <c r="K602" s="215" t="s">
        <v>216</v>
      </c>
      <c r="L602" s="45"/>
      <c r="M602" s="220" t="s">
        <v>19</v>
      </c>
      <c r="N602" s="221" t="s">
        <v>43</v>
      </c>
      <c r="O602" s="85"/>
      <c r="P602" s="222">
        <f>O602*H602</f>
        <v>0</v>
      </c>
      <c r="Q602" s="222">
        <v>0</v>
      </c>
      <c r="R602" s="222">
        <f>Q602*H602</f>
        <v>0</v>
      </c>
      <c r="S602" s="222">
        <v>0.01098</v>
      </c>
      <c r="T602" s="223">
        <f>S602*H602</f>
        <v>0.1653588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4" t="s">
        <v>311</v>
      </c>
      <c r="AT602" s="224" t="s">
        <v>212</v>
      </c>
      <c r="AU602" s="224" t="s">
        <v>81</v>
      </c>
      <c r="AY602" s="18" t="s">
        <v>210</v>
      </c>
      <c r="BE602" s="225">
        <f>IF(N602="základní",J602,0)</f>
        <v>0</v>
      </c>
      <c r="BF602" s="225">
        <f>IF(N602="snížená",J602,0)</f>
        <v>0</v>
      </c>
      <c r="BG602" s="225">
        <f>IF(N602="zákl. přenesená",J602,0)</f>
        <v>0</v>
      </c>
      <c r="BH602" s="225">
        <f>IF(N602="sníž. přenesená",J602,0)</f>
        <v>0</v>
      </c>
      <c r="BI602" s="225">
        <f>IF(N602="nulová",J602,0)</f>
        <v>0</v>
      </c>
      <c r="BJ602" s="18" t="s">
        <v>79</v>
      </c>
      <c r="BK602" s="225">
        <f>ROUND(I602*H602,2)</f>
        <v>0</v>
      </c>
      <c r="BL602" s="18" t="s">
        <v>311</v>
      </c>
      <c r="BM602" s="224" t="s">
        <v>1049</v>
      </c>
    </row>
    <row r="603" spans="1:47" s="2" customFormat="1" ht="12">
      <c r="A603" s="39"/>
      <c r="B603" s="40"/>
      <c r="C603" s="41"/>
      <c r="D603" s="226" t="s">
        <v>219</v>
      </c>
      <c r="E603" s="41"/>
      <c r="F603" s="227" t="s">
        <v>1050</v>
      </c>
      <c r="G603" s="41"/>
      <c r="H603" s="41"/>
      <c r="I603" s="228"/>
      <c r="J603" s="41"/>
      <c r="K603" s="41"/>
      <c r="L603" s="45"/>
      <c r="M603" s="229"/>
      <c r="N603" s="230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219</v>
      </c>
      <c r="AU603" s="18" t="s">
        <v>81</v>
      </c>
    </row>
    <row r="604" spans="1:47" s="2" customFormat="1" ht="12">
      <c r="A604" s="39"/>
      <c r="B604" s="40"/>
      <c r="C604" s="41"/>
      <c r="D604" s="231" t="s">
        <v>221</v>
      </c>
      <c r="E604" s="41"/>
      <c r="F604" s="232" t="s">
        <v>1051</v>
      </c>
      <c r="G604" s="41"/>
      <c r="H604" s="41"/>
      <c r="I604" s="228"/>
      <c r="J604" s="41"/>
      <c r="K604" s="41"/>
      <c r="L604" s="45"/>
      <c r="M604" s="229"/>
      <c r="N604" s="23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221</v>
      </c>
      <c r="AU604" s="18" t="s">
        <v>81</v>
      </c>
    </row>
    <row r="605" spans="1:51" s="13" customFormat="1" ht="12">
      <c r="A605" s="13"/>
      <c r="B605" s="233"/>
      <c r="C605" s="234"/>
      <c r="D605" s="226" t="s">
        <v>223</v>
      </c>
      <c r="E605" s="235" t="s">
        <v>19</v>
      </c>
      <c r="F605" s="236" t="s">
        <v>1052</v>
      </c>
      <c r="G605" s="234"/>
      <c r="H605" s="237">
        <v>15.06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3" t="s">
        <v>223</v>
      </c>
      <c r="AU605" s="243" t="s">
        <v>81</v>
      </c>
      <c r="AV605" s="13" t="s">
        <v>81</v>
      </c>
      <c r="AW605" s="13" t="s">
        <v>33</v>
      </c>
      <c r="AX605" s="13" t="s">
        <v>79</v>
      </c>
      <c r="AY605" s="243" t="s">
        <v>210</v>
      </c>
    </row>
    <row r="606" spans="1:65" s="2" customFormat="1" ht="24.15" customHeight="1">
      <c r="A606" s="39"/>
      <c r="B606" s="40"/>
      <c r="C606" s="213" t="s">
        <v>1053</v>
      </c>
      <c r="D606" s="213" t="s">
        <v>212</v>
      </c>
      <c r="E606" s="214" t="s">
        <v>1054</v>
      </c>
      <c r="F606" s="215" t="s">
        <v>1055</v>
      </c>
      <c r="G606" s="216" t="s">
        <v>297</v>
      </c>
      <c r="H606" s="217">
        <v>2</v>
      </c>
      <c r="I606" s="218"/>
      <c r="J606" s="219">
        <f>ROUND(I606*H606,2)</f>
        <v>0</v>
      </c>
      <c r="K606" s="215" t="s">
        <v>216</v>
      </c>
      <c r="L606" s="45"/>
      <c r="M606" s="220" t="s">
        <v>19</v>
      </c>
      <c r="N606" s="221" t="s">
        <v>43</v>
      </c>
      <c r="O606" s="85"/>
      <c r="P606" s="222">
        <f>O606*H606</f>
        <v>0</v>
      </c>
      <c r="Q606" s="222">
        <v>0</v>
      </c>
      <c r="R606" s="222">
        <f>Q606*H606</f>
        <v>0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311</v>
      </c>
      <c r="AT606" s="224" t="s">
        <v>212</v>
      </c>
      <c r="AU606" s="224" t="s">
        <v>81</v>
      </c>
      <c r="AY606" s="18" t="s">
        <v>210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79</v>
      </c>
      <c r="BK606" s="225">
        <f>ROUND(I606*H606,2)</f>
        <v>0</v>
      </c>
      <c r="BL606" s="18" t="s">
        <v>311</v>
      </c>
      <c r="BM606" s="224" t="s">
        <v>1056</v>
      </c>
    </row>
    <row r="607" spans="1:47" s="2" customFormat="1" ht="12">
      <c r="A607" s="39"/>
      <c r="B607" s="40"/>
      <c r="C607" s="41"/>
      <c r="D607" s="226" t="s">
        <v>219</v>
      </c>
      <c r="E607" s="41"/>
      <c r="F607" s="227" t="s">
        <v>1057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219</v>
      </c>
      <c r="AU607" s="18" t="s">
        <v>81</v>
      </c>
    </row>
    <row r="608" spans="1:47" s="2" customFormat="1" ht="12">
      <c r="A608" s="39"/>
      <c r="B608" s="40"/>
      <c r="C608" s="41"/>
      <c r="D608" s="231" t="s">
        <v>221</v>
      </c>
      <c r="E608" s="41"/>
      <c r="F608" s="232" t="s">
        <v>1058</v>
      </c>
      <c r="G608" s="41"/>
      <c r="H608" s="41"/>
      <c r="I608" s="228"/>
      <c r="J608" s="41"/>
      <c r="K608" s="41"/>
      <c r="L608" s="45"/>
      <c r="M608" s="229"/>
      <c r="N608" s="230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221</v>
      </c>
      <c r="AU608" s="18" t="s">
        <v>81</v>
      </c>
    </row>
    <row r="609" spans="1:65" s="2" customFormat="1" ht="16.5" customHeight="1">
      <c r="A609" s="39"/>
      <c r="B609" s="40"/>
      <c r="C609" s="244" t="s">
        <v>1059</v>
      </c>
      <c r="D609" s="244" t="s">
        <v>240</v>
      </c>
      <c r="E609" s="245" t="s">
        <v>1060</v>
      </c>
      <c r="F609" s="246" t="s">
        <v>1061</v>
      </c>
      <c r="G609" s="247" t="s">
        <v>297</v>
      </c>
      <c r="H609" s="248">
        <v>1</v>
      </c>
      <c r="I609" s="249"/>
      <c r="J609" s="250">
        <f>ROUND(I609*H609,2)</f>
        <v>0</v>
      </c>
      <c r="K609" s="246" t="s">
        <v>19</v>
      </c>
      <c r="L609" s="251"/>
      <c r="M609" s="252" t="s">
        <v>19</v>
      </c>
      <c r="N609" s="253" t="s">
        <v>43</v>
      </c>
      <c r="O609" s="85"/>
      <c r="P609" s="222">
        <f>O609*H609</f>
        <v>0</v>
      </c>
      <c r="Q609" s="222">
        <v>0</v>
      </c>
      <c r="R609" s="222">
        <f>Q609*H609</f>
        <v>0</v>
      </c>
      <c r="S609" s="222">
        <v>0</v>
      </c>
      <c r="T609" s="223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4" t="s">
        <v>405</v>
      </c>
      <c r="AT609" s="224" t="s">
        <v>240</v>
      </c>
      <c r="AU609" s="224" t="s">
        <v>81</v>
      </c>
      <c r="AY609" s="18" t="s">
        <v>210</v>
      </c>
      <c r="BE609" s="225">
        <f>IF(N609="základní",J609,0)</f>
        <v>0</v>
      </c>
      <c r="BF609" s="225">
        <f>IF(N609="snížená",J609,0)</f>
        <v>0</v>
      </c>
      <c r="BG609" s="225">
        <f>IF(N609="zákl. přenesená",J609,0)</f>
        <v>0</v>
      </c>
      <c r="BH609" s="225">
        <f>IF(N609="sníž. přenesená",J609,0)</f>
        <v>0</v>
      </c>
      <c r="BI609" s="225">
        <f>IF(N609="nulová",J609,0)</f>
        <v>0</v>
      </c>
      <c r="BJ609" s="18" t="s">
        <v>79</v>
      </c>
      <c r="BK609" s="225">
        <f>ROUND(I609*H609,2)</f>
        <v>0</v>
      </c>
      <c r="BL609" s="18" t="s">
        <v>311</v>
      </c>
      <c r="BM609" s="224" t="s">
        <v>1062</v>
      </c>
    </row>
    <row r="610" spans="1:47" s="2" customFormat="1" ht="12">
      <c r="A610" s="39"/>
      <c r="B610" s="40"/>
      <c r="C610" s="41"/>
      <c r="D610" s="226" t="s">
        <v>219</v>
      </c>
      <c r="E610" s="41"/>
      <c r="F610" s="227" t="s">
        <v>1061</v>
      </c>
      <c r="G610" s="41"/>
      <c r="H610" s="41"/>
      <c r="I610" s="228"/>
      <c r="J610" s="41"/>
      <c r="K610" s="41"/>
      <c r="L610" s="45"/>
      <c r="M610" s="229"/>
      <c r="N610" s="230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219</v>
      </c>
      <c r="AU610" s="18" t="s">
        <v>81</v>
      </c>
    </row>
    <row r="611" spans="1:65" s="2" customFormat="1" ht="16.5" customHeight="1">
      <c r="A611" s="39"/>
      <c r="B611" s="40"/>
      <c r="C611" s="244" t="s">
        <v>1063</v>
      </c>
      <c r="D611" s="244" t="s">
        <v>240</v>
      </c>
      <c r="E611" s="245" t="s">
        <v>1064</v>
      </c>
      <c r="F611" s="246" t="s">
        <v>1065</v>
      </c>
      <c r="G611" s="247" t="s">
        <v>297</v>
      </c>
      <c r="H611" s="248">
        <v>1</v>
      </c>
      <c r="I611" s="249"/>
      <c r="J611" s="250">
        <f>ROUND(I611*H611,2)</f>
        <v>0</v>
      </c>
      <c r="K611" s="246" t="s">
        <v>19</v>
      </c>
      <c r="L611" s="251"/>
      <c r="M611" s="252" t="s">
        <v>19</v>
      </c>
      <c r="N611" s="253" t="s">
        <v>43</v>
      </c>
      <c r="O611" s="85"/>
      <c r="P611" s="222">
        <f>O611*H611</f>
        <v>0</v>
      </c>
      <c r="Q611" s="222">
        <v>0</v>
      </c>
      <c r="R611" s="222">
        <f>Q611*H611</f>
        <v>0</v>
      </c>
      <c r="S611" s="222">
        <v>0</v>
      </c>
      <c r="T611" s="223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24" t="s">
        <v>405</v>
      </c>
      <c r="AT611" s="224" t="s">
        <v>240</v>
      </c>
      <c r="AU611" s="224" t="s">
        <v>81</v>
      </c>
      <c r="AY611" s="18" t="s">
        <v>210</v>
      </c>
      <c r="BE611" s="225">
        <f>IF(N611="základní",J611,0)</f>
        <v>0</v>
      </c>
      <c r="BF611" s="225">
        <f>IF(N611="snížená",J611,0)</f>
        <v>0</v>
      </c>
      <c r="BG611" s="225">
        <f>IF(N611="zákl. přenesená",J611,0)</f>
        <v>0</v>
      </c>
      <c r="BH611" s="225">
        <f>IF(N611="sníž. přenesená",J611,0)</f>
        <v>0</v>
      </c>
      <c r="BI611" s="225">
        <f>IF(N611="nulová",J611,0)</f>
        <v>0</v>
      </c>
      <c r="BJ611" s="18" t="s">
        <v>79</v>
      </c>
      <c r="BK611" s="225">
        <f>ROUND(I611*H611,2)</f>
        <v>0</v>
      </c>
      <c r="BL611" s="18" t="s">
        <v>311</v>
      </c>
      <c r="BM611" s="224" t="s">
        <v>1066</v>
      </c>
    </row>
    <row r="612" spans="1:47" s="2" customFormat="1" ht="12">
      <c r="A612" s="39"/>
      <c r="B612" s="40"/>
      <c r="C612" s="41"/>
      <c r="D612" s="226" t="s">
        <v>219</v>
      </c>
      <c r="E612" s="41"/>
      <c r="F612" s="227" t="s">
        <v>1065</v>
      </c>
      <c r="G612" s="41"/>
      <c r="H612" s="41"/>
      <c r="I612" s="228"/>
      <c r="J612" s="41"/>
      <c r="K612" s="41"/>
      <c r="L612" s="45"/>
      <c r="M612" s="229"/>
      <c r="N612" s="230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219</v>
      </c>
      <c r="AU612" s="18" t="s">
        <v>81</v>
      </c>
    </row>
    <row r="613" spans="1:65" s="2" customFormat="1" ht="24.15" customHeight="1">
      <c r="A613" s="39"/>
      <c r="B613" s="40"/>
      <c r="C613" s="213" t="s">
        <v>1067</v>
      </c>
      <c r="D613" s="213" t="s">
        <v>212</v>
      </c>
      <c r="E613" s="214" t="s">
        <v>1068</v>
      </c>
      <c r="F613" s="215" t="s">
        <v>1069</v>
      </c>
      <c r="G613" s="216" t="s">
        <v>297</v>
      </c>
      <c r="H613" s="217">
        <v>2</v>
      </c>
      <c r="I613" s="218"/>
      <c r="J613" s="219">
        <f>ROUND(I613*H613,2)</f>
        <v>0</v>
      </c>
      <c r="K613" s="215" t="s">
        <v>216</v>
      </c>
      <c r="L613" s="45"/>
      <c r="M613" s="220" t="s">
        <v>19</v>
      </c>
      <c r="N613" s="221" t="s">
        <v>43</v>
      </c>
      <c r="O613" s="85"/>
      <c r="P613" s="222">
        <f>O613*H613</f>
        <v>0</v>
      </c>
      <c r="Q613" s="222">
        <v>0</v>
      </c>
      <c r="R613" s="222">
        <f>Q613*H613</f>
        <v>0</v>
      </c>
      <c r="S613" s="222">
        <v>0</v>
      </c>
      <c r="T613" s="223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4" t="s">
        <v>311</v>
      </c>
      <c r="AT613" s="224" t="s">
        <v>212</v>
      </c>
      <c r="AU613" s="224" t="s">
        <v>81</v>
      </c>
      <c r="AY613" s="18" t="s">
        <v>210</v>
      </c>
      <c r="BE613" s="225">
        <f>IF(N613="základní",J613,0)</f>
        <v>0</v>
      </c>
      <c r="BF613" s="225">
        <f>IF(N613="snížená",J613,0)</f>
        <v>0</v>
      </c>
      <c r="BG613" s="225">
        <f>IF(N613="zákl. přenesená",J613,0)</f>
        <v>0</v>
      </c>
      <c r="BH613" s="225">
        <f>IF(N613="sníž. přenesená",J613,0)</f>
        <v>0</v>
      </c>
      <c r="BI613" s="225">
        <f>IF(N613="nulová",J613,0)</f>
        <v>0</v>
      </c>
      <c r="BJ613" s="18" t="s">
        <v>79</v>
      </c>
      <c r="BK613" s="225">
        <f>ROUND(I613*H613,2)</f>
        <v>0</v>
      </c>
      <c r="BL613" s="18" t="s">
        <v>311</v>
      </c>
      <c r="BM613" s="224" t="s">
        <v>1070</v>
      </c>
    </row>
    <row r="614" spans="1:47" s="2" customFormat="1" ht="12">
      <c r="A614" s="39"/>
      <c r="B614" s="40"/>
      <c r="C614" s="41"/>
      <c r="D614" s="226" t="s">
        <v>219</v>
      </c>
      <c r="E614" s="41"/>
      <c r="F614" s="227" t="s">
        <v>1071</v>
      </c>
      <c r="G614" s="41"/>
      <c r="H614" s="41"/>
      <c r="I614" s="228"/>
      <c r="J614" s="41"/>
      <c r="K614" s="41"/>
      <c r="L614" s="45"/>
      <c r="M614" s="229"/>
      <c r="N614" s="230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219</v>
      </c>
      <c r="AU614" s="18" t="s">
        <v>81</v>
      </c>
    </row>
    <row r="615" spans="1:47" s="2" customFormat="1" ht="12">
      <c r="A615" s="39"/>
      <c r="B615" s="40"/>
      <c r="C615" s="41"/>
      <c r="D615" s="231" t="s">
        <v>221</v>
      </c>
      <c r="E615" s="41"/>
      <c r="F615" s="232" t="s">
        <v>1072</v>
      </c>
      <c r="G615" s="41"/>
      <c r="H615" s="41"/>
      <c r="I615" s="228"/>
      <c r="J615" s="41"/>
      <c r="K615" s="41"/>
      <c r="L615" s="45"/>
      <c r="M615" s="229"/>
      <c r="N615" s="230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221</v>
      </c>
      <c r="AU615" s="18" t="s">
        <v>81</v>
      </c>
    </row>
    <row r="616" spans="1:65" s="2" customFormat="1" ht="16.5" customHeight="1">
      <c r="A616" s="39"/>
      <c r="B616" s="40"/>
      <c r="C616" s="244" t="s">
        <v>1073</v>
      </c>
      <c r="D616" s="244" t="s">
        <v>240</v>
      </c>
      <c r="E616" s="245" t="s">
        <v>1074</v>
      </c>
      <c r="F616" s="246" t="s">
        <v>1075</v>
      </c>
      <c r="G616" s="247" t="s">
        <v>297</v>
      </c>
      <c r="H616" s="248">
        <v>1</v>
      </c>
      <c r="I616" s="249"/>
      <c r="J616" s="250">
        <f>ROUND(I616*H616,2)</f>
        <v>0</v>
      </c>
      <c r="K616" s="246" t="s">
        <v>19</v>
      </c>
      <c r="L616" s="251"/>
      <c r="M616" s="252" t="s">
        <v>19</v>
      </c>
      <c r="N616" s="253" t="s">
        <v>43</v>
      </c>
      <c r="O616" s="85"/>
      <c r="P616" s="222">
        <f>O616*H616</f>
        <v>0</v>
      </c>
      <c r="Q616" s="222">
        <v>0</v>
      </c>
      <c r="R616" s="222">
        <f>Q616*H616</f>
        <v>0</v>
      </c>
      <c r="S616" s="222">
        <v>0</v>
      </c>
      <c r="T616" s="223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4" t="s">
        <v>405</v>
      </c>
      <c r="AT616" s="224" t="s">
        <v>240</v>
      </c>
      <c r="AU616" s="224" t="s">
        <v>81</v>
      </c>
      <c r="AY616" s="18" t="s">
        <v>210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8" t="s">
        <v>79</v>
      </c>
      <c r="BK616" s="225">
        <f>ROUND(I616*H616,2)</f>
        <v>0</v>
      </c>
      <c r="BL616" s="18" t="s">
        <v>311</v>
      </c>
      <c r="BM616" s="224" t="s">
        <v>1076</v>
      </c>
    </row>
    <row r="617" spans="1:47" s="2" customFormat="1" ht="12">
      <c r="A617" s="39"/>
      <c r="B617" s="40"/>
      <c r="C617" s="41"/>
      <c r="D617" s="226" t="s">
        <v>219</v>
      </c>
      <c r="E617" s="41"/>
      <c r="F617" s="227" t="s">
        <v>1075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219</v>
      </c>
      <c r="AU617" s="18" t="s">
        <v>81</v>
      </c>
    </row>
    <row r="618" spans="1:65" s="2" customFormat="1" ht="16.5" customHeight="1">
      <c r="A618" s="39"/>
      <c r="B618" s="40"/>
      <c r="C618" s="244" t="s">
        <v>1077</v>
      </c>
      <c r="D618" s="244" t="s">
        <v>240</v>
      </c>
      <c r="E618" s="245" t="s">
        <v>1078</v>
      </c>
      <c r="F618" s="246" t="s">
        <v>1079</v>
      </c>
      <c r="G618" s="247" t="s">
        <v>297</v>
      </c>
      <c r="H618" s="248">
        <v>1</v>
      </c>
      <c r="I618" s="249"/>
      <c r="J618" s="250">
        <f>ROUND(I618*H618,2)</f>
        <v>0</v>
      </c>
      <c r="K618" s="246" t="s">
        <v>19</v>
      </c>
      <c r="L618" s="251"/>
      <c r="M618" s="252" t="s">
        <v>19</v>
      </c>
      <c r="N618" s="253" t="s">
        <v>43</v>
      </c>
      <c r="O618" s="85"/>
      <c r="P618" s="222">
        <f>O618*H618</f>
        <v>0</v>
      </c>
      <c r="Q618" s="222">
        <v>0</v>
      </c>
      <c r="R618" s="222">
        <f>Q618*H618</f>
        <v>0</v>
      </c>
      <c r="S618" s="222">
        <v>0</v>
      </c>
      <c r="T618" s="223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4" t="s">
        <v>405</v>
      </c>
      <c r="AT618" s="224" t="s">
        <v>240</v>
      </c>
      <c r="AU618" s="224" t="s">
        <v>81</v>
      </c>
      <c r="AY618" s="18" t="s">
        <v>210</v>
      </c>
      <c r="BE618" s="225">
        <f>IF(N618="základní",J618,0)</f>
        <v>0</v>
      </c>
      <c r="BF618" s="225">
        <f>IF(N618="snížená",J618,0)</f>
        <v>0</v>
      </c>
      <c r="BG618" s="225">
        <f>IF(N618="zákl. přenesená",J618,0)</f>
        <v>0</v>
      </c>
      <c r="BH618" s="225">
        <f>IF(N618="sníž. přenesená",J618,0)</f>
        <v>0</v>
      </c>
      <c r="BI618" s="225">
        <f>IF(N618="nulová",J618,0)</f>
        <v>0</v>
      </c>
      <c r="BJ618" s="18" t="s">
        <v>79</v>
      </c>
      <c r="BK618" s="225">
        <f>ROUND(I618*H618,2)</f>
        <v>0</v>
      </c>
      <c r="BL618" s="18" t="s">
        <v>311</v>
      </c>
      <c r="BM618" s="224" t="s">
        <v>1080</v>
      </c>
    </row>
    <row r="619" spans="1:47" s="2" customFormat="1" ht="12">
      <c r="A619" s="39"/>
      <c r="B619" s="40"/>
      <c r="C619" s="41"/>
      <c r="D619" s="226" t="s">
        <v>219</v>
      </c>
      <c r="E619" s="41"/>
      <c r="F619" s="227" t="s">
        <v>1079</v>
      </c>
      <c r="G619" s="41"/>
      <c r="H619" s="41"/>
      <c r="I619" s="228"/>
      <c r="J619" s="41"/>
      <c r="K619" s="41"/>
      <c r="L619" s="45"/>
      <c r="M619" s="229"/>
      <c r="N619" s="230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219</v>
      </c>
      <c r="AU619" s="18" t="s">
        <v>81</v>
      </c>
    </row>
    <row r="620" spans="1:65" s="2" customFormat="1" ht="33" customHeight="1">
      <c r="A620" s="39"/>
      <c r="B620" s="40"/>
      <c r="C620" s="213" t="s">
        <v>1081</v>
      </c>
      <c r="D620" s="213" t="s">
        <v>212</v>
      </c>
      <c r="E620" s="214" t="s">
        <v>1082</v>
      </c>
      <c r="F620" s="215" t="s">
        <v>1083</v>
      </c>
      <c r="G620" s="216" t="s">
        <v>297</v>
      </c>
      <c r="H620" s="217">
        <v>1</v>
      </c>
      <c r="I620" s="218"/>
      <c r="J620" s="219">
        <f>ROUND(I620*H620,2)</f>
        <v>0</v>
      </c>
      <c r="K620" s="215" t="s">
        <v>216</v>
      </c>
      <c r="L620" s="45"/>
      <c r="M620" s="220" t="s">
        <v>19</v>
      </c>
      <c r="N620" s="221" t="s">
        <v>43</v>
      </c>
      <c r="O620" s="85"/>
      <c r="P620" s="222">
        <f>O620*H620</f>
        <v>0</v>
      </c>
      <c r="Q620" s="222">
        <v>0</v>
      </c>
      <c r="R620" s="222">
        <f>Q620*H620</f>
        <v>0</v>
      </c>
      <c r="S620" s="222">
        <v>0</v>
      </c>
      <c r="T620" s="223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4" t="s">
        <v>311</v>
      </c>
      <c r="AT620" s="224" t="s">
        <v>212</v>
      </c>
      <c r="AU620" s="224" t="s">
        <v>81</v>
      </c>
      <c r="AY620" s="18" t="s">
        <v>210</v>
      </c>
      <c r="BE620" s="225">
        <f>IF(N620="základní",J620,0)</f>
        <v>0</v>
      </c>
      <c r="BF620" s="225">
        <f>IF(N620="snížená",J620,0)</f>
        <v>0</v>
      </c>
      <c r="BG620" s="225">
        <f>IF(N620="zákl. přenesená",J620,0)</f>
        <v>0</v>
      </c>
      <c r="BH620" s="225">
        <f>IF(N620="sníž. přenesená",J620,0)</f>
        <v>0</v>
      </c>
      <c r="BI620" s="225">
        <f>IF(N620="nulová",J620,0)</f>
        <v>0</v>
      </c>
      <c r="BJ620" s="18" t="s">
        <v>79</v>
      </c>
      <c r="BK620" s="225">
        <f>ROUND(I620*H620,2)</f>
        <v>0</v>
      </c>
      <c r="BL620" s="18" t="s">
        <v>311</v>
      </c>
      <c r="BM620" s="224" t="s">
        <v>1084</v>
      </c>
    </row>
    <row r="621" spans="1:47" s="2" customFormat="1" ht="12">
      <c r="A621" s="39"/>
      <c r="B621" s="40"/>
      <c r="C621" s="41"/>
      <c r="D621" s="226" t="s">
        <v>219</v>
      </c>
      <c r="E621" s="41"/>
      <c r="F621" s="227" t="s">
        <v>1085</v>
      </c>
      <c r="G621" s="41"/>
      <c r="H621" s="41"/>
      <c r="I621" s="228"/>
      <c r="J621" s="41"/>
      <c r="K621" s="41"/>
      <c r="L621" s="45"/>
      <c r="M621" s="229"/>
      <c r="N621" s="230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219</v>
      </c>
      <c r="AU621" s="18" t="s">
        <v>81</v>
      </c>
    </row>
    <row r="622" spans="1:47" s="2" customFormat="1" ht="12">
      <c r="A622" s="39"/>
      <c r="B622" s="40"/>
      <c r="C622" s="41"/>
      <c r="D622" s="231" t="s">
        <v>221</v>
      </c>
      <c r="E622" s="41"/>
      <c r="F622" s="232" t="s">
        <v>1086</v>
      </c>
      <c r="G622" s="41"/>
      <c r="H622" s="41"/>
      <c r="I622" s="228"/>
      <c r="J622" s="41"/>
      <c r="K622" s="41"/>
      <c r="L622" s="45"/>
      <c r="M622" s="229"/>
      <c r="N622" s="230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221</v>
      </c>
      <c r="AU622" s="18" t="s">
        <v>81</v>
      </c>
    </row>
    <row r="623" spans="1:65" s="2" customFormat="1" ht="16.5" customHeight="1">
      <c r="A623" s="39"/>
      <c r="B623" s="40"/>
      <c r="C623" s="244" t="s">
        <v>1087</v>
      </c>
      <c r="D623" s="244" t="s">
        <v>240</v>
      </c>
      <c r="E623" s="245" t="s">
        <v>1088</v>
      </c>
      <c r="F623" s="246" t="s">
        <v>1089</v>
      </c>
      <c r="G623" s="247" t="s">
        <v>297</v>
      </c>
      <c r="H623" s="248">
        <v>1</v>
      </c>
      <c r="I623" s="249"/>
      <c r="J623" s="250">
        <f>ROUND(I623*H623,2)</f>
        <v>0</v>
      </c>
      <c r="K623" s="246" t="s">
        <v>19</v>
      </c>
      <c r="L623" s="251"/>
      <c r="M623" s="252" t="s">
        <v>19</v>
      </c>
      <c r="N623" s="253" t="s">
        <v>43</v>
      </c>
      <c r="O623" s="85"/>
      <c r="P623" s="222">
        <f>O623*H623</f>
        <v>0</v>
      </c>
      <c r="Q623" s="222">
        <v>0</v>
      </c>
      <c r="R623" s="222">
        <f>Q623*H623</f>
        <v>0</v>
      </c>
      <c r="S623" s="222">
        <v>0</v>
      </c>
      <c r="T623" s="223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24" t="s">
        <v>405</v>
      </c>
      <c r="AT623" s="224" t="s">
        <v>240</v>
      </c>
      <c r="AU623" s="224" t="s">
        <v>81</v>
      </c>
      <c r="AY623" s="18" t="s">
        <v>210</v>
      </c>
      <c r="BE623" s="225">
        <f>IF(N623="základní",J623,0)</f>
        <v>0</v>
      </c>
      <c r="BF623" s="225">
        <f>IF(N623="snížená",J623,0)</f>
        <v>0</v>
      </c>
      <c r="BG623" s="225">
        <f>IF(N623="zákl. přenesená",J623,0)</f>
        <v>0</v>
      </c>
      <c r="BH623" s="225">
        <f>IF(N623="sníž. přenesená",J623,0)</f>
        <v>0</v>
      </c>
      <c r="BI623" s="225">
        <f>IF(N623="nulová",J623,0)</f>
        <v>0</v>
      </c>
      <c r="BJ623" s="18" t="s">
        <v>79</v>
      </c>
      <c r="BK623" s="225">
        <f>ROUND(I623*H623,2)</f>
        <v>0</v>
      </c>
      <c r="BL623" s="18" t="s">
        <v>311</v>
      </c>
      <c r="BM623" s="224" t="s">
        <v>1090</v>
      </c>
    </row>
    <row r="624" spans="1:47" s="2" customFormat="1" ht="12">
      <c r="A624" s="39"/>
      <c r="B624" s="40"/>
      <c r="C624" s="41"/>
      <c r="D624" s="226" t="s">
        <v>219</v>
      </c>
      <c r="E624" s="41"/>
      <c r="F624" s="227" t="s">
        <v>1089</v>
      </c>
      <c r="G624" s="41"/>
      <c r="H624" s="41"/>
      <c r="I624" s="228"/>
      <c r="J624" s="41"/>
      <c r="K624" s="41"/>
      <c r="L624" s="45"/>
      <c r="M624" s="229"/>
      <c r="N624" s="230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219</v>
      </c>
      <c r="AU624" s="18" t="s">
        <v>81</v>
      </c>
    </row>
    <row r="625" spans="1:65" s="2" customFormat="1" ht="24.15" customHeight="1">
      <c r="A625" s="39"/>
      <c r="B625" s="40"/>
      <c r="C625" s="213" t="s">
        <v>1091</v>
      </c>
      <c r="D625" s="213" t="s">
        <v>212</v>
      </c>
      <c r="E625" s="214" t="s">
        <v>1092</v>
      </c>
      <c r="F625" s="215" t="s">
        <v>1093</v>
      </c>
      <c r="G625" s="216" t="s">
        <v>297</v>
      </c>
      <c r="H625" s="217">
        <v>1</v>
      </c>
      <c r="I625" s="218"/>
      <c r="J625" s="219">
        <f>ROUND(I625*H625,2)</f>
        <v>0</v>
      </c>
      <c r="K625" s="215" t="s">
        <v>216</v>
      </c>
      <c r="L625" s="45"/>
      <c r="M625" s="220" t="s">
        <v>19</v>
      </c>
      <c r="N625" s="221" t="s">
        <v>43</v>
      </c>
      <c r="O625" s="85"/>
      <c r="P625" s="222">
        <f>O625*H625</f>
        <v>0</v>
      </c>
      <c r="Q625" s="222">
        <v>0.00047</v>
      </c>
      <c r="R625" s="222">
        <f>Q625*H625</f>
        <v>0.00047</v>
      </c>
      <c r="S625" s="222">
        <v>0</v>
      </c>
      <c r="T625" s="223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4" t="s">
        <v>311</v>
      </c>
      <c r="AT625" s="224" t="s">
        <v>212</v>
      </c>
      <c r="AU625" s="224" t="s">
        <v>81</v>
      </c>
      <c r="AY625" s="18" t="s">
        <v>210</v>
      </c>
      <c r="BE625" s="225">
        <f>IF(N625="základní",J625,0)</f>
        <v>0</v>
      </c>
      <c r="BF625" s="225">
        <f>IF(N625="snížená",J625,0)</f>
        <v>0</v>
      </c>
      <c r="BG625" s="225">
        <f>IF(N625="zákl. přenesená",J625,0)</f>
        <v>0</v>
      </c>
      <c r="BH625" s="225">
        <f>IF(N625="sníž. přenesená",J625,0)</f>
        <v>0</v>
      </c>
      <c r="BI625" s="225">
        <f>IF(N625="nulová",J625,0)</f>
        <v>0</v>
      </c>
      <c r="BJ625" s="18" t="s">
        <v>79</v>
      </c>
      <c r="BK625" s="225">
        <f>ROUND(I625*H625,2)</f>
        <v>0</v>
      </c>
      <c r="BL625" s="18" t="s">
        <v>311</v>
      </c>
      <c r="BM625" s="224" t="s">
        <v>1094</v>
      </c>
    </row>
    <row r="626" spans="1:47" s="2" customFormat="1" ht="12">
      <c r="A626" s="39"/>
      <c r="B626" s="40"/>
      <c r="C626" s="41"/>
      <c r="D626" s="226" t="s">
        <v>219</v>
      </c>
      <c r="E626" s="41"/>
      <c r="F626" s="227" t="s">
        <v>1095</v>
      </c>
      <c r="G626" s="41"/>
      <c r="H626" s="41"/>
      <c r="I626" s="228"/>
      <c r="J626" s="41"/>
      <c r="K626" s="41"/>
      <c r="L626" s="45"/>
      <c r="M626" s="229"/>
      <c r="N626" s="230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219</v>
      </c>
      <c r="AU626" s="18" t="s">
        <v>81</v>
      </c>
    </row>
    <row r="627" spans="1:47" s="2" customFormat="1" ht="12">
      <c r="A627" s="39"/>
      <c r="B627" s="40"/>
      <c r="C627" s="41"/>
      <c r="D627" s="231" t="s">
        <v>221</v>
      </c>
      <c r="E627" s="41"/>
      <c r="F627" s="232" t="s">
        <v>1096</v>
      </c>
      <c r="G627" s="41"/>
      <c r="H627" s="41"/>
      <c r="I627" s="228"/>
      <c r="J627" s="41"/>
      <c r="K627" s="41"/>
      <c r="L627" s="45"/>
      <c r="M627" s="229"/>
      <c r="N627" s="230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221</v>
      </c>
      <c r="AU627" s="18" t="s">
        <v>81</v>
      </c>
    </row>
    <row r="628" spans="1:65" s="2" customFormat="1" ht="37.8" customHeight="1">
      <c r="A628" s="39"/>
      <c r="B628" s="40"/>
      <c r="C628" s="244" t="s">
        <v>1097</v>
      </c>
      <c r="D628" s="244" t="s">
        <v>240</v>
      </c>
      <c r="E628" s="245" t="s">
        <v>1098</v>
      </c>
      <c r="F628" s="246" t="s">
        <v>1099</v>
      </c>
      <c r="G628" s="247" t="s">
        <v>297</v>
      </c>
      <c r="H628" s="248">
        <v>1</v>
      </c>
      <c r="I628" s="249"/>
      <c r="J628" s="250">
        <f>ROUND(I628*H628,2)</f>
        <v>0</v>
      </c>
      <c r="K628" s="246" t="s">
        <v>216</v>
      </c>
      <c r="L628" s="251"/>
      <c r="M628" s="252" t="s">
        <v>19</v>
      </c>
      <c r="N628" s="253" t="s">
        <v>43</v>
      </c>
      <c r="O628" s="85"/>
      <c r="P628" s="222">
        <f>O628*H628</f>
        <v>0</v>
      </c>
      <c r="Q628" s="222">
        <v>0.016</v>
      </c>
      <c r="R628" s="222">
        <f>Q628*H628</f>
        <v>0.016</v>
      </c>
      <c r="S628" s="222">
        <v>0</v>
      </c>
      <c r="T628" s="223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4" t="s">
        <v>405</v>
      </c>
      <c r="AT628" s="224" t="s">
        <v>240</v>
      </c>
      <c r="AU628" s="224" t="s">
        <v>81</v>
      </c>
      <c r="AY628" s="18" t="s">
        <v>210</v>
      </c>
      <c r="BE628" s="225">
        <f>IF(N628="základní",J628,0)</f>
        <v>0</v>
      </c>
      <c r="BF628" s="225">
        <f>IF(N628="snížená",J628,0)</f>
        <v>0</v>
      </c>
      <c r="BG628" s="225">
        <f>IF(N628="zákl. přenesená",J628,0)</f>
        <v>0</v>
      </c>
      <c r="BH628" s="225">
        <f>IF(N628="sníž. přenesená",J628,0)</f>
        <v>0</v>
      </c>
      <c r="BI628" s="225">
        <f>IF(N628="nulová",J628,0)</f>
        <v>0</v>
      </c>
      <c r="BJ628" s="18" t="s">
        <v>79</v>
      </c>
      <c r="BK628" s="225">
        <f>ROUND(I628*H628,2)</f>
        <v>0</v>
      </c>
      <c r="BL628" s="18" t="s">
        <v>311</v>
      </c>
      <c r="BM628" s="224" t="s">
        <v>1100</v>
      </c>
    </row>
    <row r="629" spans="1:47" s="2" customFormat="1" ht="12">
      <c r="A629" s="39"/>
      <c r="B629" s="40"/>
      <c r="C629" s="41"/>
      <c r="D629" s="226" t="s">
        <v>219</v>
      </c>
      <c r="E629" s="41"/>
      <c r="F629" s="227" t="s">
        <v>1099</v>
      </c>
      <c r="G629" s="41"/>
      <c r="H629" s="41"/>
      <c r="I629" s="228"/>
      <c r="J629" s="41"/>
      <c r="K629" s="41"/>
      <c r="L629" s="45"/>
      <c r="M629" s="229"/>
      <c r="N629" s="230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219</v>
      </c>
      <c r="AU629" s="18" t="s">
        <v>81</v>
      </c>
    </row>
    <row r="630" spans="1:65" s="2" customFormat="1" ht="24.15" customHeight="1">
      <c r="A630" s="39"/>
      <c r="B630" s="40"/>
      <c r="C630" s="213" t="s">
        <v>1101</v>
      </c>
      <c r="D630" s="213" t="s">
        <v>212</v>
      </c>
      <c r="E630" s="214" t="s">
        <v>1102</v>
      </c>
      <c r="F630" s="215" t="s">
        <v>1103</v>
      </c>
      <c r="G630" s="216" t="s">
        <v>269</v>
      </c>
      <c r="H630" s="217">
        <v>3.3</v>
      </c>
      <c r="I630" s="218"/>
      <c r="J630" s="219">
        <f>ROUND(I630*H630,2)</f>
        <v>0</v>
      </c>
      <c r="K630" s="215" t="s">
        <v>216</v>
      </c>
      <c r="L630" s="45"/>
      <c r="M630" s="220" t="s">
        <v>19</v>
      </c>
      <c r="N630" s="221" t="s">
        <v>43</v>
      </c>
      <c r="O630" s="85"/>
      <c r="P630" s="222">
        <f>O630*H630</f>
        <v>0</v>
      </c>
      <c r="Q630" s="222">
        <v>0</v>
      </c>
      <c r="R630" s="222">
        <f>Q630*H630</f>
        <v>0</v>
      </c>
      <c r="S630" s="222">
        <v>0</v>
      </c>
      <c r="T630" s="223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4" t="s">
        <v>311</v>
      </c>
      <c r="AT630" s="224" t="s">
        <v>212</v>
      </c>
      <c r="AU630" s="224" t="s">
        <v>81</v>
      </c>
      <c r="AY630" s="18" t="s">
        <v>210</v>
      </c>
      <c r="BE630" s="225">
        <f>IF(N630="základní",J630,0)</f>
        <v>0</v>
      </c>
      <c r="BF630" s="225">
        <f>IF(N630="snížená",J630,0)</f>
        <v>0</v>
      </c>
      <c r="BG630" s="225">
        <f>IF(N630="zákl. přenesená",J630,0)</f>
        <v>0</v>
      </c>
      <c r="BH630" s="225">
        <f>IF(N630="sníž. přenesená",J630,0)</f>
        <v>0</v>
      </c>
      <c r="BI630" s="225">
        <f>IF(N630="nulová",J630,0)</f>
        <v>0</v>
      </c>
      <c r="BJ630" s="18" t="s">
        <v>79</v>
      </c>
      <c r="BK630" s="225">
        <f>ROUND(I630*H630,2)</f>
        <v>0</v>
      </c>
      <c r="BL630" s="18" t="s">
        <v>311</v>
      </c>
      <c r="BM630" s="224" t="s">
        <v>1104</v>
      </c>
    </row>
    <row r="631" spans="1:47" s="2" customFormat="1" ht="12">
      <c r="A631" s="39"/>
      <c r="B631" s="40"/>
      <c r="C631" s="41"/>
      <c r="D631" s="226" t="s">
        <v>219</v>
      </c>
      <c r="E631" s="41"/>
      <c r="F631" s="227" t="s">
        <v>1105</v>
      </c>
      <c r="G631" s="41"/>
      <c r="H631" s="41"/>
      <c r="I631" s="228"/>
      <c r="J631" s="41"/>
      <c r="K631" s="41"/>
      <c r="L631" s="45"/>
      <c r="M631" s="229"/>
      <c r="N631" s="230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219</v>
      </c>
      <c r="AU631" s="18" t="s">
        <v>81</v>
      </c>
    </row>
    <row r="632" spans="1:47" s="2" customFormat="1" ht="12">
      <c r="A632" s="39"/>
      <c r="B632" s="40"/>
      <c r="C632" s="41"/>
      <c r="D632" s="231" t="s">
        <v>221</v>
      </c>
      <c r="E632" s="41"/>
      <c r="F632" s="232" t="s">
        <v>1106</v>
      </c>
      <c r="G632" s="41"/>
      <c r="H632" s="41"/>
      <c r="I632" s="228"/>
      <c r="J632" s="41"/>
      <c r="K632" s="41"/>
      <c r="L632" s="45"/>
      <c r="M632" s="229"/>
      <c r="N632" s="230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221</v>
      </c>
      <c r="AU632" s="18" t="s">
        <v>81</v>
      </c>
    </row>
    <row r="633" spans="1:51" s="13" customFormat="1" ht="12">
      <c r="A633" s="13"/>
      <c r="B633" s="233"/>
      <c r="C633" s="234"/>
      <c r="D633" s="226" t="s">
        <v>223</v>
      </c>
      <c r="E633" s="235" t="s">
        <v>19</v>
      </c>
      <c r="F633" s="236" t="s">
        <v>1107</v>
      </c>
      <c r="G633" s="234"/>
      <c r="H633" s="237">
        <v>3.3</v>
      </c>
      <c r="I633" s="238"/>
      <c r="J633" s="234"/>
      <c r="K633" s="234"/>
      <c r="L633" s="239"/>
      <c r="M633" s="240"/>
      <c r="N633" s="241"/>
      <c r="O633" s="241"/>
      <c r="P633" s="241"/>
      <c r="Q633" s="241"/>
      <c r="R633" s="241"/>
      <c r="S633" s="241"/>
      <c r="T633" s="24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3" t="s">
        <v>223</v>
      </c>
      <c r="AU633" s="243" t="s">
        <v>81</v>
      </c>
      <c r="AV633" s="13" t="s">
        <v>81</v>
      </c>
      <c r="AW633" s="13" t="s">
        <v>33</v>
      </c>
      <c r="AX633" s="13" t="s">
        <v>79</v>
      </c>
      <c r="AY633" s="243" t="s">
        <v>210</v>
      </c>
    </row>
    <row r="634" spans="1:65" s="2" customFormat="1" ht="24.15" customHeight="1">
      <c r="A634" s="39"/>
      <c r="B634" s="40"/>
      <c r="C634" s="244" t="s">
        <v>1108</v>
      </c>
      <c r="D634" s="244" t="s">
        <v>240</v>
      </c>
      <c r="E634" s="245" t="s">
        <v>1109</v>
      </c>
      <c r="F634" s="246" t="s">
        <v>1110</v>
      </c>
      <c r="G634" s="247" t="s">
        <v>269</v>
      </c>
      <c r="H634" s="248">
        <v>3.3</v>
      </c>
      <c r="I634" s="249"/>
      <c r="J634" s="250">
        <f>ROUND(I634*H634,2)</f>
        <v>0</v>
      </c>
      <c r="K634" s="246" t="s">
        <v>216</v>
      </c>
      <c r="L634" s="251"/>
      <c r="M634" s="252" t="s">
        <v>19</v>
      </c>
      <c r="N634" s="253" t="s">
        <v>43</v>
      </c>
      <c r="O634" s="85"/>
      <c r="P634" s="222">
        <f>O634*H634</f>
        <v>0</v>
      </c>
      <c r="Q634" s="222">
        <v>0.004</v>
      </c>
      <c r="R634" s="222">
        <f>Q634*H634</f>
        <v>0.0132</v>
      </c>
      <c r="S634" s="222">
        <v>0</v>
      </c>
      <c r="T634" s="223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4" t="s">
        <v>405</v>
      </c>
      <c r="AT634" s="224" t="s">
        <v>240</v>
      </c>
      <c r="AU634" s="224" t="s">
        <v>81</v>
      </c>
      <c r="AY634" s="18" t="s">
        <v>210</v>
      </c>
      <c r="BE634" s="225">
        <f>IF(N634="základní",J634,0)</f>
        <v>0</v>
      </c>
      <c r="BF634" s="225">
        <f>IF(N634="snížená",J634,0)</f>
        <v>0</v>
      </c>
      <c r="BG634" s="225">
        <f>IF(N634="zákl. přenesená",J634,0)</f>
        <v>0</v>
      </c>
      <c r="BH634" s="225">
        <f>IF(N634="sníž. přenesená",J634,0)</f>
        <v>0</v>
      </c>
      <c r="BI634" s="225">
        <f>IF(N634="nulová",J634,0)</f>
        <v>0</v>
      </c>
      <c r="BJ634" s="18" t="s">
        <v>79</v>
      </c>
      <c r="BK634" s="225">
        <f>ROUND(I634*H634,2)</f>
        <v>0</v>
      </c>
      <c r="BL634" s="18" t="s">
        <v>311</v>
      </c>
      <c r="BM634" s="224" t="s">
        <v>1111</v>
      </c>
    </row>
    <row r="635" spans="1:47" s="2" customFormat="1" ht="12">
      <c r="A635" s="39"/>
      <c r="B635" s="40"/>
      <c r="C635" s="41"/>
      <c r="D635" s="226" t="s">
        <v>219</v>
      </c>
      <c r="E635" s="41"/>
      <c r="F635" s="227" t="s">
        <v>1110</v>
      </c>
      <c r="G635" s="41"/>
      <c r="H635" s="41"/>
      <c r="I635" s="228"/>
      <c r="J635" s="41"/>
      <c r="K635" s="41"/>
      <c r="L635" s="45"/>
      <c r="M635" s="229"/>
      <c r="N635" s="230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219</v>
      </c>
      <c r="AU635" s="18" t="s">
        <v>81</v>
      </c>
    </row>
    <row r="636" spans="1:65" s="2" customFormat="1" ht="24.15" customHeight="1">
      <c r="A636" s="39"/>
      <c r="B636" s="40"/>
      <c r="C636" s="244" t="s">
        <v>1112</v>
      </c>
      <c r="D636" s="244" t="s">
        <v>240</v>
      </c>
      <c r="E636" s="245" t="s">
        <v>1113</v>
      </c>
      <c r="F636" s="246" t="s">
        <v>1114</v>
      </c>
      <c r="G636" s="247" t="s">
        <v>297</v>
      </c>
      <c r="H636" s="248">
        <v>4</v>
      </c>
      <c r="I636" s="249"/>
      <c r="J636" s="250">
        <f>ROUND(I636*H636,2)</f>
        <v>0</v>
      </c>
      <c r="K636" s="246" t="s">
        <v>216</v>
      </c>
      <c r="L636" s="251"/>
      <c r="M636" s="252" t="s">
        <v>19</v>
      </c>
      <c r="N636" s="253" t="s">
        <v>43</v>
      </c>
      <c r="O636" s="85"/>
      <c r="P636" s="222">
        <f>O636*H636</f>
        <v>0</v>
      </c>
      <c r="Q636" s="222">
        <v>6E-05</v>
      </c>
      <c r="R636" s="222">
        <f>Q636*H636</f>
        <v>0.00024</v>
      </c>
      <c r="S636" s="222">
        <v>0</v>
      </c>
      <c r="T636" s="223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24" t="s">
        <v>405</v>
      </c>
      <c r="AT636" s="224" t="s">
        <v>240</v>
      </c>
      <c r="AU636" s="224" t="s">
        <v>81</v>
      </c>
      <c r="AY636" s="18" t="s">
        <v>210</v>
      </c>
      <c r="BE636" s="225">
        <f>IF(N636="základní",J636,0)</f>
        <v>0</v>
      </c>
      <c r="BF636" s="225">
        <f>IF(N636="snížená",J636,0)</f>
        <v>0</v>
      </c>
      <c r="BG636" s="225">
        <f>IF(N636="zákl. přenesená",J636,0)</f>
        <v>0</v>
      </c>
      <c r="BH636" s="225">
        <f>IF(N636="sníž. přenesená",J636,0)</f>
        <v>0</v>
      </c>
      <c r="BI636" s="225">
        <f>IF(N636="nulová",J636,0)</f>
        <v>0</v>
      </c>
      <c r="BJ636" s="18" t="s">
        <v>79</v>
      </c>
      <c r="BK636" s="225">
        <f>ROUND(I636*H636,2)</f>
        <v>0</v>
      </c>
      <c r="BL636" s="18" t="s">
        <v>311</v>
      </c>
      <c r="BM636" s="224" t="s">
        <v>1115</v>
      </c>
    </row>
    <row r="637" spans="1:47" s="2" customFormat="1" ht="12">
      <c r="A637" s="39"/>
      <c r="B637" s="40"/>
      <c r="C637" s="41"/>
      <c r="D637" s="226" t="s">
        <v>219</v>
      </c>
      <c r="E637" s="41"/>
      <c r="F637" s="227" t="s">
        <v>1114</v>
      </c>
      <c r="G637" s="41"/>
      <c r="H637" s="41"/>
      <c r="I637" s="228"/>
      <c r="J637" s="41"/>
      <c r="K637" s="41"/>
      <c r="L637" s="45"/>
      <c r="M637" s="229"/>
      <c r="N637" s="230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219</v>
      </c>
      <c r="AU637" s="18" t="s">
        <v>81</v>
      </c>
    </row>
    <row r="638" spans="1:65" s="2" customFormat="1" ht="16.5" customHeight="1">
      <c r="A638" s="39"/>
      <c r="B638" s="40"/>
      <c r="C638" s="213" t="s">
        <v>1116</v>
      </c>
      <c r="D638" s="213" t="s">
        <v>212</v>
      </c>
      <c r="E638" s="214" t="s">
        <v>1117</v>
      </c>
      <c r="F638" s="215" t="s">
        <v>1118</v>
      </c>
      <c r="G638" s="216" t="s">
        <v>297</v>
      </c>
      <c r="H638" s="217">
        <v>1</v>
      </c>
      <c r="I638" s="218"/>
      <c r="J638" s="219">
        <f>ROUND(I638*H638,2)</f>
        <v>0</v>
      </c>
      <c r="K638" s="215" t="s">
        <v>19</v>
      </c>
      <c r="L638" s="45"/>
      <c r="M638" s="220" t="s">
        <v>19</v>
      </c>
      <c r="N638" s="221" t="s">
        <v>43</v>
      </c>
      <c r="O638" s="85"/>
      <c r="P638" s="222">
        <f>O638*H638</f>
        <v>0</v>
      </c>
      <c r="Q638" s="222">
        <v>0</v>
      </c>
      <c r="R638" s="222">
        <f>Q638*H638</f>
        <v>0</v>
      </c>
      <c r="S638" s="222">
        <v>0</v>
      </c>
      <c r="T638" s="223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4" t="s">
        <v>311</v>
      </c>
      <c r="AT638" s="224" t="s">
        <v>212</v>
      </c>
      <c r="AU638" s="224" t="s">
        <v>81</v>
      </c>
      <c r="AY638" s="18" t="s">
        <v>210</v>
      </c>
      <c r="BE638" s="225">
        <f>IF(N638="základní",J638,0)</f>
        <v>0</v>
      </c>
      <c r="BF638" s="225">
        <f>IF(N638="snížená",J638,0)</f>
        <v>0</v>
      </c>
      <c r="BG638" s="225">
        <f>IF(N638="zákl. přenesená",J638,0)</f>
        <v>0</v>
      </c>
      <c r="BH638" s="225">
        <f>IF(N638="sníž. přenesená",J638,0)</f>
        <v>0</v>
      </c>
      <c r="BI638" s="225">
        <f>IF(N638="nulová",J638,0)</f>
        <v>0</v>
      </c>
      <c r="BJ638" s="18" t="s">
        <v>79</v>
      </c>
      <c r="BK638" s="225">
        <f>ROUND(I638*H638,2)</f>
        <v>0</v>
      </c>
      <c r="BL638" s="18" t="s">
        <v>311</v>
      </c>
      <c r="BM638" s="224" t="s">
        <v>1119</v>
      </c>
    </row>
    <row r="639" spans="1:47" s="2" customFormat="1" ht="12">
      <c r="A639" s="39"/>
      <c r="B639" s="40"/>
      <c r="C639" s="41"/>
      <c r="D639" s="226" t="s">
        <v>219</v>
      </c>
      <c r="E639" s="41"/>
      <c r="F639" s="227" t="s">
        <v>1118</v>
      </c>
      <c r="G639" s="41"/>
      <c r="H639" s="41"/>
      <c r="I639" s="228"/>
      <c r="J639" s="41"/>
      <c r="K639" s="41"/>
      <c r="L639" s="45"/>
      <c r="M639" s="229"/>
      <c r="N639" s="230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219</v>
      </c>
      <c r="AU639" s="18" t="s">
        <v>81</v>
      </c>
    </row>
    <row r="640" spans="1:47" s="2" customFormat="1" ht="12">
      <c r="A640" s="39"/>
      <c r="B640" s="40"/>
      <c r="C640" s="41"/>
      <c r="D640" s="226" t="s">
        <v>315</v>
      </c>
      <c r="E640" s="41"/>
      <c r="F640" s="254" t="s">
        <v>1120</v>
      </c>
      <c r="G640" s="41"/>
      <c r="H640" s="41"/>
      <c r="I640" s="228"/>
      <c r="J640" s="41"/>
      <c r="K640" s="41"/>
      <c r="L640" s="45"/>
      <c r="M640" s="229"/>
      <c r="N640" s="230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315</v>
      </c>
      <c r="AU640" s="18" t="s">
        <v>81</v>
      </c>
    </row>
    <row r="641" spans="1:65" s="2" customFormat="1" ht="24.15" customHeight="1">
      <c r="A641" s="39"/>
      <c r="B641" s="40"/>
      <c r="C641" s="213" t="s">
        <v>1121</v>
      </c>
      <c r="D641" s="213" t="s">
        <v>212</v>
      </c>
      <c r="E641" s="214" t="s">
        <v>1122</v>
      </c>
      <c r="F641" s="215" t="s">
        <v>1123</v>
      </c>
      <c r="G641" s="216" t="s">
        <v>332</v>
      </c>
      <c r="H641" s="217">
        <v>0.153</v>
      </c>
      <c r="I641" s="218"/>
      <c r="J641" s="219">
        <f>ROUND(I641*H641,2)</f>
        <v>0</v>
      </c>
      <c r="K641" s="215" t="s">
        <v>216</v>
      </c>
      <c r="L641" s="45"/>
      <c r="M641" s="220" t="s">
        <v>19</v>
      </c>
      <c r="N641" s="221" t="s">
        <v>43</v>
      </c>
      <c r="O641" s="85"/>
      <c r="P641" s="222">
        <f>O641*H641</f>
        <v>0</v>
      </c>
      <c r="Q641" s="222">
        <v>0</v>
      </c>
      <c r="R641" s="222">
        <f>Q641*H641</f>
        <v>0</v>
      </c>
      <c r="S641" s="222">
        <v>0</v>
      </c>
      <c r="T641" s="223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4" t="s">
        <v>311</v>
      </c>
      <c r="AT641" s="224" t="s">
        <v>212</v>
      </c>
      <c r="AU641" s="224" t="s">
        <v>81</v>
      </c>
      <c r="AY641" s="18" t="s">
        <v>210</v>
      </c>
      <c r="BE641" s="225">
        <f>IF(N641="základní",J641,0)</f>
        <v>0</v>
      </c>
      <c r="BF641" s="225">
        <f>IF(N641="snížená",J641,0)</f>
        <v>0</v>
      </c>
      <c r="BG641" s="225">
        <f>IF(N641="zákl. přenesená",J641,0)</f>
        <v>0</v>
      </c>
      <c r="BH641" s="225">
        <f>IF(N641="sníž. přenesená",J641,0)</f>
        <v>0</v>
      </c>
      <c r="BI641" s="225">
        <f>IF(N641="nulová",J641,0)</f>
        <v>0</v>
      </c>
      <c r="BJ641" s="18" t="s">
        <v>79</v>
      </c>
      <c r="BK641" s="225">
        <f>ROUND(I641*H641,2)</f>
        <v>0</v>
      </c>
      <c r="BL641" s="18" t="s">
        <v>311</v>
      </c>
      <c r="BM641" s="224" t="s">
        <v>1124</v>
      </c>
    </row>
    <row r="642" spans="1:47" s="2" customFormat="1" ht="12">
      <c r="A642" s="39"/>
      <c r="B642" s="40"/>
      <c r="C642" s="41"/>
      <c r="D642" s="226" t="s">
        <v>219</v>
      </c>
      <c r="E642" s="41"/>
      <c r="F642" s="227" t="s">
        <v>1125</v>
      </c>
      <c r="G642" s="41"/>
      <c r="H642" s="41"/>
      <c r="I642" s="228"/>
      <c r="J642" s="41"/>
      <c r="K642" s="41"/>
      <c r="L642" s="45"/>
      <c r="M642" s="229"/>
      <c r="N642" s="230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219</v>
      </c>
      <c r="AU642" s="18" t="s">
        <v>81</v>
      </c>
    </row>
    <row r="643" spans="1:47" s="2" customFormat="1" ht="12">
      <c r="A643" s="39"/>
      <c r="B643" s="40"/>
      <c r="C643" s="41"/>
      <c r="D643" s="231" t="s">
        <v>221</v>
      </c>
      <c r="E643" s="41"/>
      <c r="F643" s="232" t="s">
        <v>1126</v>
      </c>
      <c r="G643" s="41"/>
      <c r="H643" s="41"/>
      <c r="I643" s="228"/>
      <c r="J643" s="41"/>
      <c r="K643" s="41"/>
      <c r="L643" s="45"/>
      <c r="M643" s="229"/>
      <c r="N643" s="230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221</v>
      </c>
      <c r="AU643" s="18" t="s">
        <v>81</v>
      </c>
    </row>
    <row r="644" spans="1:63" s="12" customFormat="1" ht="22.8" customHeight="1">
      <c r="A644" s="12"/>
      <c r="B644" s="197"/>
      <c r="C644" s="198"/>
      <c r="D644" s="199" t="s">
        <v>71</v>
      </c>
      <c r="E644" s="211" t="s">
        <v>1127</v>
      </c>
      <c r="F644" s="211" t="s">
        <v>1128</v>
      </c>
      <c r="G644" s="198"/>
      <c r="H644" s="198"/>
      <c r="I644" s="201"/>
      <c r="J644" s="212">
        <f>BK644</f>
        <v>0</v>
      </c>
      <c r="K644" s="198"/>
      <c r="L644" s="203"/>
      <c r="M644" s="204"/>
      <c r="N644" s="205"/>
      <c r="O644" s="205"/>
      <c r="P644" s="206">
        <f>SUM(P645:P669)</f>
        <v>0</v>
      </c>
      <c r="Q644" s="205"/>
      <c r="R644" s="206">
        <f>SUM(R645:R669)</f>
        <v>0.00096</v>
      </c>
      <c r="S644" s="205"/>
      <c r="T644" s="207">
        <f>SUM(T645:T669)</f>
        <v>0.07182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08" t="s">
        <v>81</v>
      </c>
      <c r="AT644" s="209" t="s">
        <v>71</v>
      </c>
      <c r="AU644" s="209" t="s">
        <v>79</v>
      </c>
      <c r="AY644" s="208" t="s">
        <v>210</v>
      </c>
      <c r="BK644" s="210">
        <f>SUM(BK645:BK669)</f>
        <v>0</v>
      </c>
    </row>
    <row r="645" spans="1:65" s="2" customFormat="1" ht="16.5" customHeight="1">
      <c r="A645" s="39"/>
      <c r="B645" s="40"/>
      <c r="C645" s="213" t="s">
        <v>1129</v>
      </c>
      <c r="D645" s="213" t="s">
        <v>212</v>
      </c>
      <c r="E645" s="214" t="s">
        <v>1130</v>
      </c>
      <c r="F645" s="215" t="s">
        <v>1131</v>
      </c>
      <c r="G645" s="216" t="s">
        <v>229</v>
      </c>
      <c r="H645" s="217">
        <v>3.726</v>
      </c>
      <c r="I645" s="218"/>
      <c r="J645" s="219">
        <f>ROUND(I645*H645,2)</f>
        <v>0</v>
      </c>
      <c r="K645" s="215" t="s">
        <v>216</v>
      </c>
      <c r="L645" s="45"/>
      <c r="M645" s="220" t="s">
        <v>19</v>
      </c>
      <c r="N645" s="221" t="s">
        <v>43</v>
      </c>
      <c r="O645" s="85"/>
      <c r="P645" s="222">
        <f>O645*H645</f>
        <v>0</v>
      </c>
      <c r="Q645" s="222">
        <v>0</v>
      </c>
      <c r="R645" s="222">
        <f>Q645*H645</f>
        <v>0</v>
      </c>
      <c r="S645" s="222">
        <v>0.018</v>
      </c>
      <c r="T645" s="223">
        <f>S645*H645</f>
        <v>0.06706799999999999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24" t="s">
        <v>311</v>
      </c>
      <c r="AT645" s="224" t="s">
        <v>212</v>
      </c>
      <c r="AU645" s="224" t="s">
        <v>81</v>
      </c>
      <c r="AY645" s="18" t="s">
        <v>210</v>
      </c>
      <c r="BE645" s="225">
        <f>IF(N645="základní",J645,0)</f>
        <v>0</v>
      </c>
      <c r="BF645" s="225">
        <f>IF(N645="snížená",J645,0)</f>
        <v>0</v>
      </c>
      <c r="BG645" s="225">
        <f>IF(N645="zákl. přenesená",J645,0)</f>
        <v>0</v>
      </c>
      <c r="BH645" s="225">
        <f>IF(N645="sníž. přenesená",J645,0)</f>
        <v>0</v>
      </c>
      <c r="BI645" s="225">
        <f>IF(N645="nulová",J645,0)</f>
        <v>0</v>
      </c>
      <c r="BJ645" s="18" t="s">
        <v>79</v>
      </c>
      <c r="BK645" s="225">
        <f>ROUND(I645*H645,2)</f>
        <v>0</v>
      </c>
      <c r="BL645" s="18" t="s">
        <v>311</v>
      </c>
      <c r="BM645" s="224" t="s">
        <v>1132</v>
      </c>
    </row>
    <row r="646" spans="1:47" s="2" customFormat="1" ht="12">
      <c r="A646" s="39"/>
      <c r="B646" s="40"/>
      <c r="C646" s="41"/>
      <c r="D646" s="226" t="s">
        <v>219</v>
      </c>
      <c r="E646" s="41"/>
      <c r="F646" s="227" t="s">
        <v>1133</v>
      </c>
      <c r="G646" s="41"/>
      <c r="H646" s="41"/>
      <c r="I646" s="228"/>
      <c r="J646" s="41"/>
      <c r="K646" s="41"/>
      <c r="L646" s="45"/>
      <c r="M646" s="229"/>
      <c r="N646" s="230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219</v>
      </c>
      <c r="AU646" s="18" t="s">
        <v>81</v>
      </c>
    </row>
    <row r="647" spans="1:47" s="2" customFormat="1" ht="12">
      <c r="A647" s="39"/>
      <c r="B647" s="40"/>
      <c r="C647" s="41"/>
      <c r="D647" s="231" t="s">
        <v>221</v>
      </c>
      <c r="E647" s="41"/>
      <c r="F647" s="232" t="s">
        <v>1134</v>
      </c>
      <c r="G647" s="41"/>
      <c r="H647" s="41"/>
      <c r="I647" s="228"/>
      <c r="J647" s="41"/>
      <c r="K647" s="41"/>
      <c r="L647" s="45"/>
      <c r="M647" s="229"/>
      <c r="N647" s="230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221</v>
      </c>
      <c r="AU647" s="18" t="s">
        <v>81</v>
      </c>
    </row>
    <row r="648" spans="1:51" s="13" customFormat="1" ht="12">
      <c r="A648" s="13"/>
      <c r="B648" s="233"/>
      <c r="C648" s="234"/>
      <c r="D648" s="226" t="s">
        <v>223</v>
      </c>
      <c r="E648" s="235" t="s">
        <v>19</v>
      </c>
      <c r="F648" s="236" t="s">
        <v>1135</v>
      </c>
      <c r="G648" s="234"/>
      <c r="H648" s="237">
        <v>3.726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3" t="s">
        <v>223</v>
      </c>
      <c r="AU648" s="243" t="s">
        <v>81</v>
      </c>
      <c r="AV648" s="13" t="s">
        <v>81</v>
      </c>
      <c r="AW648" s="13" t="s">
        <v>33</v>
      </c>
      <c r="AX648" s="13" t="s">
        <v>79</v>
      </c>
      <c r="AY648" s="243" t="s">
        <v>210</v>
      </c>
    </row>
    <row r="649" spans="1:65" s="2" customFormat="1" ht="21.75" customHeight="1">
      <c r="A649" s="39"/>
      <c r="B649" s="40"/>
      <c r="C649" s="213" t="s">
        <v>1136</v>
      </c>
      <c r="D649" s="213" t="s">
        <v>212</v>
      </c>
      <c r="E649" s="214" t="s">
        <v>1137</v>
      </c>
      <c r="F649" s="215" t="s">
        <v>1138</v>
      </c>
      <c r="G649" s="216" t="s">
        <v>297</v>
      </c>
      <c r="H649" s="217">
        <v>3</v>
      </c>
      <c r="I649" s="218"/>
      <c r="J649" s="219">
        <f>ROUND(I649*H649,2)</f>
        <v>0</v>
      </c>
      <c r="K649" s="215" t="s">
        <v>216</v>
      </c>
      <c r="L649" s="45"/>
      <c r="M649" s="220" t="s">
        <v>19</v>
      </c>
      <c r="N649" s="221" t="s">
        <v>43</v>
      </c>
      <c r="O649" s="85"/>
      <c r="P649" s="222">
        <f>O649*H649</f>
        <v>0</v>
      </c>
      <c r="Q649" s="222">
        <v>0</v>
      </c>
      <c r="R649" s="222">
        <f>Q649*H649</f>
        <v>0</v>
      </c>
      <c r="S649" s="222">
        <v>0</v>
      </c>
      <c r="T649" s="223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4" t="s">
        <v>311</v>
      </c>
      <c r="AT649" s="224" t="s">
        <v>212</v>
      </c>
      <c r="AU649" s="224" t="s">
        <v>81</v>
      </c>
      <c r="AY649" s="18" t="s">
        <v>210</v>
      </c>
      <c r="BE649" s="225">
        <f>IF(N649="základní",J649,0)</f>
        <v>0</v>
      </c>
      <c r="BF649" s="225">
        <f>IF(N649="snížená",J649,0)</f>
        <v>0</v>
      </c>
      <c r="BG649" s="225">
        <f>IF(N649="zákl. přenesená",J649,0)</f>
        <v>0</v>
      </c>
      <c r="BH649" s="225">
        <f>IF(N649="sníž. přenesená",J649,0)</f>
        <v>0</v>
      </c>
      <c r="BI649" s="225">
        <f>IF(N649="nulová",J649,0)</f>
        <v>0</v>
      </c>
      <c r="BJ649" s="18" t="s">
        <v>79</v>
      </c>
      <c r="BK649" s="225">
        <f>ROUND(I649*H649,2)</f>
        <v>0</v>
      </c>
      <c r="BL649" s="18" t="s">
        <v>311</v>
      </c>
      <c r="BM649" s="224" t="s">
        <v>1139</v>
      </c>
    </row>
    <row r="650" spans="1:47" s="2" customFormat="1" ht="12">
      <c r="A650" s="39"/>
      <c r="B650" s="40"/>
      <c r="C650" s="41"/>
      <c r="D650" s="226" t="s">
        <v>219</v>
      </c>
      <c r="E650" s="41"/>
      <c r="F650" s="227" t="s">
        <v>1140</v>
      </c>
      <c r="G650" s="41"/>
      <c r="H650" s="41"/>
      <c r="I650" s="228"/>
      <c r="J650" s="41"/>
      <c r="K650" s="41"/>
      <c r="L650" s="45"/>
      <c r="M650" s="229"/>
      <c r="N650" s="230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219</v>
      </c>
      <c r="AU650" s="18" t="s">
        <v>81</v>
      </c>
    </row>
    <row r="651" spans="1:47" s="2" customFormat="1" ht="12">
      <c r="A651" s="39"/>
      <c r="B651" s="40"/>
      <c r="C651" s="41"/>
      <c r="D651" s="231" t="s">
        <v>221</v>
      </c>
      <c r="E651" s="41"/>
      <c r="F651" s="232" t="s">
        <v>1141</v>
      </c>
      <c r="G651" s="41"/>
      <c r="H651" s="41"/>
      <c r="I651" s="228"/>
      <c r="J651" s="41"/>
      <c r="K651" s="41"/>
      <c r="L651" s="45"/>
      <c r="M651" s="229"/>
      <c r="N651" s="230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221</v>
      </c>
      <c r="AU651" s="18" t="s">
        <v>81</v>
      </c>
    </row>
    <row r="652" spans="1:65" s="2" customFormat="1" ht="24.15" customHeight="1">
      <c r="A652" s="39"/>
      <c r="B652" s="40"/>
      <c r="C652" s="244" t="s">
        <v>1142</v>
      </c>
      <c r="D652" s="244" t="s">
        <v>240</v>
      </c>
      <c r="E652" s="245" t="s">
        <v>1143</v>
      </c>
      <c r="F652" s="246" t="s">
        <v>1144</v>
      </c>
      <c r="G652" s="247" t="s">
        <v>297</v>
      </c>
      <c r="H652" s="248">
        <v>3</v>
      </c>
      <c r="I652" s="249"/>
      <c r="J652" s="250">
        <f>ROUND(I652*H652,2)</f>
        <v>0</v>
      </c>
      <c r="K652" s="246" t="s">
        <v>19</v>
      </c>
      <c r="L652" s="251"/>
      <c r="M652" s="252" t="s">
        <v>19</v>
      </c>
      <c r="N652" s="253" t="s">
        <v>43</v>
      </c>
      <c r="O652" s="85"/>
      <c r="P652" s="222">
        <f>O652*H652</f>
        <v>0</v>
      </c>
      <c r="Q652" s="222">
        <v>0</v>
      </c>
      <c r="R652" s="222">
        <f>Q652*H652</f>
        <v>0</v>
      </c>
      <c r="S652" s="222">
        <v>0</v>
      </c>
      <c r="T652" s="223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24" t="s">
        <v>405</v>
      </c>
      <c r="AT652" s="224" t="s">
        <v>240</v>
      </c>
      <c r="AU652" s="224" t="s">
        <v>81</v>
      </c>
      <c r="AY652" s="18" t="s">
        <v>210</v>
      </c>
      <c r="BE652" s="225">
        <f>IF(N652="základní",J652,0)</f>
        <v>0</v>
      </c>
      <c r="BF652" s="225">
        <f>IF(N652="snížená",J652,0)</f>
        <v>0</v>
      </c>
      <c r="BG652" s="225">
        <f>IF(N652="zákl. přenesená",J652,0)</f>
        <v>0</v>
      </c>
      <c r="BH652" s="225">
        <f>IF(N652="sníž. přenesená",J652,0)</f>
        <v>0</v>
      </c>
      <c r="BI652" s="225">
        <f>IF(N652="nulová",J652,0)</f>
        <v>0</v>
      </c>
      <c r="BJ652" s="18" t="s">
        <v>79</v>
      </c>
      <c r="BK652" s="225">
        <f>ROUND(I652*H652,2)</f>
        <v>0</v>
      </c>
      <c r="BL652" s="18" t="s">
        <v>311</v>
      </c>
      <c r="BM652" s="224" t="s">
        <v>1145</v>
      </c>
    </row>
    <row r="653" spans="1:47" s="2" customFormat="1" ht="12">
      <c r="A653" s="39"/>
      <c r="B653" s="40"/>
      <c r="C653" s="41"/>
      <c r="D653" s="226" t="s">
        <v>219</v>
      </c>
      <c r="E653" s="41"/>
      <c r="F653" s="227" t="s">
        <v>1144</v>
      </c>
      <c r="G653" s="41"/>
      <c r="H653" s="41"/>
      <c r="I653" s="228"/>
      <c r="J653" s="41"/>
      <c r="K653" s="41"/>
      <c r="L653" s="45"/>
      <c r="M653" s="229"/>
      <c r="N653" s="230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219</v>
      </c>
      <c r="AU653" s="18" t="s">
        <v>81</v>
      </c>
    </row>
    <row r="654" spans="1:65" s="2" customFormat="1" ht="16.5" customHeight="1">
      <c r="A654" s="39"/>
      <c r="B654" s="40"/>
      <c r="C654" s="213" t="s">
        <v>1146</v>
      </c>
      <c r="D654" s="213" t="s">
        <v>212</v>
      </c>
      <c r="E654" s="214" t="s">
        <v>1147</v>
      </c>
      <c r="F654" s="215" t="s">
        <v>19</v>
      </c>
      <c r="G654" s="216" t="s">
        <v>297</v>
      </c>
      <c r="H654" s="217">
        <v>1</v>
      </c>
      <c r="I654" s="218"/>
      <c r="J654" s="219">
        <f>ROUND(I654*H654,2)</f>
        <v>0</v>
      </c>
      <c r="K654" s="215" t="s">
        <v>19</v>
      </c>
      <c r="L654" s="45"/>
      <c r="M654" s="220" t="s">
        <v>19</v>
      </c>
      <c r="N654" s="221" t="s">
        <v>43</v>
      </c>
      <c r="O654" s="85"/>
      <c r="P654" s="222">
        <f>O654*H654</f>
        <v>0</v>
      </c>
      <c r="Q654" s="222">
        <v>0</v>
      </c>
      <c r="R654" s="222">
        <f>Q654*H654</f>
        <v>0</v>
      </c>
      <c r="S654" s="222">
        <v>0</v>
      </c>
      <c r="T654" s="223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24" t="s">
        <v>311</v>
      </c>
      <c r="AT654" s="224" t="s">
        <v>212</v>
      </c>
      <c r="AU654" s="224" t="s">
        <v>81</v>
      </c>
      <c r="AY654" s="18" t="s">
        <v>210</v>
      </c>
      <c r="BE654" s="225">
        <f>IF(N654="základní",J654,0)</f>
        <v>0</v>
      </c>
      <c r="BF654" s="225">
        <f>IF(N654="snížená",J654,0)</f>
        <v>0</v>
      </c>
      <c r="BG654" s="225">
        <f>IF(N654="zákl. přenesená",J654,0)</f>
        <v>0</v>
      </c>
      <c r="BH654" s="225">
        <f>IF(N654="sníž. přenesená",J654,0)</f>
        <v>0</v>
      </c>
      <c r="BI654" s="225">
        <f>IF(N654="nulová",J654,0)</f>
        <v>0</v>
      </c>
      <c r="BJ654" s="18" t="s">
        <v>79</v>
      </c>
      <c r="BK654" s="225">
        <f>ROUND(I654*H654,2)</f>
        <v>0</v>
      </c>
      <c r="BL654" s="18" t="s">
        <v>311</v>
      </c>
      <c r="BM654" s="224" t="s">
        <v>1148</v>
      </c>
    </row>
    <row r="655" spans="1:47" s="2" customFormat="1" ht="12">
      <c r="A655" s="39"/>
      <c r="B655" s="40"/>
      <c r="C655" s="41"/>
      <c r="D655" s="226" t="s">
        <v>219</v>
      </c>
      <c r="E655" s="41"/>
      <c r="F655" s="227" t="s">
        <v>1149</v>
      </c>
      <c r="G655" s="41"/>
      <c r="H655" s="41"/>
      <c r="I655" s="228"/>
      <c r="J655" s="41"/>
      <c r="K655" s="41"/>
      <c r="L655" s="45"/>
      <c r="M655" s="229"/>
      <c r="N655" s="230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219</v>
      </c>
      <c r="AU655" s="18" t="s">
        <v>81</v>
      </c>
    </row>
    <row r="656" spans="1:65" s="2" customFormat="1" ht="16.5" customHeight="1">
      <c r="A656" s="39"/>
      <c r="B656" s="40"/>
      <c r="C656" s="213" t="s">
        <v>1150</v>
      </c>
      <c r="D656" s="213" t="s">
        <v>212</v>
      </c>
      <c r="E656" s="214" t="s">
        <v>1151</v>
      </c>
      <c r="F656" s="215" t="s">
        <v>1152</v>
      </c>
      <c r="G656" s="216" t="s">
        <v>269</v>
      </c>
      <c r="H656" s="217">
        <v>47.52</v>
      </c>
      <c r="I656" s="218"/>
      <c r="J656" s="219">
        <f>ROUND(I656*H656,2)</f>
        <v>0</v>
      </c>
      <c r="K656" s="215" t="s">
        <v>216</v>
      </c>
      <c r="L656" s="45"/>
      <c r="M656" s="220" t="s">
        <v>19</v>
      </c>
      <c r="N656" s="221" t="s">
        <v>43</v>
      </c>
      <c r="O656" s="85"/>
      <c r="P656" s="222">
        <f>O656*H656</f>
        <v>0</v>
      </c>
      <c r="Q656" s="222">
        <v>0</v>
      </c>
      <c r="R656" s="222">
        <f>Q656*H656</f>
        <v>0</v>
      </c>
      <c r="S656" s="222">
        <v>0.0001</v>
      </c>
      <c r="T656" s="223">
        <f>S656*H656</f>
        <v>0.004752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24" t="s">
        <v>311</v>
      </c>
      <c r="AT656" s="224" t="s">
        <v>212</v>
      </c>
      <c r="AU656" s="224" t="s">
        <v>81</v>
      </c>
      <c r="AY656" s="18" t="s">
        <v>210</v>
      </c>
      <c r="BE656" s="225">
        <f>IF(N656="základní",J656,0)</f>
        <v>0</v>
      </c>
      <c r="BF656" s="225">
        <f>IF(N656="snížená",J656,0)</f>
        <v>0</v>
      </c>
      <c r="BG656" s="225">
        <f>IF(N656="zákl. přenesená",J656,0)</f>
        <v>0</v>
      </c>
      <c r="BH656" s="225">
        <f>IF(N656="sníž. přenesená",J656,0)</f>
        <v>0</v>
      </c>
      <c r="BI656" s="225">
        <f>IF(N656="nulová",J656,0)</f>
        <v>0</v>
      </c>
      <c r="BJ656" s="18" t="s">
        <v>79</v>
      </c>
      <c r="BK656" s="225">
        <f>ROUND(I656*H656,2)</f>
        <v>0</v>
      </c>
      <c r="BL656" s="18" t="s">
        <v>311</v>
      </c>
      <c r="BM656" s="224" t="s">
        <v>1153</v>
      </c>
    </row>
    <row r="657" spans="1:47" s="2" customFormat="1" ht="12">
      <c r="A657" s="39"/>
      <c r="B657" s="40"/>
      <c r="C657" s="41"/>
      <c r="D657" s="226" t="s">
        <v>219</v>
      </c>
      <c r="E657" s="41"/>
      <c r="F657" s="227" t="s">
        <v>1154</v>
      </c>
      <c r="G657" s="41"/>
      <c r="H657" s="41"/>
      <c r="I657" s="228"/>
      <c r="J657" s="41"/>
      <c r="K657" s="41"/>
      <c r="L657" s="45"/>
      <c r="M657" s="229"/>
      <c r="N657" s="230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219</v>
      </c>
      <c r="AU657" s="18" t="s">
        <v>81</v>
      </c>
    </row>
    <row r="658" spans="1:47" s="2" customFormat="1" ht="12">
      <c r="A658" s="39"/>
      <c r="B658" s="40"/>
      <c r="C658" s="41"/>
      <c r="D658" s="231" t="s">
        <v>221</v>
      </c>
      <c r="E658" s="41"/>
      <c r="F658" s="232" t="s">
        <v>1155</v>
      </c>
      <c r="G658" s="41"/>
      <c r="H658" s="41"/>
      <c r="I658" s="228"/>
      <c r="J658" s="41"/>
      <c r="K658" s="41"/>
      <c r="L658" s="45"/>
      <c r="M658" s="229"/>
      <c r="N658" s="230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221</v>
      </c>
      <c r="AU658" s="18" t="s">
        <v>81</v>
      </c>
    </row>
    <row r="659" spans="1:51" s="13" customFormat="1" ht="12">
      <c r="A659" s="13"/>
      <c r="B659" s="233"/>
      <c r="C659" s="234"/>
      <c r="D659" s="226" t="s">
        <v>223</v>
      </c>
      <c r="E659" s="235" t="s">
        <v>19</v>
      </c>
      <c r="F659" s="236" t="s">
        <v>1156</v>
      </c>
      <c r="G659" s="234"/>
      <c r="H659" s="237">
        <v>27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3" t="s">
        <v>223</v>
      </c>
      <c r="AU659" s="243" t="s">
        <v>81</v>
      </c>
      <c r="AV659" s="13" t="s">
        <v>81</v>
      </c>
      <c r="AW659" s="13" t="s">
        <v>33</v>
      </c>
      <c r="AX659" s="13" t="s">
        <v>72</v>
      </c>
      <c r="AY659" s="243" t="s">
        <v>210</v>
      </c>
    </row>
    <row r="660" spans="1:51" s="13" customFormat="1" ht="12">
      <c r="A660" s="13"/>
      <c r="B660" s="233"/>
      <c r="C660" s="234"/>
      <c r="D660" s="226" t="s">
        <v>223</v>
      </c>
      <c r="E660" s="235" t="s">
        <v>19</v>
      </c>
      <c r="F660" s="236" t="s">
        <v>1157</v>
      </c>
      <c r="G660" s="234"/>
      <c r="H660" s="237">
        <v>5.86</v>
      </c>
      <c r="I660" s="238"/>
      <c r="J660" s="234"/>
      <c r="K660" s="234"/>
      <c r="L660" s="239"/>
      <c r="M660" s="240"/>
      <c r="N660" s="241"/>
      <c r="O660" s="241"/>
      <c r="P660" s="241"/>
      <c r="Q660" s="241"/>
      <c r="R660" s="241"/>
      <c r="S660" s="241"/>
      <c r="T660" s="24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3" t="s">
        <v>223</v>
      </c>
      <c r="AU660" s="243" t="s">
        <v>81</v>
      </c>
      <c r="AV660" s="13" t="s">
        <v>81</v>
      </c>
      <c r="AW660" s="13" t="s">
        <v>33</v>
      </c>
      <c r="AX660" s="13" t="s">
        <v>72</v>
      </c>
      <c r="AY660" s="243" t="s">
        <v>210</v>
      </c>
    </row>
    <row r="661" spans="1:51" s="13" customFormat="1" ht="12">
      <c r="A661" s="13"/>
      <c r="B661" s="233"/>
      <c r="C661" s="234"/>
      <c r="D661" s="226" t="s">
        <v>223</v>
      </c>
      <c r="E661" s="235" t="s">
        <v>19</v>
      </c>
      <c r="F661" s="236" t="s">
        <v>1158</v>
      </c>
      <c r="G661" s="234"/>
      <c r="H661" s="237">
        <v>7.66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3" t="s">
        <v>223</v>
      </c>
      <c r="AU661" s="243" t="s">
        <v>81</v>
      </c>
      <c r="AV661" s="13" t="s">
        <v>81</v>
      </c>
      <c r="AW661" s="13" t="s">
        <v>33</v>
      </c>
      <c r="AX661" s="13" t="s">
        <v>72</v>
      </c>
      <c r="AY661" s="243" t="s">
        <v>210</v>
      </c>
    </row>
    <row r="662" spans="1:51" s="13" customFormat="1" ht="12">
      <c r="A662" s="13"/>
      <c r="B662" s="233"/>
      <c r="C662" s="234"/>
      <c r="D662" s="226" t="s">
        <v>223</v>
      </c>
      <c r="E662" s="235" t="s">
        <v>19</v>
      </c>
      <c r="F662" s="236" t="s">
        <v>1159</v>
      </c>
      <c r="G662" s="234"/>
      <c r="H662" s="237">
        <v>7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223</v>
      </c>
      <c r="AU662" s="243" t="s">
        <v>81</v>
      </c>
      <c r="AV662" s="13" t="s">
        <v>81</v>
      </c>
      <c r="AW662" s="13" t="s">
        <v>33</v>
      </c>
      <c r="AX662" s="13" t="s">
        <v>72</v>
      </c>
      <c r="AY662" s="243" t="s">
        <v>210</v>
      </c>
    </row>
    <row r="663" spans="1:51" s="14" customFormat="1" ht="12">
      <c r="A663" s="14"/>
      <c r="B663" s="255"/>
      <c r="C663" s="256"/>
      <c r="D663" s="226" t="s">
        <v>223</v>
      </c>
      <c r="E663" s="257" t="s">
        <v>19</v>
      </c>
      <c r="F663" s="258" t="s">
        <v>326</v>
      </c>
      <c r="G663" s="256"/>
      <c r="H663" s="259">
        <v>47.519999999999996</v>
      </c>
      <c r="I663" s="260"/>
      <c r="J663" s="256"/>
      <c r="K663" s="256"/>
      <c r="L663" s="261"/>
      <c r="M663" s="262"/>
      <c r="N663" s="263"/>
      <c r="O663" s="263"/>
      <c r="P663" s="263"/>
      <c r="Q663" s="263"/>
      <c r="R663" s="263"/>
      <c r="S663" s="263"/>
      <c r="T663" s="26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5" t="s">
        <v>223</v>
      </c>
      <c r="AU663" s="265" t="s">
        <v>81</v>
      </c>
      <c r="AV663" s="14" t="s">
        <v>217</v>
      </c>
      <c r="AW663" s="14" t="s">
        <v>33</v>
      </c>
      <c r="AX663" s="14" t="s">
        <v>79</v>
      </c>
      <c r="AY663" s="265" t="s">
        <v>210</v>
      </c>
    </row>
    <row r="664" spans="1:65" s="2" customFormat="1" ht="24.15" customHeight="1">
      <c r="A664" s="39"/>
      <c r="B664" s="40"/>
      <c r="C664" s="213" t="s">
        <v>1160</v>
      </c>
      <c r="D664" s="213" t="s">
        <v>212</v>
      </c>
      <c r="E664" s="214" t="s">
        <v>1161</v>
      </c>
      <c r="F664" s="215" t="s">
        <v>1162</v>
      </c>
      <c r="G664" s="216" t="s">
        <v>297</v>
      </c>
      <c r="H664" s="217">
        <v>4</v>
      </c>
      <c r="I664" s="218"/>
      <c r="J664" s="219">
        <f>ROUND(I664*H664,2)</f>
        <v>0</v>
      </c>
      <c r="K664" s="215" t="s">
        <v>19</v>
      </c>
      <c r="L664" s="45"/>
      <c r="M664" s="220" t="s">
        <v>19</v>
      </c>
      <c r="N664" s="221" t="s">
        <v>43</v>
      </c>
      <c r="O664" s="85"/>
      <c r="P664" s="222">
        <f>O664*H664</f>
        <v>0</v>
      </c>
      <c r="Q664" s="222">
        <v>0.00024</v>
      </c>
      <c r="R664" s="222">
        <f>Q664*H664</f>
        <v>0.00096</v>
      </c>
      <c r="S664" s="222">
        <v>0</v>
      </c>
      <c r="T664" s="223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24" t="s">
        <v>311</v>
      </c>
      <c r="AT664" s="224" t="s">
        <v>212</v>
      </c>
      <c r="AU664" s="224" t="s">
        <v>81</v>
      </c>
      <c r="AY664" s="18" t="s">
        <v>210</v>
      </c>
      <c r="BE664" s="225">
        <f>IF(N664="základní",J664,0)</f>
        <v>0</v>
      </c>
      <c r="BF664" s="225">
        <f>IF(N664="snížená",J664,0)</f>
        <v>0</v>
      </c>
      <c r="BG664" s="225">
        <f>IF(N664="zákl. přenesená",J664,0)</f>
        <v>0</v>
      </c>
      <c r="BH664" s="225">
        <f>IF(N664="sníž. přenesená",J664,0)</f>
        <v>0</v>
      </c>
      <c r="BI664" s="225">
        <f>IF(N664="nulová",J664,0)</f>
        <v>0</v>
      </c>
      <c r="BJ664" s="18" t="s">
        <v>79</v>
      </c>
      <c r="BK664" s="225">
        <f>ROUND(I664*H664,2)</f>
        <v>0</v>
      </c>
      <c r="BL664" s="18" t="s">
        <v>311</v>
      </c>
      <c r="BM664" s="224" t="s">
        <v>1163</v>
      </c>
    </row>
    <row r="665" spans="1:47" s="2" customFormat="1" ht="12">
      <c r="A665" s="39"/>
      <c r="B665" s="40"/>
      <c r="C665" s="41"/>
      <c r="D665" s="226" t="s">
        <v>219</v>
      </c>
      <c r="E665" s="41"/>
      <c r="F665" s="227" t="s">
        <v>1164</v>
      </c>
      <c r="G665" s="41"/>
      <c r="H665" s="41"/>
      <c r="I665" s="228"/>
      <c r="J665" s="41"/>
      <c r="K665" s="41"/>
      <c r="L665" s="45"/>
      <c r="M665" s="229"/>
      <c r="N665" s="230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219</v>
      </c>
      <c r="AU665" s="18" t="s">
        <v>81</v>
      </c>
    </row>
    <row r="666" spans="1:47" s="2" customFormat="1" ht="12">
      <c r="A666" s="39"/>
      <c r="B666" s="40"/>
      <c r="C666" s="41"/>
      <c r="D666" s="226" t="s">
        <v>315</v>
      </c>
      <c r="E666" s="41"/>
      <c r="F666" s="254" t="s">
        <v>1165</v>
      </c>
      <c r="G666" s="41"/>
      <c r="H666" s="41"/>
      <c r="I666" s="228"/>
      <c r="J666" s="41"/>
      <c r="K666" s="41"/>
      <c r="L666" s="45"/>
      <c r="M666" s="229"/>
      <c r="N666" s="230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315</v>
      </c>
      <c r="AU666" s="18" t="s">
        <v>81</v>
      </c>
    </row>
    <row r="667" spans="1:65" s="2" customFormat="1" ht="24.15" customHeight="1">
      <c r="A667" s="39"/>
      <c r="B667" s="40"/>
      <c r="C667" s="213" t="s">
        <v>1166</v>
      </c>
      <c r="D667" s="213" t="s">
        <v>212</v>
      </c>
      <c r="E667" s="214" t="s">
        <v>1167</v>
      </c>
      <c r="F667" s="215" t="s">
        <v>1168</v>
      </c>
      <c r="G667" s="216" t="s">
        <v>332</v>
      </c>
      <c r="H667" s="217">
        <v>0.001</v>
      </c>
      <c r="I667" s="218"/>
      <c r="J667" s="219">
        <f>ROUND(I667*H667,2)</f>
        <v>0</v>
      </c>
      <c r="K667" s="215" t="s">
        <v>216</v>
      </c>
      <c r="L667" s="45"/>
      <c r="M667" s="220" t="s">
        <v>19</v>
      </c>
      <c r="N667" s="221" t="s">
        <v>43</v>
      </c>
      <c r="O667" s="85"/>
      <c r="P667" s="222">
        <f>O667*H667</f>
        <v>0</v>
      </c>
      <c r="Q667" s="222">
        <v>0</v>
      </c>
      <c r="R667" s="222">
        <f>Q667*H667</f>
        <v>0</v>
      </c>
      <c r="S667" s="222">
        <v>0</v>
      </c>
      <c r="T667" s="223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4" t="s">
        <v>311</v>
      </c>
      <c r="AT667" s="224" t="s">
        <v>212</v>
      </c>
      <c r="AU667" s="224" t="s">
        <v>81</v>
      </c>
      <c r="AY667" s="18" t="s">
        <v>210</v>
      </c>
      <c r="BE667" s="225">
        <f>IF(N667="základní",J667,0)</f>
        <v>0</v>
      </c>
      <c r="BF667" s="225">
        <f>IF(N667="snížená",J667,0)</f>
        <v>0</v>
      </c>
      <c r="BG667" s="225">
        <f>IF(N667="zákl. přenesená",J667,0)</f>
        <v>0</v>
      </c>
      <c r="BH667" s="225">
        <f>IF(N667="sníž. přenesená",J667,0)</f>
        <v>0</v>
      </c>
      <c r="BI667" s="225">
        <f>IF(N667="nulová",J667,0)</f>
        <v>0</v>
      </c>
      <c r="BJ667" s="18" t="s">
        <v>79</v>
      </c>
      <c r="BK667" s="225">
        <f>ROUND(I667*H667,2)</f>
        <v>0</v>
      </c>
      <c r="BL667" s="18" t="s">
        <v>311</v>
      </c>
      <c r="BM667" s="224" t="s">
        <v>1169</v>
      </c>
    </row>
    <row r="668" spans="1:47" s="2" customFormat="1" ht="12">
      <c r="A668" s="39"/>
      <c r="B668" s="40"/>
      <c r="C668" s="41"/>
      <c r="D668" s="226" t="s">
        <v>219</v>
      </c>
      <c r="E668" s="41"/>
      <c r="F668" s="227" t="s">
        <v>1170</v>
      </c>
      <c r="G668" s="41"/>
      <c r="H668" s="41"/>
      <c r="I668" s="228"/>
      <c r="J668" s="41"/>
      <c r="K668" s="41"/>
      <c r="L668" s="45"/>
      <c r="M668" s="229"/>
      <c r="N668" s="230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219</v>
      </c>
      <c r="AU668" s="18" t="s">
        <v>81</v>
      </c>
    </row>
    <row r="669" spans="1:47" s="2" customFormat="1" ht="12">
      <c r="A669" s="39"/>
      <c r="B669" s="40"/>
      <c r="C669" s="41"/>
      <c r="D669" s="231" t="s">
        <v>221</v>
      </c>
      <c r="E669" s="41"/>
      <c r="F669" s="232" t="s">
        <v>1171</v>
      </c>
      <c r="G669" s="41"/>
      <c r="H669" s="41"/>
      <c r="I669" s="228"/>
      <c r="J669" s="41"/>
      <c r="K669" s="41"/>
      <c r="L669" s="45"/>
      <c r="M669" s="229"/>
      <c r="N669" s="230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221</v>
      </c>
      <c r="AU669" s="18" t="s">
        <v>81</v>
      </c>
    </row>
    <row r="670" spans="1:63" s="12" customFormat="1" ht="22.8" customHeight="1">
      <c r="A670" s="12"/>
      <c r="B670" s="197"/>
      <c r="C670" s="198"/>
      <c r="D670" s="199" t="s">
        <v>71</v>
      </c>
      <c r="E670" s="211" t="s">
        <v>1172</v>
      </c>
      <c r="F670" s="211" t="s">
        <v>1173</v>
      </c>
      <c r="G670" s="198"/>
      <c r="H670" s="198"/>
      <c r="I670" s="201"/>
      <c r="J670" s="212">
        <f>BK670</f>
        <v>0</v>
      </c>
      <c r="K670" s="198"/>
      <c r="L670" s="203"/>
      <c r="M670" s="204"/>
      <c r="N670" s="205"/>
      <c r="O670" s="205"/>
      <c r="P670" s="206">
        <f>SUM(P671:P701)</f>
        <v>0</v>
      </c>
      <c r="Q670" s="205"/>
      <c r="R670" s="206">
        <f>SUM(R671:R701)</f>
        <v>0.8378829999999999</v>
      </c>
      <c r="S670" s="205"/>
      <c r="T670" s="207">
        <f>SUM(T671:T701)</f>
        <v>4.010845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08" t="s">
        <v>81</v>
      </c>
      <c r="AT670" s="209" t="s">
        <v>71</v>
      </c>
      <c r="AU670" s="209" t="s">
        <v>79</v>
      </c>
      <c r="AY670" s="208" t="s">
        <v>210</v>
      </c>
      <c r="BK670" s="210">
        <f>SUM(BK671:BK701)</f>
        <v>0</v>
      </c>
    </row>
    <row r="671" spans="1:65" s="2" customFormat="1" ht="16.5" customHeight="1">
      <c r="A671" s="39"/>
      <c r="B671" s="40"/>
      <c r="C671" s="213" t="s">
        <v>1174</v>
      </c>
      <c r="D671" s="213" t="s">
        <v>212</v>
      </c>
      <c r="E671" s="214" t="s">
        <v>1175</v>
      </c>
      <c r="F671" s="215" t="s">
        <v>1176</v>
      </c>
      <c r="G671" s="216" t="s">
        <v>229</v>
      </c>
      <c r="H671" s="217">
        <v>15.7</v>
      </c>
      <c r="I671" s="218"/>
      <c r="J671" s="219">
        <f>ROUND(I671*H671,2)</f>
        <v>0</v>
      </c>
      <c r="K671" s="215" t="s">
        <v>216</v>
      </c>
      <c r="L671" s="45"/>
      <c r="M671" s="220" t="s">
        <v>19</v>
      </c>
      <c r="N671" s="221" t="s">
        <v>43</v>
      </c>
      <c r="O671" s="85"/>
      <c r="P671" s="222">
        <f>O671*H671</f>
        <v>0</v>
      </c>
      <c r="Q671" s="222">
        <v>0</v>
      </c>
      <c r="R671" s="222">
        <f>Q671*H671</f>
        <v>0</v>
      </c>
      <c r="S671" s="222">
        <v>0</v>
      </c>
      <c r="T671" s="223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4" t="s">
        <v>311</v>
      </c>
      <c r="AT671" s="224" t="s">
        <v>212</v>
      </c>
      <c r="AU671" s="224" t="s">
        <v>81</v>
      </c>
      <c r="AY671" s="18" t="s">
        <v>210</v>
      </c>
      <c r="BE671" s="225">
        <f>IF(N671="základní",J671,0)</f>
        <v>0</v>
      </c>
      <c r="BF671" s="225">
        <f>IF(N671="snížená",J671,0)</f>
        <v>0</v>
      </c>
      <c r="BG671" s="225">
        <f>IF(N671="zákl. přenesená",J671,0)</f>
        <v>0</v>
      </c>
      <c r="BH671" s="225">
        <f>IF(N671="sníž. přenesená",J671,0)</f>
        <v>0</v>
      </c>
      <c r="BI671" s="225">
        <f>IF(N671="nulová",J671,0)</f>
        <v>0</v>
      </c>
      <c r="BJ671" s="18" t="s">
        <v>79</v>
      </c>
      <c r="BK671" s="225">
        <f>ROUND(I671*H671,2)</f>
        <v>0</v>
      </c>
      <c r="BL671" s="18" t="s">
        <v>311</v>
      </c>
      <c r="BM671" s="224" t="s">
        <v>1177</v>
      </c>
    </row>
    <row r="672" spans="1:47" s="2" customFormat="1" ht="12">
      <c r="A672" s="39"/>
      <c r="B672" s="40"/>
      <c r="C672" s="41"/>
      <c r="D672" s="226" t="s">
        <v>219</v>
      </c>
      <c r="E672" s="41"/>
      <c r="F672" s="227" t="s">
        <v>1178</v>
      </c>
      <c r="G672" s="41"/>
      <c r="H672" s="41"/>
      <c r="I672" s="228"/>
      <c r="J672" s="41"/>
      <c r="K672" s="41"/>
      <c r="L672" s="45"/>
      <c r="M672" s="229"/>
      <c r="N672" s="230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219</v>
      </c>
      <c r="AU672" s="18" t="s">
        <v>81</v>
      </c>
    </row>
    <row r="673" spans="1:47" s="2" customFormat="1" ht="12">
      <c r="A673" s="39"/>
      <c r="B673" s="40"/>
      <c r="C673" s="41"/>
      <c r="D673" s="231" t="s">
        <v>221</v>
      </c>
      <c r="E673" s="41"/>
      <c r="F673" s="232" t="s">
        <v>1179</v>
      </c>
      <c r="G673" s="41"/>
      <c r="H673" s="41"/>
      <c r="I673" s="228"/>
      <c r="J673" s="41"/>
      <c r="K673" s="41"/>
      <c r="L673" s="45"/>
      <c r="M673" s="229"/>
      <c r="N673" s="230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221</v>
      </c>
      <c r="AU673" s="18" t="s">
        <v>81</v>
      </c>
    </row>
    <row r="674" spans="1:51" s="13" customFormat="1" ht="12">
      <c r="A674" s="13"/>
      <c r="B674" s="233"/>
      <c r="C674" s="234"/>
      <c r="D674" s="226" t="s">
        <v>223</v>
      </c>
      <c r="E674" s="235" t="s">
        <v>19</v>
      </c>
      <c r="F674" s="236" t="s">
        <v>1180</v>
      </c>
      <c r="G674" s="234"/>
      <c r="H674" s="237">
        <v>15.7</v>
      </c>
      <c r="I674" s="238"/>
      <c r="J674" s="234"/>
      <c r="K674" s="234"/>
      <c r="L674" s="239"/>
      <c r="M674" s="240"/>
      <c r="N674" s="241"/>
      <c r="O674" s="241"/>
      <c r="P674" s="241"/>
      <c r="Q674" s="241"/>
      <c r="R674" s="241"/>
      <c r="S674" s="241"/>
      <c r="T674" s="24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3" t="s">
        <v>223</v>
      </c>
      <c r="AU674" s="243" t="s">
        <v>81</v>
      </c>
      <c r="AV674" s="13" t="s">
        <v>81</v>
      </c>
      <c r="AW674" s="13" t="s">
        <v>33</v>
      </c>
      <c r="AX674" s="13" t="s">
        <v>79</v>
      </c>
      <c r="AY674" s="243" t="s">
        <v>210</v>
      </c>
    </row>
    <row r="675" spans="1:65" s="2" customFormat="1" ht="16.5" customHeight="1">
      <c r="A675" s="39"/>
      <c r="B675" s="40"/>
      <c r="C675" s="213" t="s">
        <v>1181</v>
      </c>
      <c r="D675" s="213" t="s">
        <v>212</v>
      </c>
      <c r="E675" s="214" t="s">
        <v>1182</v>
      </c>
      <c r="F675" s="215" t="s">
        <v>1183</v>
      </c>
      <c r="G675" s="216" t="s">
        <v>229</v>
      </c>
      <c r="H675" s="217">
        <v>15.7</v>
      </c>
      <c r="I675" s="218"/>
      <c r="J675" s="219">
        <f>ROUND(I675*H675,2)</f>
        <v>0</v>
      </c>
      <c r="K675" s="215" t="s">
        <v>216</v>
      </c>
      <c r="L675" s="45"/>
      <c r="M675" s="220" t="s">
        <v>19</v>
      </c>
      <c r="N675" s="221" t="s">
        <v>43</v>
      </c>
      <c r="O675" s="85"/>
      <c r="P675" s="222">
        <f>O675*H675</f>
        <v>0</v>
      </c>
      <c r="Q675" s="222">
        <v>0.0003</v>
      </c>
      <c r="R675" s="222">
        <f>Q675*H675</f>
        <v>0.00471</v>
      </c>
      <c r="S675" s="222">
        <v>0</v>
      </c>
      <c r="T675" s="223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24" t="s">
        <v>311</v>
      </c>
      <c r="AT675" s="224" t="s">
        <v>212</v>
      </c>
      <c r="AU675" s="224" t="s">
        <v>81</v>
      </c>
      <c r="AY675" s="18" t="s">
        <v>210</v>
      </c>
      <c r="BE675" s="225">
        <f>IF(N675="základní",J675,0)</f>
        <v>0</v>
      </c>
      <c r="BF675" s="225">
        <f>IF(N675="snížená",J675,0)</f>
        <v>0</v>
      </c>
      <c r="BG675" s="225">
        <f>IF(N675="zákl. přenesená",J675,0)</f>
        <v>0</v>
      </c>
      <c r="BH675" s="225">
        <f>IF(N675="sníž. přenesená",J675,0)</f>
        <v>0</v>
      </c>
      <c r="BI675" s="225">
        <f>IF(N675="nulová",J675,0)</f>
        <v>0</v>
      </c>
      <c r="BJ675" s="18" t="s">
        <v>79</v>
      </c>
      <c r="BK675" s="225">
        <f>ROUND(I675*H675,2)</f>
        <v>0</v>
      </c>
      <c r="BL675" s="18" t="s">
        <v>311</v>
      </c>
      <c r="BM675" s="224" t="s">
        <v>1184</v>
      </c>
    </row>
    <row r="676" spans="1:47" s="2" customFormat="1" ht="12">
      <c r="A676" s="39"/>
      <c r="B676" s="40"/>
      <c r="C676" s="41"/>
      <c r="D676" s="226" t="s">
        <v>219</v>
      </c>
      <c r="E676" s="41"/>
      <c r="F676" s="227" t="s">
        <v>1185</v>
      </c>
      <c r="G676" s="41"/>
      <c r="H676" s="41"/>
      <c r="I676" s="228"/>
      <c r="J676" s="41"/>
      <c r="K676" s="41"/>
      <c r="L676" s="45"/>
      <c r="M676" s="229"/>
      <c r="N676" s="230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219</v>
      </c>
      <c r="AU676" s="18" t="s">
        <v>81</v>
      </c>
    </row>
    <row r="677" spans="1:47" s="2" customFormat="1" ht="12">
      <c r="A677" s="39"/>
      <c r="B677" s="40"/>
      <c r="C677" s="41"/>
      <c r="D677" s="231" t="s">
        <v>221</v>
      </c>
      <c r="E677" s="41"/>
      <c r="F677" s="232" t="s">
        <v>1186</v>
      </c>
      <c r="G677" s="41"/>
      <c r="H677" s="41"/>
      <c r="I677" s="228"/>
      <c r="J677" s="41"/>
      <c r="K677" s="41"/>
      <c r="L677" s="45"/>
      <c r="M677" s="229"/>
      <c r="N677" s="230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221</v>
      </c>
      <c r="AU677" s="18" t="s">
        <v>81</v>
      </c>
    </row>
    <row r="678" spans="1:65" s="2" customFormat="1" ht="24.15" customHeight="1">
      <c r="A678" s="39"/>
      <c r="B678" s="40"/>
      <c r="C678" s="213" t="s">
        <v>1187</v>
      </c>
      <c r="D678" s="213" t="s">
        <v>212</v>
      </c>
      <c r="E678" s="214" t="s">
        <v>1188</v>
      </c>
      <c r="F678" s="215" t="s">
        <v>1189</v>
      </c>
      <c r="G678" s="216" t="s">
        <v>229</v>
      </c>
      <c r="H678" s="217">
        <v>11.5</v>
      </c>
      <c r="I678" s="218"/>
      <c r="J678" s="219">
        <f>ROUND(I678*H678,2)</f>
        <v>0</v>
      </c>
      <c r="K678" s="215" t="s">
        <v>216</v>
      </c>
      <c r="L678" s="45"/>
      <c r="M678" s="220" t="s">
        <v>19</v>
      </c>
      <c r="N678" s="221" t="s">
        <v>43</v>
      </c>
      <c r="O678" s="85"/>
      <c r="P678" s="222">
        <f>O678*H678</f>
        <v>0</v>
      </c>
      <c r="Q678" s="222">
        <v>0.0255</v>
      </c>
      <c r="R678" s="222">
        <f>Q678*H678</f>
        <v>0.29324999999999996</v>
      </c>
      <c r="S678" s="222">
        <v>0</v>
      </c>
      <c r="T678" s="223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24" t="s">
        <v>311</v>
      </c>
      <c r="AT678" s="224" t="s">
        <v>212</v>
      </c>
      <c r="AU678" s="224" t="s">
        <v>81</v>
      </c>
      <c r="AY678" s="18" t="s">
        <v>210</v>
      </c>
      <c r="BE678" s="225">
        <f>IF(N678="základní",J678,0)</f>
        <v>0</v>
      </c>
      <c r="BF678" s="225">
        <f>IF(N678="snížená",J678,0)</f>
        <v>0</v>
      </c>
      <c r="BG678" s="225">
        <f>IF(N678="zákl. přenesená",J678,0)</f>
        <v>0</v>
      </c>
      <c r="BH678" s="225">
        <f>IF(N678="sníž. přenesená",J678,0)</f>
        <v>0</v>
      </c>
      <c r="BI678" s="225">
        <f>IF(N678="nulová",J678,0)</f>
        <v>0</v>
      </c>
      <c r="BJ678" s="18" t="s">
        <v>79</v>
      </c>
      <c r="BK678" s="225">
        <f>ROUND(I678*H678,2)</f>
        <v>0</v>
      </c>
      <c r="BL678" s="18" t="s">
        <v>311</v>
      </c>
      <c r="BM678" s="224" t="s">
        <v>1190</v>
      </c>
    </row>
    <row r="679" spans="1:47" s="2" customFormat="1" ht="12">
      <c r="A679" s="39"/>
      <c r="B679" s="40"/>
      <c r="C679" s="41"/>
      <c r="D679" s="226" t="s">
        <v>219</v>
      </c>
      <c r="E679" s="41"/>
      <c r="F679" s="227" t="s">
        <v>1191</v>
      </c>
      <c r="G679" s="41"/>
      <c r="H679" s="41"/>
      <c r="I679" s="228"/>
      <c r="J679" s="41"/>
      <c r="K679" s="41"/>
      <c r="L679" s="45"/>
      <c r="M679" s="229"/>
      <c r="N679" s="230"/>
      <c r="O679" s="85"/>
      <c r="P679" s="85"/>
      <c r="Q679" s="85"/>
      <c r="R679" s="85"/>
      <c r="S679" s="85"/>
      <c r="T679" s="8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219</v>
      </c>
      <c r="AU679" s="18" t="s">
        <v>81</v>
      </c>
    </row>
    <row r="680" spans="1:47" s="2" customFormat="1" ht="12">
      <c r="A680" s="39"/>
      <c r="B680" s="40"/>
      <c r="C680" s="41"/>
      <c r="D680" s="231" t="s">
        <v>221</v>
      </c>
      <c r="E680" s="41"/>
      <c r="F680" s="232" t="s">
        <v>1192</v>
      </c>
      <c r="G680" s="41"/>
      <c r="H680" s="41"/>
      <c r="I680" s="228"/>
      <c r="J680" s="41"/>
      <c r="K680" s="41"/>
      <c r="L680" s="45"/>
      <c r="M680" s="229"/>
      <c r="N680" s="230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221</v>
      </c>
      <c r="AU680" s="18" t="s">
        <v>81</v>
      </c>
    </row>
    <row r="681" spans="1:51" s="13" customFormat="1" ht="12">
      <c r="A681" s="13"/>
      <c r="B681" s="233"/>
      <c r="C681" s="234"/>
      <c r="D681" s="226" t="s">
        <v>223</v>
      </c>
      <c r="E681" s="235" t="s">
        <v>19</v>
      </c>
      <c r="F681" s="236" t="s">
        <v>1193</v>
      </c>
      <c r="G681" s="234"/>
      <c r="H681" s="237">
        <v>11.5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3" t="s">
        <v>223</v>
      </c>
      <c r="AU681" s="243" t="s">
        <v>81</v>
      </c>
      <c r="AV681" s="13" t="s">
        <v>81</v>
      </c>
      <c r="AW681" s="13" t="s">
        <v>33</v>
      </c>
      <c r="AX681" s="13" t="s">
        <v>79</v>
      </c>
      <c r="AY681" s="243" t="s">
        <v>210</v>
      </c>
    </row>
    <row r="682" spans="1:65" s="2" customFormat="1" ht="24.15" customHeight="1">
      <c r="A682" s="39"/>
      <c r="B682" s="40"/>
      <c r="C682" s="213" t="s">
        <v>1194</v>
      </c>
      <c r="D682" s="213" t="s">
        <v>212</v>
      </c>
      <c r="E682" s="214" t="s">
        <v>1195</v>
      </c>
      <c r="F682" s="215" t="s">
        <v>1196</v>
      </c>
      <c r="G682" s="216" t="s">
        <v>229</v>
      </c>
      <c r="H682" s="217">
        <v>40.5</v>
      </c>
      <c r="I682" s="218"/>
      <c r="J682" s="219">
        <f>ROUND(I682*H682,2)</f>
        <v>0</v>
      </c>
      <c r="K682" s="215" t="s">
        <v>216</v>
      </c>
      <c r="L682" s="45"/>
      <c r="M682" s="220" t="s">
        <v>19</v>
      </c>
      <c r="N682" s="221" t="s">
        <v>43</v>
      </c>
      <c r="O682" s="85"/>
      <c r="P682" s="222">
        <f>O682*H682</f>
        <v>0</v>
      </c>
      <c r="Q682" s="222">
        <v>0</v>
      </c>
      <c r="R682" s="222">
        <f>Q682*H682</f>
        <v>0</v>
      </c>
      <c r="S682" s="222">
        <v>0.08317</v>
      </c>
      <c r="T682" s="223">
        <f>S682*H682</f>
        <v>3.368385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24" t="s">
        <v>311</v>
      </c>
      <c r="AT682" s="224" t="s">
        <v>212</v>
      </c>
      <c r="AU682" s="224" t="s">
        <v>81</v>
      </c>
      <c r="AY682" s="18" t="s">
        <v>210</v>
      </c>
      <c r="BE682" s="225">
        <f>IF(N682="základní",J682,0)</f>
        <v>0</v>
      </c>
      <c r="BF682" s="225">
        <f>IF(N682="snížená",J682,0)</f>
        <v>0</v>
      </c>
      <c r="BG682" s="225">
        <f>IF(N682="zákl. přenesená",J682,0)</f>
        <v>0</v>
      </c>
      <c r="BH682" s="225">
        <f>IF(N682="sníž. přenesená",J682,0)</f>
        <v>0</v>
      </c>
      <c r="BI682" s="225">
        <f>IF(N682="nulová",J682,0)</f>
        <v>0</v>
      </c>
      <c r="BJ682" s="18" t="s">
        <v>79</v>
      </c>
      <c r="BK682" s="225">
        <f>ROUND(I682*H682,2)</f>
        <v>0</v>
      </c>
      <c r="BL682" s="18" t="s">
        <v>311</v>
      </c>
      <c r="BM682" s="224" t="s">
        <v>1197</v>
      </c>
    </row>
    <row r="683" spans="1:47" s="2" customFormat="1" ht="12">
      <c r="A683" s="39"/>
      <c r="B683" s="40"/>
      <c r="C683" s="41"/>
      <c r="D683" s="226" t="s">
        <v>219</v>
      </c>
      <c r="E683" s="41"/>
      <c r="F683" s="227" t="s">
        <v>1196</v>
      </c>
      <c r="G683" s="41"/>
      <c r="H683" s="41"/>
      <c r="I683" s="228"/>
      <c r="J683" s="41"/>
      <c r="K683" s="41"/>
      <c r="L683" s="45"/>
      <c r="M683" s="229"/>
      <c r="N683" s="230"/>
      <c r="O683" s="85"/>
      <c r="P683" s="85"/>
      <c r="Q683" s="85"/>
      <c r="R683" s="85"/>
      <c r="S683" s="85"/>
      <c r="T683" s="86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219</v>
      </c>
      <c r="AU683" s="18" t="s">
        <v>81</v>
      </c>
    </row>
    <row r="684" spans="1:47" s="2" customFormat="1" ht="12">
      <c r="A684" s="39"/>
      <c r="B684" s="40"/>
      <c r="C684" s="41"/>
      <c r="D684" s="231" t="s">
        <v>221</v>
      </c>
      <c r="E684" s="41"/>
      <c r="F684" s="232" t="s">
        <v>1198</v>
      </c>
      <c r="G684" s="41"/>
      <c r="H684" s="41"/>
      <c r="I684" s="228"/>
      <c r="J684" s="41"/>
      <c r="K684" s="41"/>
      <c r="L684" s="45"/>
      <c r="M684" s="229"/>
      <c r="N684" s="230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221</v>
      </c>
      <c r="AU684" s="18" t="s">
        <v>81</v>
      </c>
    </row>
    <row r="685" spans="1:51" s="13" customFormat="1" ht="12">
      <c r="A685" s="13"/>
      <c r="B685" s="233"/>
      <c r="C685" s="234"/>
      <c r="D685" s="226" t="s">
        <v>223</v>
      </c>
      <c r="E685" s="235" t="s">
        <v>19</v>
      </c>
      <c r="F685" s="236" t="s">
        <v>402</v>
      </c>
      <c r="G685" s="234"/>
      <c r="H685" s="237">
        <v>29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3" t="s">
        <v>223</v>
      </c>
      <c r="AU685" s="243" t="s">
        <v>81</v>
      </c>
      <c r="AV685" s="13" t="s">
        <v>81</v>
      </c>
      <c r="AW685" s="13" t="s">
        <v>33</v>
      </c>
      <c r="AX685" s="13" t="s">
        <v>72</v>
      </c>
      <c r="AY685" s="243" t="s">
        <v>210</v>
      </c>
    </row>
    <row r="686" spans="1:51" s="13" customFormat="1" ht="12">
      <c r="A686" s="13"/>
      <c r="B686" s="233"/>
      <c r="C686" s="234"/>
      <c r="D686" s="226" t="s">
        <v>223</v>
      </c>
      <c r="E686" s="235" t="s">
        <v>19</v>
      </c>
      <c r="F686" s="236" t="s">
        <v>1199</v>
      </c>
      <c r="G686" s="234"/>
      <c r="H686" s="237">
        <v>11.5</v>
      </c>
      <c r="I686" s="238"/>
      <c r="J686" s="234"/>
      <c r="K686" s="234"/>
      <c r="L686" s="239"/>
      <c r="M686" s="240"/>
      <c r="N686" s="241"/>
      <c r="O686" s="241"/>
      <c r="P686" s="241"/>
      <c r="Q686" s="241"/>
      <c r="R686" s="241"/>
      <c r="S686" s="241"/>
      <c r="T686" s="24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3" t="s">
        <v>223</v>
      </c>
      <c r="AU686" s="243" t="s">
        <v>81</v>
      </c>
      <c r="AV686" s="13" t="s">
        <v>81</v>
      </c>
      <c r="AW686" s="13" t="s">
        <v>33</v>
      </c>
      <c r="AX686" s="13" t="s">
        <v>72</v>
      </c>
      <c r="AY686" s="243" t="s">
        <v>210</v>
      </c>
    </row>
    <row r="687" spans="1:51" s="14" customFormat="1" ht="12">
      <c r="A687" s="14"/>
      <c r="B687" s="255"/>
      <c r="C687" s="256"/>
      <c r="D687" s="226" t="s">
        <v>223</v>
      </c>
      <c r="E687" s="257" t="s">
        <v>19</v>
      </c>
      <c r="F687" s="258" t="s">
        <v>326</v>
      </c>
      <c r="G687" s="256"/>
      <c r="H687" s="259">
        <v>40.5</v>
      </c>
      <c r="I687" s="260"/>
      <c r="J687" s="256"/>
      <c r="K687" s="256"/>
      <c r="L687" s="261"/>
      <c r="M687" s="262"/>
      <c r="N687" s="263"/>
      <c r="O687" s="263"/>
      <c r="P687" s="263"/>
      <c r="Q687" s="263"/>
      <c r="R687" s="263"/>
      <c r="S687" s="263"/>
      <c r="T687" s="26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5" t="s">
        <v>223</v>
      </c>
      <c r="AU687" s="265" t="s">
        <v>81</v>
      </c>
      <c r="AV687" s="14" t="s">
        <v>217</v>
      </c>
      <c r="AW687" s="14" t="s">
        <v>33</v>
      </c>
      <c r="AX687" s="14" t="s">
        <v>79</v>
      </c>
      <c r="AY687" s="265" t="s">
        <v>210</v>
      </c>
    </row>
    <row r="688" spans="1:65" s="2" customFormat="1" ht="16.5" customHeight="1">
      <c r="A688" s="39"/>
      <c r="B688" s="40"/>
      <c r="C688" s="213" t="s">
        <v>1200</v>
      </c>
      <c r="D688" s="213" t="s">
        <v>212</v>
      </c>
      <c r="E688" s="214" t="s">
        <v>1201</v>
      </c>
      <c r="F688" s="215" t="s">
        <v>1202</v>
      </c>
      <c r="G688" s="216" t="s">
        <v>229</v>
      </c>
      <c r="H688" s="217">
        <v>18.2</v>
      </c>
      <c r="I688" s="218"/>
      <c r="J688" s="219">
        <f>ROUND(I688*H688,2)</f>
        <v>0</v>
      </c>
      <c r="K688" s="215" t="s">
        <v>216</v>
      </c>
      <c r="L688" s="45"/>
      <c r="M688" s="220" t="s">
        <v>19</v>
      </c>
      <c r="N688" s="221" t="s">
        <v>43</v>
      </c>
      <c r="O688" s="85"/>
      <c r="P688" s="222">
        <f>O688*H688</f>
        <v>0</v>
      </c>
      <c r="Q688" s="222">
        <v>0</v>
      </c>
      <c r="R688" s="222">
        <f>Q688*H688</f>
        <v>0</v>
      </c>
      <c r="S688" s="222">
        <v>0.0353</v>
      </c>
      <c r="T688" s="223">
        <f>S688*H688</f>
        <v>0.6424599999999999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24" t="s">
        <v>311</v>
      </c>
      <c r="AT688" s="224" t="s">
        <v>212</v>
      </c>
      <c r="AU688" s="224" t="s">
        <v>81</v>
      </c>
      <c r="AY688" s="18" t="s">
        <v>210</v>
      </c>
      <c r="BE688" s="225">
        <f>IF(N688="základní",J688,0)</f>
        <v>0</v>
      </c>
      <c r="BF688" s="225">
        <f>IF(N688="snížená",J688,0)</f>
        <v>0</v>
      </c>
      <c r="BG688" s="225">
        <f>IF(N688="zákl. přenesená",J688,0)</f>
        <v>0</v>
      </c>
      <c r="BH688" s="225">
        <f>IF(N688="sníž. přenesená",J688,0)</f>
        <v>0</v>
      </c>
      <c r="BI688" s="225">
        <f>IF(N688="nulová",J688,0)</f>
        <v>0</v>
      </c>
      <c r="BJ688" s="18" t="s">
        <v>79</v>
      </c>
      <c r="BK688" s="225">
        <f>ROUND(I688*H688,2)</f>
        <v>0</v>
      </c>
      <c r="BL688" s="18" t="s">
        <v>311</v>
      </c>
      <c r="BM688" s="224" t="s">
        <v>1203</v>
      </c>
    </row>
    <row r="689" spans="1:47" s="2" customFormat="1" ht="12">
      <c r="A689" s="39"/>
      <c r="B689" s="40"/>
      <c r="C689" s="41"/>
      <c r="D689" s="226" t="s">
        <v>219</v>
      </c>
      <c r="E689" s="41"/>
      <c r="F689" s="227" t="s">
        <v>1202</v>
      </c>
      <c r="G689" s="41"/>
      <c r="H689" s="41"/>
      <c r="I689" s="228"/>
      <c r="J689" s="41"/>
      <c r="K689" s="41"/>
      <c r="L689" s="45"/>
      <c r="M689" s="229"/>
      <c r="N689" s="230"/>
      <c r="O689" s="85"/>
      <c r="P689" s="85"/>
      <c r="Q689" s="85"/>
      <c r="R689" s="85"/>
      <c r="S689" s="85"/>
      <c r="T689" s="86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219</v>
      </c>
      <c r="AU689" s="18" t="s">
        <v>81</v>
      </c>
    </row>
    <row r="690" spans="1:47" s="2" customFormat="1" ht="12">
      <c r="A690" s="39"/>
      <c r="B690" s="40"/>
      <c r="C690" s="41"/>
      <c r="D690" s="231" t="s">
        <v>221</v>
      </c>
      <c r="E690" s="41"/>
      <c r="F690" s="232" t="s">
        <v>1204</v>
      </c>
      <c r="G690" s="41"/>
      <c r="H690" s="41"/>
      <c r="I690" s="228"/>
      <c r="J690" s="41"/>
      <c r="K690" s="41"/>
      <c r="L690" s="45"/>
      <c r="M690" s="229"/>
      <c r="N690" s="230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221</v>
      </c>
      <c r="AU690" s="18" t="s">
        <v>81</v>
      </c>
    </row>
    <row r="691" spans="1:51" s="13" customFormat="1" ht="12">
      <c r="A691" s="13"/>
      <c r="B691" s="233"/>
      <c r="C691" s="234"/>
      <c r="D691" s="226" t="s">
        <v>223</v>
      </c>
      <c r="E691" s="235" t="s">
        <v>19</v>
      </c>
      <c r="F691" s="236" t="s">
        <v>1205</v>
      </c>
      <c r="G691" s="234"/>
      <c r="H691" s="237">
        <v>18.2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3" t="s">
        <v>223</v>
      </c>
      <c r="AU691" s="243" t="s">
        <v>81</v>
      </c>
      <c r="AV691" s="13" t="s">
        <v>81</v>
      </c>
      <c r="AW691" s="13" t="s">
        <v>33</v>
      </c>
      <c r="AX691" s="13" t="s">
        <v>79</v>
      </c>
      <c r="AY691" s="243" t="s">
        <v>210</v>
      </c>
    </row>
    <row r="692" spans="1:65" s="2" customFormat="1" ht="33" customHeight="1">
      <c r="A692" s="39"/>
      <c r="B692" s="40"/>
      <c r="C692" s="213" t="s">
        <v>1206</v>
      </c>
      <c r="D692" s="213" t="s">
        <v>212</v>
      </c>
      <c r="E692" s="214" t="s">
        <v>1207</v>
      </c>
      <c r="F692" s="215" t="s">
        <v>1208</v>
      </c>
      <c r="G692" s="216" t="s">
        <v>229</v>
      </c>
      <c r="H692" s="217">
        <v>15.7</v>
      </c>
      <c r="I692" s="218"/>
      <c r="J692" s="219">
        <f>ROUND(I692*H692,2)</f>
        <v>0</v>
      </c>
      <c r="K692" s="215" t="s">
        <v>216</v>
      </c>
      <c r="L692" s="45"/>
      <c r="M692" s="220" t="s">
        <v>19</v>
      </c>
      <c r="N692" s="221" t="s">
        <v>43</v>
      </c>
      <c r="O692" s="85"/>
      <c r="P692" s="222">
        <f>O692*H692</f>
        <v>0</v>
      </c>
      <c r="Q692" s="222">
        <v>0.00909</v>
      </c>
      <c r="R692" s="222">
        <f>Q692*H692</f>
        <v>0.142713</v>
      </c>
      <c r="S692" s="222">
        <v>0</v>
      </c>
      <c r="T692" s="223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4" t="s">
        <v>311</v>
      </c>
      <c r="AT692" s="224" t="s">
        <v>212</v>
      </c>
      <c r="AU692" s="224" t="s">
        <v>81</v>
      </c>
      <c r="AY692" s="18" t="s">
        <v>210</v>
      </c>
      <c r="BE692" s="225">
        <f>IF(N692="základní",J692,0)</f>
        <v>0</v>
      </c>
      <c r="BF692" s="225">
        <f>IF(N692="snížená",J692,0)</f>
        <v>0</v>
      </c>
      <c r="BG692" s="225">
        <f>IF(N692="zákl. přenesená",J692,0)</f>
        <v>0</v>
      </c>
      <c r="BH692" s="225">
        <f>IF(N692="sníž. přenesená",J692,0)</f>
        <v>0</v>
      </c>
      <c r="BI692" s="225">
        <f>IF(N692="nulová",J692,0)</f>
        <v>0</v>
      </c>
      <c r="BJ692" s="18" t="s">
        <v>79</v>
      </c>
      <c r="BK692" s="225">
        <f>ROUND(I692*H692,2)</f>
        <v>0</v>
      </c>
      <c r="BL692" s="18" t="s">
        <v>311</v>
      </c>
      <c r="BM692" s="224" t="s">
        <v>1209</v>
      </c>
    </row>
    <row r="693" spans="1:47" s="2" customFormat="1" ht="12">
      <c r="A693" s="39"/>
      <c r="B693" s="40"/>
      <c r="C693" s="41"/>
      <c r="D693" s="226" t="s">
        <v>219</v>
      </c>
      <c r="E693" s="41"/>
      <c r="F693" s="227" t="s">
        <v>1210</v>
      </c>
      <c r="G693" s="41"/>
      <c r="H693" s="41"/>
      <c r="I693" s="228"/>
      <c r="J693" s="41"/>
      <c r="K693" s="41"/>
      <c r="L693" s="45"/>
      <c r="M693" s="229"/>
      <c r="N693" s="230"/>
      <c r="O693" s="85"/>
      <c r="P693" s="85"/>
      <c r="Q693" s="85"/>
      <c r="R693" s="85"/>
      <c r="S693" s="85"/>
      <c r="T693" s="86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219</v>
      </c>
      <c r="AU693" s="18" t="s">
        <v>81</v>
      </c>
    </row>
    <row r="694" spans="1:47" s="2" customFormat="1" ht="12">
      <c r="A694" s="39"/>
      <c r="B694" s="40"/>
      <c r="C694" s="41"/>
      <c r="D694" s="231" t="s">
        <v>221</v>
      </c>
      <c r="E694" s="41"/>
      <c r="F694" s="232" t="s">
        <v>1211</v>
      </c>
      <c r="G694" s="41"/>
      <c r="H694" s="41"/>
      <c r="I694" s="228"/>
      <c r="J694" s="41"/>
      <c r="K694" s="41"/>
      <c r="L694" s="45"/>
      <c r="M694" s="229"/>
      <c r="N694" s="230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221</v>
      </c>
      <c r="AU694" s="18" t="s">
        <v>81</v>
      </c>
    </row>
    <row r="695" spans="1:51" s="13" customFormat="1" ht="12">
      <c r="A695" s="13"/>
      <c r="B695" s="233"/>
      <c r="C695" s="234"/>
      <c r="D695" s="226" t="s">
        <v>223</v>
      </c>
      <c r="E695" s="235" t="s">
        <v>19</v>
      </c>
      <c r="F695" s="236" t="s">
        <v>1212</v>
      </c>
      <c r="G695" s="234"/>
      <c r="H695" s="237">
        <v>15.7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3" t="s">
        <v>223</v>
      </c>
      <c r="AU695" s="243" t="s">
        <v>81</v>
      </c>
      <c r="AV695" s="13" t="s">
        <v>81</v>
      </c>
      <c r="AW695" s="13" t="s">
        <v>33</v>
      </c>
      <c r="AX695" s="13" t="s">
        <v>79</v>
      </c>
      <c r="AY695" s="243" t="s">
        <v>210</v>
      </c>
    </row>
    <row r="696" spans="1:65" s="2" customFormat="1" ht="37.8" customHeight="1">
      <c r="A696" s="39"/>
      <c r="B696" s="40"/>
      <c r="C696" s="244" t="s">
        <v>1213</v>
      </c>
      <c r="D696" s="244" t="s">
        <v>240</v>
      </c>
      <c r="E696" s="245" t="s">
        <v>1214</v>
      </c>
      <c r="F696" s="246" t="s">
        <v>1215</v>
      </c>
      <c r="G696" s="247" t="s">
        <v>229</v>
      </c>
      <c r="H696" s="248">
        <v>18.055</v>
      </c>
      <c r="I696" s="249"/>
      <c r="J696" s="250">
        <f>ROUND(I696*H696,2)</f>
        <v>0</v>
      </c>
      <c r="K696" s="246" t="s">
        <v>216</v>
      </c>
      <c r="L696" s="251"/>
      <c r="M696" s="252" t="s">
        <v>19</v>
      </c>
      <c r="N696" s="253" t="s">
        <v>43</v>
      </c>
      <c r="O696" s="85"/>
      <c r="P696" s="222">
        <f>O696*H696</f>
        <v>0</v>
      </c>
      <c r="Q696" s="222">
        <v>0.022</v>
      </c>
      <c r="R696" s="222">
        <f>Q696*H696</f>
        <v>0.39720999999999995</v>
      </c>
      <c r="S696" s="222">
        <v>0</v>
      </c>
      <c r="T696" s="223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24" t="s">
        <v>405</v>
      </c>
      <c r="AT696" s="224" t="s">
        <v>240</v>
      </c>
      <c r="AU696" s="224" t="s">
        <v>81</v>
      </c>
      <c r="AY696" s="18" t="s">
        <v>210</v>
      </c>
      <c r="BE696" s="225">
        <f>IF(N696="základní",J696,0)</f>
        <v>0</v>
      </c>
      <c r="BF696" s="225">
        <f>IF(N696="snížená",J696,0)</f>
        <v>0</v>
      </c>
      <c r="BG696" s="225">
        <f>IF(N696="zákl. přenesená",J696,0)</f>
        <v>0</v>
      </c>
      <c r="BH696" s="225">
        <f>IF(N696="sníž. přenesená",J696,0)</f>
        <v>0</v>
      </c>
      <c r="BI696" s="225">
        <f>IF(N696="nulová",J696,0)</f>
        <v>0</v>
      </c>
      <c r="BJ696" s="18" t="s">
        <v>79</v>
      </c>
      <c r="BK696" s="225">
        <f>ROUND(I696*H696,2)</f>
        <v>0</v>
      </c>
      <c r="BL696" s="18" t="s">
        <v>311</v>
      </c>
      <c r="BM696" s="224" t="s">
        <v>1216</v>
      </c>
    </row>
    <row r="697" spans="1:47" s="2" customFormat="1" ht="12">
      <c r="A697" s="39"/>
      <c r="B697" s="40"/>
      <c r="C697" s="41"/>
      <c r="D697" s="226" t="s">
        <v>219</v>
      </c>
      <c r="E697" s="41"/>
      <c r="F697" s="227" t="s">
        <v>1215</v>
      </c>
      <c r="G697" s="41"/>
      <c r="H697" s="41"/>
      <c r="I697" s="228"/>
      <c r="J697" s="41"/>
      <c r="K697" s="41"/>
      <c r="L697" s="45"/>
      <c r="M697" s="229"/>
      <c r="N697" s="230"/>
      <c r="O697" s="85"/>
      <c r="P697" s="85"/>
      <c r="Q697" s="85"/>
      <c r="R697" s="85"/>
      <c r="S697" s="85"/>
      <c r="T697" s="86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18" t="s">
        <v>219</v>
      </c>
      <c r="AU697" s="18" t="s">
        <v>81</v>
      </c>
    </row>
    <row r="698" spans="1:51" s="13" customFormat="1" ht="12">
      <c r="A698" s="13"/>
      <c r="B698" s="233"/>
      <c r="C698" s="234"/>
      <c r="D698" s="226" t="s">
        <v>223</v>
      </c>
      <c r="E698" s="234"/>
      <c r="F698" s="236" t="s">
        <v>1217</v>
      </c>
      <c r="G698" s="234"/>
      <c r="H698" s="237">
        <v>18.055</v>
      </c>
      <c r="I698" s="238"/>
      <c r="J698" s="234"/>
      <c r="K698" s="234"/>
      <c r="L698" s="239"/>
      <c r="M698" s="240"/>
      <c r="N698" s="241"/>
      <c r="O698" s="241"/>
      <c r="P698" s="241"/>
      <c r="Q698" s="241"/>
      <c r="R698" s="241"/>
      <c r="S698" s="241"/>
      <c r="T698" s="24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3" t="s">
        <v>223</v>
      </c>
      <c r="AU698" s="243" t="s">
        <v>81</v>
      </c>
      <c r="AV698" s="13" t="s">
        <v>81</v>
      </c>
      <c r="AW698" s="13" t="s">
        <v>4</v>
      </c>
      <c r="AX698" s="13" t="s">
        <v>79</v>
      </c>
      <c r="AY698" s="243" t="s">
        <v>210</v>
      </c>
    </row>
    <row r="699" spans="1:65" s="2" customFormat="1" ht="24.15" customHeight="1">
      <c r="A699" s="39"/>
      <c r="B699" s="40"/>
      <c r="C699" s="213" t="s">
        <v>1218</v>
      </c>
      <c r="D699" s="213" t="s">
        <v>212</v>
      </c>
      <c r="E699" s="214" t="s">
        <v>1219</v>
      </c>
      <c r="F699" s="215" t="s">
        <v>1220</v>
      </c>
      <c r="G699" s="216" t="s">
        <v>332</v>
      </c>
      <c r="H699" s="217">
        <v>0.838</v>
      </c>
      <c r="I699" s="218"/>
      <c r="J699" s="219">
        <f>ROUND(I699*H699,2)</f>
        <v>0</v>
      </c>
      <c r="K699" s="215" t="s">
        <v>216</v>
      </c>
      <c r="L699" s="45"/>
      <c r="M699" s="220" t="s">
        <v>19</v>
      </c>
      <c r="N699" s="221" t="s">
        <v>43</v>
      </c>
      <c r="O699" s="85"/>
      <c r="P699" s="222">
        <f>O699*H699</f>
        <v>0</v>
      </c>
      <c r="Q699" s="222">
        <v>0</v>
      </c>
      <c r="R699" s="222">
        <f>Q699*H699</f>
        <v>0</v>
      </c>
      <c r="S699" s="222">
        <v>0</v>
      </c>
      <c r="T699" s="223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4" t="s">
        <v>311</v>
      </c>
      <c r="AT699" s="224" t="s">
        <v>212</v>
      </c>
      <c r="AU699" s="224" t="s">
        <v>81</v>
      </c>
      <c r="AY699" s="18" t="s">
        <v>210</v>
      </c>
      <c r="BE699" s="225">
        <f>IF(N699="základní",J699,0)</f>
        <v>0</v>
      </c>
      <c r="BF699" s="225">
        <f>IF(N699="snížená",J699,0)</f>
        <v>0</v>
      </c>
      <c r="BG699" s="225">
        <f>IF(N699="zákl. přenesená",J699,0)</f>
        <v>0</v>
      </c>
      <c r="BH699" s="225">
        <f>IF(N699="sníž. přenesená",J699,0)</f>
        <v>0</v>
      </c>
      <c r="BI699" s="225">
        <f>IF(N699="nulová",J699,0)</f>
        <v>0</v>
      </c>
      <c r="BJ699" s="18" t="s">
        <v>79</v>
      </c>
      <c r="BK699" s="225">
        <f>ROUND(I699*H699,2)</f>
        <v>0</v>
      </c>
      <c r="BL699" s="18" t="s">
        <v>311</v>
      </c>
      <c r="BM699" s="224" t="s">
        <v>1221</v>
      </c>
    </row>
    <row r="700" spans="1:47" s="2" customFormat="1" ht="12">
      <c r="A700" s="39"/>
      <c r="B700" s="40"/>
      <c r="C700" s="41"/>
      <c r="D700" s="226" t="s">
        <v>219</v>
      </c>
      <c r="E700" s="41"/>
      <c r="F700" s="227" t="s">
        <v>1222</v>
      </c>
      <c r="G700" s="41"/>
      <c r="H700" s="41"/>
      <c r="I700" s="228"/>
      <c r="J700" s="41"/>
      <c r="K700" s="41"/>
      <c r="L700" s="45"/>
      <c r="M700" s="229"/>
      <c r="N700" s="230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219</v>
      </c>
      <c r="AU700" s="18" t="s">
        <v>81</v>
      </c>
    </row>
    <row r="701" spans="1:47" s="2" customFormat="1" ht="12">
      <c r="A701" s="39"/>
      <c r="B701" s="40"/>
      <c r="C701" s="41"/>
      <c r="D701" s="231" t="s">
        <v>221</v>
      </c>
      <c r="E701" s="41"/>
      <c r="F701" s="232" t="s">
        <v>1223</v>
      </c>
      <c r="G701" s="41"/>
      <c r="H701" s="41"/>
      <c r="I701" s="228"/>
      <c r="J701" s="41"/>
      <c r="K701" s="41"/>
      <c r="L701" s="45"/>
      <c r="M701" s="229"/>
      <c r="N701" s="230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221</v>
      </c>
      <c r="AU701" s="18" t="s">
        <v>81</v>
      </c>
    </row>
    <row r="702" spans="1:63" s="12" customFormat="1" ht="22.8" customHeight="1">
      <c r="A702" s="12"/>
      <c r="B702" s="197"/>
      <c r="C702" s="198"/>
      <c r="D702" s="199" t="s">
        <v>71</v>
      </c>
      <c r="E702" s="211" t="s">
        <v>1224</v>
      </c>
      <c r="F702" s="211" t="s">
        <v>1225</v>
      </c>
      <c r="G702" s="198"/>
      <c r="H702" s="198"/>
      <c r="I702" s="201"/>
      <c r="J702" s="212">
        <f>BK702</f>
        <v>0</v>
      </c>
      <c r="K702" s="198"/>
      <c r="L702" s="203"/>
      <c r="M702" s="204"/>
      <c r="N702" s="205"/>
      <c r="O702" s="205"/>
      <c r="P702" s="206">
        <f>SUM(P703:P705)</f>
        <v>0</v>
      </c>
      <c r="Q702" s="205"/>
      <c r="R702" s="206">
        <f>SUM(R703:R705)</f>
        <v>0</v>
      </c>
      <c r="S702" s="205"/>
      <c r="T702" s="207">
        <f>SUM(T703:T705)</f>
        <v>0.029400000000000003</v>
      </c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R702" s="208" t="s">
        <v>81</v>
      </c>
      <c r="AT702" s="209" t="s">
        <v>71</v>
      </c>
      <c r="AU702" s="209" t="s">
        <v>79</v>
      </c>
      <c r="AY702" s="208" t="s">
        <v>210</v>
      </c>
      <c r="BK702" s="210">
        <f>SUM(BK703:BK705)</f>
        <v>0</v>
      </c>
    </row>
    <row r="703" spans="1:65" s="2" customFormat="1" ht="21.75" customHeight="1">
      <c r="A703" s="39"/>
      <c r="B703" s="40"/>
      <c r="C703" s="213" t="s">
        <v>1226</v>
      </c>
      <c r="D703" s="213" t="s">
        <v>212</v>
      </c>
      <c r="E703" s="214" t="s">
        <v>1227</v>
      </c>
      <c r="F703" s="215" t="s">
        <v>1228</v>
      </c>
      <c r="G703" s="216" t="s">
        <v>229</v>
      </c>
      <c r="H703" s="217">
        <v>4.2</v>
      </c>
      <c r="I703" s="218"/>
      <c r="J703" s="219">
        <f>ROUND(I703*H703,2)</f>
        <v>0</v>
      </c>
      <c r="K703" s="215" t="s">
        <v>216</v>
      </c>
      <c r="L703" s="45"/>
      <c r="M703" s="220" t="s">
        <v>19</v>
      </c>
      <c r="N703" s="221" t="s">
        <v>43</v>
      </c>
      <c r="O703" s="85"/>
      <c r="P703" s="222">
        <f>O703*H703</f>
        <v>0</v>
      </c>
      <c r="Q703" s="222">
        <v>0</v>
      </c>
      <c r="R703" s="222">
        <f>Q703*H703</f>
        <v>0</v>
      </c>
      <c r="S703" s="222">
        <v>0.007</v>
      </c>
      <c r="T703" s="223">
        <f>S703*H703</f>
        <v>0.029400000000000003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24" t="s">
        <v>311</v>
      </c>
      <c r="AT703" s="224" t="s">
        <v>212</v>
      </c>
      <c r="AU703" s="224" t="s">
        <v>81</v>
      </c>
      <c r="AY703" s="18" t="s">
        <v>210</v>
      </c>
      <c r="BE703" s="225">
        <f>IF(N703="základní",J703,0)</f>
        <v>0</v>
      </c>
      <c r="BF703" s="225">
        <f>IF(N703="snížená",J703,0)</f>
        <v>0</v>
      </c>
      <c r="BG703" s="225">
        <f>IF(N703="zákl. přenesená",J703,0)</f>
        <v>0</v>
      </c>
      <c r="BH703" s="225">
        <f>IF(N703="sníž. přenesená",J703,0)</f>
        <v>0</v>
      </c>
      <c r="BI703" s="225">
        <f>IF(N703="nulová",J703,0)</f>
        <v>0</v>
      </c>
      <c r="BJ703" s="18" t="s">
        <v>79</v>
      </c>
      <c r="BK703" s="225">
        <f>ROUND(I703*H703,2)</f>
        <v>0</v>
      </c>
      <c r="BL703" s="18" t="s">
        <v>311</v>
      </c>
      <c r="BM703" s="224" t="s">
        <v>1229</v>
      </c>
    </row>
    <row r="704" spans="1:47" s="2" customFormat="1" ht="12">
      <c r="A704" s="39"/>
      <c r="B704" s="40"/>
      <c r="C704" s="41"/>
      <c r="D704" s="226" t="s">
        <v>219</v>
      </c>
      <c r="E704" s="41"/>
      <c r="F704" s="227" t="s">
        <v>1230</v>
      </c>
      <c r="G704" s="41"/>
      <c r="H704" s="41"/>
      <c r="I704" s="228"/>
      <c r="J704" s="41"/>
      <c r="K704" s="41"/>
      <c r="L704" s="45"/>
      <c r="M704" s="229"/>
      <c r="N704" s="230"/>
      <c r="O704" s="85"/>
      <c r="P704" s="85"/>
      <c r="Q704" s="85"/>
      <c r="R704" s="85"/>
      <c r="S704" s="85"/>
      <c r="T704" s="86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219</v>
      </c>
      <c r="AU704" s="18" t="s">
        <v>81</v>
      </c>
    </row>
    <row r="705" spans="1:47" s="2" customFormat="1" ht="12">
      <c r="A705" s="39"/>
      <c r="B705" s="40"/>
      <c r="C705" s="41"/>
      <c r="D705" s="231" t="s">
        <v>221</v>
      </c>
      <c r="E705" s="41"/>
      <c r="F705" s="232" t="s">
        <v>1231</v>
      </c>
      <c r="G705" s="41"/>
      <c r="H705" s="41"/>
      <c r="I705" s="228"/>
      <c r="J705" s="41"/>
      <c r="K705" s="41"/>
      <c r="L705" s="45"/>
      <c r="M705" s="229"/>
      <c r="N705" s="230"/>
      <c r="O705" s="85"/>
      <c r="P705" s="85"/>
      <c r="Q705" s="85"/>
      <c r="R705" s="85"/>
      <c r="S705" s="85"/>
      <c r="T705" s="86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221</v>
      </c>
      <c r="AU705" s="18" t="s">
        <v>81</v>
      </c>
    </row>
    <row r="706" spans="1:63" s="12" customFormat="1" ht="22.8" customHeight="1">
      <c r="A706" s="12"/>
      <c r="B706" s="197"/>
      <c r="C706" s="198"/>
      <c r="D706" s="199" t="s">
        <v>71</v>
      </c>
      <c r="E706" s="211" t="s">
        <v>1232</v>
      </c>
      <c r="F706" s="211" t="s">
        <v>1233</v>
      </c>
      <c r="G706" s="198"/>
      <c r="H706" s="198"/>
      <c r="I706" s="201"/>
      <c r="J706" s="212">
        <f>BK706</f>
        <v>0</v>
      </c>
      <c r="K706" s="198"/>
      <c r="L706" s="203"/>
      <c r="M706" s="204"/>
      <c r="N706" s="205"/>
      <c r="O706" s="205"/>
      <c r="P706" s="206">
        <f>SUM(P707:P744)</f>
        <v>0</v>
      </c>
      <c r="Q706" s="205"/>
      <c r="R706" s="206">
        <f>SUM(R707:R744)</f>
        <v>0.747427</v>
      </c>
      <c r="S706" s="205"/>
      <c r="T706" s="207">
        <f>SUM(T707:T744)</f>
        <v>0.187825</v>
      </c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R706" s="208" t="s">
        <v>81</v>
      </c>
      <c r="AT706" s="209" t="s">
        <v>71</v>
      </c>
      <c r="AU706" s="209" t="s">
        <v>79</v>
      </c>
      <c r="AY706" s="208" t="s">
        <v>210</v>
      </c>
      <c r="BK706" s="210">
        <f>SUM(BK707:BK744)</f>
        <v>0</v>
      </c>
    </row>
    <row r="707" spans="1:65" s="2" customFormat="1" ht="24.15" customHeight="1">
      <c r="A707" s="39"/>
      <c r="B707" s="40"/>
      <c r="C707" s="213" t="s">
        <v>1234</v>
      </c>
      <c r="D707" s="213" t="s">
        <v>212</v>
      </c>
      <c r="E707" s="214" t="s">
        <v>1235</v>
      </c>
      <c r="F707" s="215" t="s">
        <v>1236</v>
      </c>
      <c r="G707" s="216" t="s">
        <v>229</v>
      </c>
      <c r="H707" s="217">
        <v>91</v>
      </c>
      <c r="I707" s="218"/>
      <c r="J707" s="219">
        <f>ROUND(I707*H707,2)</f>
        <v>0</v>
      </c>
      <c r="K707" s="215" t="s">
        <v>216</v>
      </c>
      <c r="L707" s="45"/>
      <c r="M707" s="220" t="s">
        <v>19</v>
      </c>
      <c r="N707" s="221" t="s">
        <v>43</v>
      </c>
      <c r="O707" s="85"/>
      <c r="P707" s="222">
        <f>O707*H707</f>
        <v>0</v>
      </c>
      <c r="Q707" s="222">
        <v>0</v>
      </c>
      <c r="R707" s="222">
        <f>Q707*H707</f>
        <v>0</v>
      </c>
      <c r="S707" s="222">
        <v>0</v>
      </c>
      <c r="T707" s="223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24" t="s">
        <v>311</v>
      </c>
      <c r="AT707" s="224" t="s">
        <v>212</v>
      </c>
      <c r="AU707" s="224" t="s">
        <v>81</v>
      </c>
      <c r="AY707" s="18" t="s">
        <v>210</v>
      </c>
      <c r="BE707" s="225">
        <f>IF(N707="základní",J707,0)</f>
        <v>0</v>
      </c>
      <c r="BF707" s="225">
        <f>IF(N707="snížená",J707,0)</f>
        <v>0</v>
      </c>
      <c r="BG707" s="225">
        <f>IF(N707="zákl. přenesená",J707,0)</f>
        <v>0</v>
      </c>
      <c r="BH707" s="225">
        <f>IF(N707="sníž. přenesená",J707,0)</f>
        <v>0</v>
      </c>
      <c r="BI707" s="225">
        <f>IF(N707="nulová",J707,0)</f>
        <v>0</v>
      </c>
      <c r="BJ707" s="18" t="s">
        <v>79</v>
      </c>
      <c r="BK707" s="225">
        <f>ROUND(I707*H707,2)</f>
        <v>0</v>
      </c>
      <c r="BL707" s="18" t="s">
        <v>311</v>
      </c>
      <c r="BM707" s="224" t="s">
        <v>1237</v>
      </c>
    </row>
    <row r="708" spans="1:47" s="2" customFormat="1" ht="12">
      <c r="A708" s="39"/>
      <c r="B708" s="40"/>
      <c r="C708" s="41"/>
      <c r="D708" s="226" t="s">
        <v>219</v>
      </c>
      <c r="E708" s="41"/>
      <c r="F708" s="227" t="s">
        <v>1238</v>
      </c>
      <c r="G708" s="41"/>
      <c r="H708" s="41"/>
      <c r="I708" s="228"/>
      <c r="J708" s="41"/>
      <c r="K708" s="41"/>
      <c r="L708" s="45"/>
      <c r="M708" s="229"/>
      <c r="N708" s="230"/>
      <c r="O708" s="85"/>
      <c r="P708" s="85"/>
      <c r="Q708" s="85"/>
      <c r="R708" s="85"/>
      <c r="S708" s="85"/>
      <c r="T708" s="86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18" t="s">
        <v>219</v>
      </c>
      <c r="AU708" s="18" t="s">
        <v>81</v>
      </c>
    </row>
    <row r="709" spans="1:47" s="2" customFormat="1" ht="12">
      <c r="A709" s="39"/>
      <c r="B709" s="40"/>
      <c r="C709" s="41"/>
      <c r="D709" s="231" t="s">
        <v>221</v>
      </c>
      <c r="E709" s="41"/>
      <c r="F709" s="232" t="s">
        <v>1239</v>
      </c>
      <c r="G709" s="41"/>
      <c r="H709" s="41"/>
      <c r="I709" s="228"/>
      <c r="J709" s="41"/>
      <c r="K709" s="41"/>
      <c r="L709" s="45"/>
      <c r="M709" s="229"/>
      <c r="N709" s="230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221</v>
      </c>
      <c r="AU709" s="18" t="s">
        <v>81</v>
      </c>
    </row>
    <row r="710" spans="1:65" s="2" customFormat="1" ht="16.5" customHeight="1">
      <c r="A710" s="39"/>
      <c r="B710" s="40"/>
      <c r="C710" s="213" t="s">
        <v>1240</v>
      </c>
      <c r="D710" s="213" t="s">
        <v>212</v>
      </c>
      <c r="E710" s="214" t="s">
        <v>1241</v>
      </c>
      <c r="F710" s="215" t="s">
        <v>1242</v>
      </c>
      <c r="G710" s="216" t="s">
        <v>229</v>
      </c>
      <c r="H710" s="217">
        <v>91</v>
      </c>
      <c r="I710" s="218"/>
      <c r="J710" s="219">
        <f>ROUND(I710*H710,2)</f>
        <v>0</v>
      </c>
      <c r="K710" s="215" t="s">
        <v>216</v>
      </c>
      <c r="L710" s="45"/>
      <c r="M710" s="220" t="s">
        <v>19</v>
      </c>
      <c r="N710" s="221" t="s">
        <v>43</v>
      </c>
      <c r="O710" s="85"/>
      <c r="P710" s="222">
        <f>O710*H710</f>
        <v>0</v>
      </c>
      <c r="Q710" s="222">
        <v>0</v>
      </c>
      <c r="R710" s="222">
        <f>Q710*H710</f>
        <v>0</v>
      </c>
      <c r="S710" s="222">
        <v>0</v>
      </c>
      <c r="T710" s="223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24" t="s">
        <v>311</v>
      </c>
      <c r="AT710" s="224" t="s">
        <v>212</v>
      </c>
      <c r="AU710" s="224" t="s">
        <v>81</v>
      </c>
      <c r="AY710" s="18" t="s">
        <v>210</v>
      </c>
      <c r="BE710" s="225">
        <f>IF(N710="základní",J710,0)</f>
        <v>0</v>
      </c>
      <c r="BF710" s="225">
        <f>IF(N710="snížená",J710,0)</f>
        <v>0</v>
      </c>
      <c r="BG710" s="225">
        <f>IF(N710="zákl. přenesená",J710,0)</f>
        <v>0</v>
      </c>
      <c r="BH710" s="225">
        <f>IF(N710="sníž. přenesená",J710,0)</f>
        <v>0</v>
      </c>
      <c r="BI710" s="225">
        <f>IF(N710="nulová",J710,0)</f>
        <v>0</v>
      </c>
      <c r="BJ710" s="18" t="s">
        <v>79</v>
      </c>
      <c r="BK710" s="225">
        <f>ROUND(I710*H710,2)</f>
        <v>0</v>
      </c>
      <c r="BL710" s="18" t="s">
        <v>311</v>
      </c>
      <c r="BM710" s="224" t="s">
        <v>1243</v>
      </c>
    </row>
    <row r="711" spans="1:47" s="2" customFormat="1" ht="12">
      <c r="A711" s="39"/>
      <c r="B711" s="40"/>
      <c r="C711" s="41"/>
      <c r="D711" s="226" t="s">
        <v>219</v>
      </c>
      <c r="E711" s="41"/>
      <c r="F711" s="227" t="s">
        <v>1244</v>
      </c>
      <c r="G711" s="41"/>
      <c r="H711" s="41"/>
      <c r="I711" s="228"/>
      <c r="J711" s="41"/>
      <c r="K711" s="41"/>
      <c r="L711" s="45"/>
      <c r="M711" s="229"/>
      <c r="N711" s="230"/>
      <c r="O711" s="85"/>
      <c r="P711" s="85"/>
      <c r="Q711" s="85"/>
      <c r="R711" s="85"/>
      <c r="S711" s="85"/>
      <c r="T711" s="86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219</v>
      </c>
      <c r="AU711" s="18" t="s">
        <v>81</v>
      </c>
    </row>
    <row r="712" spans="1:47" s="2" customFormat="1" ht="12">
      <c r="A712" s="39"/>
      <c r="B712" s="40"/>
      <c r="C712" s="41"/>
      <c r="D712" s="231" t="s">
        <v>221</v>
      </c>
      <c r="E712" s="41"/>
      <c r="F712" s="232" t="s">
        <v>1245</v>
      </c>
      <c r="G712" s="41"/>
      <c r="H712" s="41"/>
      <c r="I712" s="228"/>
      <c r="J712" s="41"/>
      <c r="K712" s="41"/>
      <c r="L712" s="45"/>
      <c r="M712" s="229"/>
      <c r="N712" s="230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221</v>
      </c>
      <c r="AU712" s="18" t="s">
        <v>81</v>
      </c>
    </row>
    <row r="713" spans="1:65" s="2" customFormat="1" ht="24.15" customHeight="1">
      <c r="A713" s="39"/>
      <c r="B713" s="40"/>
      <c r="C713" s="213" t="s">
        <v>1246</v>
      </c>
      <c r="D713" s="213" t="s">
        <v>212</v>
      </c>
      <c r="E713" s="214" t="s">
        <v>1247</v>
      </c>
      <c r="F713" s="215" t="s">
        <v>1248</v>
      </c>
      <c r="G713" s="216" t="s">
        <v>229</v>
      </c>
      <c r="H713" s="217">
        <v>91</v>
      </c>
      <c r="I713" s="218"/>
      <c r="J713" s="219">
        <f>ROUND(I713*H713,2)</f>
        <v>0</v>
      </c>
      <c r="K713" s="215" t="s">
        <v>216</v>
      </c>
      <c r="L713" s="45"/>
      <c r="M713" s="220" t="s">
        <v>19</v>
      </c>
      <c r="N713" s="221" t="s">
        <v>43</v>
      </c>
      <c r="O713" s="85"/>
      <c r="P713" s="222">
        <f>O713*H713</f>
        <v>0</v>
      </c>
      <c r="Q713" s="222">
        <v>3E-05</v>
      </c>
      <c r="R713" s="222">
        <f>Q713*H713</f>
        <v>0.0027300000000000002</v>
      </c>
      <c r="S713" s="222">
        <v>0</v>
      </c>
      <c r="T713" s="223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24" t="s">
        <v>311</v>
      </c>
      <c r="AT713" s="224" t="s">
        <v>212</v>
      </c>
      <c r="AU713" s="224" t="s">
        <v>81</v>
      </c>
      <c r="AY713" s="18" t="s">
        <v>210</v>
      </c>
      <c r="BE713" s="225">
        <f>IF(N713="základní",J713,0)</f>
        <v>0</v>
      </c>
      <c r="BF713" s="225">
        <f>IF(N713="snížená",J713,0)</f>
        <v>0</v>
      </c>
      <c r="BG713" s="225">
        <f>IF(N713="zákl. přenesená",J713,0)</f>
        <v>0</v>
      </c>
      <c r="BH713" s="225">
        <f>IF(N713="sníž. přenesená",J713,0)</f>
        <v>0</v>
      </c>
      <c r="BI713" s="225">
        <f>IF(N713="nulová",J713,0)</f>
        <v>0</v>
      </c>
      <c r="BJ713" s="18" t="s">
        <v>79</v>
      </c>
      <c r="BK713" s="225">
        <f>ROUND(I713*H713,2)</f>
        <v>0</v>
      </c>
      <c r="BL713" s="18" t="s">
        <v>311</v>
      </c>
      <c r="BM713" s="224" t="s">
        <v>1249</v>
      </c>
    </row>
    <row r="714" spans="1:47" s="2" customFormat="1" ht="12">
      <c r="A714" s="39"/>
      <c r="B714" s="40"/>
      <c r="C714" s="41"/>
      <c r="D714" s="226" t="s">
        <v>219</v>
      </c>
      <c r="E714" s="41"/>
      <c r="F714" s="227" t="s">
        <v>1250</v>
      </c>
      <c r="G714" s="41"/>
      <c r="H714" s="41"/>
      <c r="I714" s="228"/>
      <c r="J714" s="41"/>
      <c r="K714" s="41"/>
      <c r="L714" s="45"/>
      <c r="M714" s="229"/>
      <c r="N714" s="230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219</v>
      </c>
      <c r="AU714" s="18" t="s">
        <v>81</v>
      </c>
    </row>
    <row r="715" spans="1:47" s="2" customFormat="1" ht="12">
      <c r="A715" s="39"/>
      <c r="B715" s="40"/>
      <c r="C715" s="41"/>
      <c r="D715" s="231" t="s">
        <v>221</v>
      </c>
      <c r="E715" s="41"/>
      <c r="F715" s="232" t="s">
        <v>1251</v>
      </c>
      <c r="G715" s="41"/>
      <c r="H715" s="41"/>
      <c r="I715" s="228"/>
      <c r="J715" s="41"/>
      <c r="K715" s="41"/>
      <c r="L715" s="45"/>
      <c r="M715" s="229"/>
      <c r="N715" s="230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221</v>
      </c>
      <c r="AU715" s="18" t="s">
        <v>81</v>
      </c>
    </row>
    <row r="716" spans="1:65" s="2" customFormat="1" ht="33" customHeight="1">
      <c r="A716" s="39"/>
      <c r="B716" s="40"/>
      <c r="C716" s="213" t="s">
        <v>1252</v>
      </c>
      <c r="D716" s="213" t="s">
        <v>212</v>
      </c>
      <c r="E716" s="214" t="s">
        <v>1253</v>
      </c>
      <c r="F716" s="215" t="s">
        <v>1254</v>
      </c>
      <c r="G716" s="216" t="s">
        <v>229</v>
      </c>
      <c r="H716" s="217">
        <v>91</v>
      </c>
      <c r="I716" s="218"/>
      <c r="J716" s="219">
        <f>ROUND(I716*H716,2)</f>
        <v>0</v>
      </c>
      <c r="K716" s="215" t="s">
        <v>216</v>
      </c>
      <c r="L716" s="45"/>
      <c r="M716" s="220" t="s">
        <v>19</v>
      </c>
      <c r="N716" s="221" t="s">
        <v>43</v>
      </c>
      <c r="O716" s="85"/>
      <c r="P716" s="222">
        <f>O716*H716</f>
        <v>0</v>
      </c>
      <c r="Q716" s="222">
        <v>0.00455</v>
      </c>
      <c r="R716" s="222">
        <f>Q716*H716</f>
        <v>0.41405000000000003</v>
      </c>
      <c r="S716" s="222">
        <v>0</v>
      </c>
      <c r="T716" s="223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4" t="s">
        <v>311</v>
      </c>
      <c r="AT716" s="224" t="s">
        <v>212</v>
      </c>
      <c r="AU716" s="224" t="s">
        <v>81</v>
      </c>
      <c r="AY716" s="18" t="s">
        <v>210</v>
      </c>
      <c r="BE716" s="225">
        <f>IF(N716="základní",J716,0)</f>
        <v>0</v>
      </c>
      <c r="BF716" s="225">
        <f>IF(N716="snížená",J716,0)</f>
        <v>0</v>
      </c>
      <c r="BG716" s="225">
        <f>IF(N716="zákl. přenesená",J716,0)</f>
        <v>0</v>
      </c>
      <c r="BH716" s="225">
        <f>IF(N716="sníž. přenesená",J716,0)</f>
        <v>0</v>
      </c>
      <c r="BI716" s="225">
        <f>IF(N716="nulová",J716,0)</f>
        <v>0</v>
      </c>
      <c r="BJ716" s="18" t="s">
        <v>79</v>
      </c>
      <c r="BK716" s="225">
        <f>ROUND(I716*H716,2)</f>
        <v>0</v>
      </c>
      <c r="BL716" s="18" t="s">
        <v>311</v>
      </c>
      <c r="BM716" s="224" t="s">
        <v>1255</v>
      </c>
    </row>
    <row r="717" spans="1:47" s="2" customFormat="1" ht="12">
      <c r="A717" s="39"/>
      <c r="B717" s="40"/>
      <c r="C717" s="41"/>
      <c r="D717" s="226" t="s">
        <v>219</v>
      </c>
      <c r="E717" s="41"/>
      <c r="F717" s="227" t="s">
        <v>1256</v>
      </c>
      <c r="G717" s="41"/>
      <c r="H717" s="41"/>
      <c r="I717" s="228"/>
      <c r="J717" s="41"/>
      <c r="K717" s="41"/>
      <c r="L717" s="45"/>
      <c r="M717" s="229"/>
      <c r="N717" s="230"/>
      <c r="O717" s="85"/>
      <c r="P717" s="85"/>
      <c r="Q717" s="85"/>
      <c r="R717" s="85"/>
      <c r="S717" s="85"/>
      <c r="T717" s="86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219</v>
      </c>
      <c r="AU717" s="18" t="s">
        <v>81</v>
      </c>
    </row>
    <row r="718" spans="1:47" s="2" customFormat="1" ht="12">
      <c r="A718" s="39"/>
      <c r="B718" s="40"/>
      <c r="C718" s="41"/>
      <c r="D718" s="231" t="s">
        <v>221</v>
      </c>
      <c r="E718" s="41"/>
      <c r="F718" s="232" t="s">
        <v>1257</v>
      </c>
      <c r="G718" s="41"/>
      <c r="H718" s="41"/>
      <c r="I718" s="228"/>
      <c r="J718" s="41"/>
      <c r="K718" s="41"/>
      <c r="L718" s="45"/>
      <c r="M718" s="229"/>
      <c r="N718" s="230"/>
      <c r="O718" s="85"/>
      <c r="P718" s="85"/>
      <c r="Q718" s="85"/>
      <c r="R718" s="85"/>
      <c r="S718" s="85"/>
      <c r="T718" s="86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221</v>
      </c>
      <c r="AU718" s="18" t="s">
        <v>81</v>
      </c>
    </row>
    <row r="719" spans="1:65" s="2" customFormat="1" ht="24.15" customHeight="1">
      <c r="A719" s="39"/>
      <c r="B719" s="40"/>
      <c r="C719" s="213" t="s">
        <v>1258</v>
      </c>
      <c r="D719" s="213" t="s">
        <v>212</v>
      </c>
      <c r="E719" s="214" t="s">
        <v>1259</v>
      </c>
      <c r="F719" s="215" t="s">
        <v>1260</v>
      </c>
      <c r="G719" s="216" t="s">
        <v>229</v>
      </c>
      <c r="H719" s="217">
        <v>75.13</v>
      </c>
      <c r="I719" s="218"/>
      <c r="J719" s="219">
        <f>ROUND(I719*H719,2)</f>
        <v>0</v>
      </c>
      <c r="K719" s="215" t="s">
        <v>216</v>
      </c>
      <c r="L719" s="45"/>
      <c r="M719" s="220" t="s">
        <v>19</v>
      </c>
      <c r="N719" s="221" t="s">
        <v>43</v>
      </c>
      <c r="O719" s="85"/>
      <c r="P719" s="222">
        <f>O719*H719</f>
        <v>0</v>
      </c>
      <c r="Q719" s="222">
        <v>0</v>
      </c>
      <c r="R719" s="222">
        <f>Q719*H719</f>
        <v>0</v>
      </c>
      <c r="S719" s="222">
        <v>0.0025</v>
      </c>
      <c r="T719" s="223">
        <f>S719*H719</f>
        <v>0.187825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24" t="s">
        <v>311</v>
      </c>
      <c r="AT719" s="224" t="s">
        <v>212</v>
      </c>
      <c r="AU719" s="224" t="s">
        <v>81</v>
      </c>
      <c r="AY719" s="18" t="s">
        <v>210</v>
      </c>
      <c r="BE719" s="225">
        <f>IF(N719="základní",J719,0)</f>
        <v>0</v>
      </c>
      <c r="BF719" s="225">
        <f>IF(N719="snížená",J719,0)</f>
        <v>0</v>
      </c>
      <c r="BG719" s="225">
        <f>IF(N719="zákl. přenesená",J719,0)</f>
        <v>0</v>
      </c>
      <c r="BH719" s="225">
        <f>IF(N719="sníž. přenesená",J719,0)</f>
        <v>0</v>
      </c>
      <c r="BI719" s="225">
        <f>IF(N719="nulová",J719,0)</f>
        <v>0</v>
      </c>
      <c r="BJ719" s="18" t="s">
        <v>79</v>
      </c>
      <c r="BK719" s="225">
        <f>ROUND(I719*H719,2)</f>
        <v>0</v>
      </c>
      <c r="BL719" s="18" t="s">
        <v>311</v>
      </c>
      <c r="BM719" s="224" t="s">
        <v>1261</v>
      </c>
    </row>
    <row r="720" spans="1:47" s="2" customFormat="1" ht="12">
      <c r="A720" s="39"/>
      <c r="B720" s="40"/>
      <c r="C720" s="41"/>
      <c r="D720" s="226" t="s">
        <v>219</v>
      </c>
      <c r="E720" s="41"/>
      <c r="F720" s="227" t="s">
        <v>1262</v>
      </c>
      <c r="G720" s="41"/>
      <c r="H720" s="41"/>
      <c r="I720" s="228"/>
      <c r="J720" s="41"/>
      <c r="K720" s="41"/>
      <c r="L720" s="45"/>
      <c r="M720" s="229"/>
      <c r="N720" s="230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219</v>
      </c>
      <c r="AU720" s="18" t="s">
        <v>81</v>
      </c>
    </row>
    <row r="721" spans="1:47" s="2" customFormat="1" ht="12">
      <c r="A721" s="39"/>
      <c r="B721" s="40"/>
      <c r="C721" s="41"/>
      <c r="D721" s="231" t="s">
        <v>221</v>
      </c>
      <c r="E721" s="41"/>
      <c r="F721" s="232" t="s">
        <v>1263</v>
      </c>
      <c r="G721" s="41"/>
      <c r="H721" s="41"/>
      <c r="I721" s="228"/>
      <c r="J721" s="41"/>
      <c r="K721" s="41"/>
      <c r="L721" s="45"/>
      <c r="M721" s="229"/>
      <c r="N721" s="230"/>
      <c r="O721" s="85"/>
      <c r="P721" s="85"/>
      <c r="Q721" s="85"/>
      <c r="R721" s="85"/>
      <c r="S721" s="85"/>
      <c r="T721" s="86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T721" s="18" t="s">
        <v>221</v>
      </c>
      <c r="AU721" s="18" t="s">
        <v>81</v>
      </c>
    </row>
    <row r="722" spans="1:51" s="13" customFormat="1" ht="12">
      <c r="A722" s="13"/>
      <c r="B722" s="233"/>
      <c r="C722" s="234"/>
      <c r="D722" s="226" t="s">
        <v>223</v>
      </c>
      <c r="E722" s="235" t="s">
        <v>19</v>
      </c>
      <c r="F722" s="236" t="s">
        <v>1264</v>
      </c>
      <c r="G722" s="234"/>
      <c r="H722" s="237">
        <v>75.13</v>
      </c>
      <c r="I722" s="238"/>
      <c r="J722" s="234"/>
      <c r="K722" s="234"/>
      <c r="L722" s="239"/>
      <c r="M722" s="240"/>
      <c r="N722" s="241"/>
      <c r="O722" s="241"/>
      <c r="P722" s="241"/>
      <c r="Q722" s="241"/>
      <c r="R722" s="241"/>
      <c r="S722" s="241"/>
      <c r="T722" s="24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3" t="s">
        <v>223</v>
      </c>
      <c r="AU722" s="243" t="s">
        <v>81</v>
      </c>
      <c r="AV722" s="13" t="s">
        <v>81</v>
      </c>
      <c r="AW722" s="13" t="s">
        <v>33</v>
      </c>
      <c r="AX722" s="13" t="s">
        <v>79</v>
      </c>
      <c r="AY722" s="243" t="s">
        <v>210</v>
      </c>
    </row>
    <row r="723" spans="1:65" s="2" customFormat="1" ht="16.5" customHeight="1">
      <c r="A723" s="39"/>
      <c r="B723" s="40"/>
      <c r="C723" s="213" t="s">
        <v>1265</v>
      </c>
      <c r="D723" s="213" t="s">
        <v>212</v>
      </c>
      <c r="E723" s="214" t="s">
        <v>1266</v>
      </c>
      <c r="F723" s="215" t="s">
        <v>1267</v>
      </c>
      <c r="G723" s="216" t="s">
        <v>229</v>
      </c>
      <c r="H723" s="217">
        <v>91</v>
      </c>
      <c r="I723" s="218"/>
      <c r="J723" s="219">
        <f>ROUND(I723*H723,2)</f>
        <v>0</v>
      </c>
      <c r="K723" s="215" t="s">
        <v>216</v>
      </c>
      <c r="L723" s="45"/>
      <c r="M723" s="220" t="s">
        <v>19</v>
      </c>
      <c r="N723" s="221" t="s">
        <v>43</v>
      </c>
      <c r="O723" s="85"/>
      <c r="P723" s="222">
        <f>O723*H723</f>
        <v>0</v>
      </c>
      <c r="Q723" s="222">
        <v>0.0003</v>
      </c>
      <c r="R723" s="222">
        <f>Q723*H723</f>
        <v>0.027299999999999998</v>
      </c>
      <c r="S723" s="222">
        <v>0</v>
      </c>
      <c r="T723" s="223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4" t="s">
        <v>311</v>
      </c>
      <c r="AT723" s="224" t="s">
        <v>212</v>
      </c>
      <c r="AU723" s="224" t="s">
        <v>81</v>
      </c>
      <c r="AY723" s="18" t="s">
        <v>210</v>
      </c>
      <c r="BE723" s="225">
        <f>IF(N723="základní",J723,0)</f>
        <v>0</v>
      </c>
      <c r="BF723" s="225">
        <f>IF(N723="snížená",J723,0)</f>
        <v>0</v>
      </c>
      <c r="BG723" s="225">
        <f>IF(N723="zákl. přenesená",J723,0)</f>
        <v>0</v>
      </c>
      <c r="BH723" s="225">
        <f>IF(N723="sníž. přenesená",J723,0)</f>
        <v>0</v>
      </c>
      <c r="BI723" s="225">
        <f>IF(N723="nulová",J723,0)</f>
        <v>0</v>
      </c>
      <c r="BJ723" s="18" t="s">
        <v>79</v>
      </c>
      <c r="BK723" s="225">
        <f>ROUND(I723*H723,2)</f>
        <v>0</v>
      </c>
      <c r="BL723" s="18" t="s">
        <v>311</v>
      </c>
      <c r="BM723" s="224" t="s">
        <v>1268</v>
      </c>
    </row>
    <row r="724" spans="1:47" s="2" customFormat="1" ht="12">
      <c r="A724" s="39"/>
      <c r="B724" s="40"/>
      <c r="C724" s="41"/>
      <c r="D724" s="226" t="s">
        <v>219</v>
      </c>
      <c r="E724" s="41"/>
      <c r="F724" s="227" t="s">
        <v>1269</v>
      </c>
      <c r="G724" s="41"/>
      <c r="H724" s="41"/>
      <c r="I724" s="228"/>
      <c r="J724" s="41"/>
      <c r="K724" s="41"/>
      <c r="L724" s="45"/>
      <c r="M724" s="229"/>
      <c r="N724" s="230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219</v>
      </c>
      <c r="AU724" s="18" t="s">
        <v>81</v>
      </c>
    </row>
    <row r="725" spans="1:47" s="2" customFormat="1" ht="12">
      <c r="A725" s="39"/>
      <c r="B725" s="40"/>
      <c r="C725" s="41"/>
      <c r="D725" s="231" t="s">
        <v>221</v>
      </c>
      <c r="E725" s="41"/>
      <c r="F725" s="232" t="s">
        <v>1270</v>
      </c>
      <c r="G725" s="41"/>
      <c r="H725" s="41"/>
      <c r="I725" s="228"/>
      <c r="J725" s="41"/>
      <c r="K725" s="41"/>
      <c r="L725" s="45"/>
      <c r="M725" s="229"/>
      <c r="N725" s="230"/>
      <c r="O725" s="85"/>
      <c r="P725" s="85"/>
      <c r="Q725" s="85"/>
      <c r="R725" s="85"/>
      <c r="S725" s="85"/>
      <c r="T725" s="86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221</v>
      </c>
      <c r="AU725" s="18" t="s">
        <v>81</v>
      </c>
    </row>
    <row r="726" spans="1:65" s="2" customFormat="1" ht="16.5" customHeight="1">
      <c r="A726" s="39"/>
      <c r="B726" s="40"/>
      <c r="C726" s="244" t="s">
        <v>1271</v>
      </c>
      <c r="D726" s="244" t="s">
        <v>240</v>
      </c>
      <c r="E726" s="245" t="s">
        <v>1272</v>
      </c>
      <c r="F726" s="246" t="s">
        <v>1273</v>
      </c>
      <c r="G726" s="247" t="s">
        <v>229</v>
      </c>
      <c r="H726" s="248">
        <v>100.1</v>
      </c>
      <c r="I726" s="249"/>
      <c r="J726" s="250">
        <f>ROUND(I726*H726,2)</f>
        <v>0</v>
      </c>
      <c r="K726" s="246" t="s">
        <v>216</v>
      </c>
      <c r="L726" s="251"/>
      <c r="M726" s="252" t="s">
        <v>19</v>
      </c>
      <c r="N726" s="253" t="s">
        <v>43</v>
      </c>
      <c r="O726" s="85"/>
      <c r="P726" s="222">
        <f>O726*H726</f>
        <v>0</v>
      </c>
      <c r="Q726" s="222">
        <v>0.00283</v>
      </c>
      <c r="R726" s="222">
        <f>Q726*H726</f>
        <v>0.283283</v>
      </c>
      <c r="S726" s="222">
        <v>0</v>
      </c>
      <c r="T726" s="223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24" t="s">
        <v>405</v>
      </c>
      <c r="AT726" s="224" t="s">
        <v>240</v>
      </c>
      <c r="AU726" s="224" t="s">
        <v>81</v>
      </c>
      <c r="AY726" s="18" t="s">
        <v>210</v>
      </c>
      <c r="BE726" s="225">
        <f>IF(N726="základní",J726,0)</f>
        <v>0</v>
      </c>
      <c r="BF726" s="225">
        <f>IF(N726="snížená",J726,0)</f>
        <v>0</v>
      </c>
      <c r="BG726" s="225">
        <f>IF(N726="zákl. přenesená",J726,0)</f>
        <v>0</v>
      </c>
      <c r="BH726" s="225">
        <f>IF(N726="sníž. přenesená",J726,0)</f>
        <v>0</v>
      </c>
      <c r="BI726" s="225">
        <f>IF(N726="nulová",J726,0)</f>
        <v>0</v>
      </c>
      <c r="BJ726" s="18" t="s">
        <v>79</v>
      </c>
      <c r="BK726" s="225">
        <f>ROUND(I726*H726,2)</f>
        <v>0</v>
      </c>
      <c r="BL726" s="18" t="s">
        <v>311</v>
      </c>
      <c r="BM726" s="224" t="s">
        <v>1274</v>
      </c>
    </row>
    <row r="727" spans="1:47" s="2" customFormat="1" ht="12">
      <c r="A727" s="39"/>
      <c r="B727" s="40"/>
      <c r="C727" s="41"/>
      <c r="D727" s="226" t="s">
        <v>219</v>
      </c>
      <c r="E727" s="41"/>
      <c r="F727" s="227" t="s">
        <v>1273</v>
      </c>
      <c r="G727" s="41"/>
      <c r="H727" s="41"/>
      <c r="I727" s="228"/>
      <c r="J727" s="41"/>
      <c r="K727" s="41"/>
      <c r="L727" s="45"/>
      <c r="M727" s="229"/>
      <c r="N727" s="230"/>
      <c r="O727" s="85"/>
      <c r="P727" s="85"/>
      <c r="Q727" s="85"/>
      <c r="R727" s="85"/>
      <c r="S727" s="85"/>
      <c r="T727" s="86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219</v>
      </c>
      <c r="AU727" s="18" t="s">
        <v>81</v>
      </c>
    </row>
    <row r="728" spans="1:47" s="2" customFormat="1" ht="12">
      <c r="A728" s="39"/>
      <c r="B728" s="40"/>
      <c r="C728" s="41"/>
      <c r="D728" s="226" t="s">
        <v>315</v>
      </c>
      <c r="E728" s="41"/>
      <c r="F728" s="254" t="s">
        <v>1275</v>
      </c>
      <c r="G728" s="41"/>
      <c r="H728" s="41"/>
      <c r="I728" s="228"/>
      <c r="J728" s="41"/>
      <c r="K728" s="41"/>
      <c r="L728" s="45"/>
      <c r="M728" s="229"/>
      <c r="N728" s="230"/>
      <c r="O728" s="85"/>
      <c r="P728" s="85"/>
      <c r="Q728" s="85"/>
      <c r="R728" s="85"/>
      <c r="S728" s="85"/>
      <c r="T728" s="86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T728" s="18" t="s">
        <v>315</v>
      </c>
      <c r="AU728" s="18" t="s">
        <v>81</v>
      </c>
    </row>
    <row r="729" spans="1:51" s="13" customFormat="1" ht="12">
      <c r="A729" s="13"/>
      <c r="B729" s="233"/>
      <c r="C729" s="234"/>
      <c r="D729" s="226" t="s">
        <v>223</v>
      </c>
      <c r="E729" s="234"/>
      <c r="F729" s="236" t="s">
        <v>1276</v>
      </c>
      <c r="G729" s="234"/>
      <c r="H729" s="237">
        <v>100.1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3" t="s">
        <v>223</v>
      </c>
      <c r="AU729" s="243" t="s">
        <v>81</v>
      </c>
      <c r="AV729" s="13" t="s">
        <v>81</v>
      </c>
      <c r="AW729" s="13" t="s">
        <v>4</v>
      </c>
      <c r="AX729" s="13" t="s">
        <v>79</v>
      </c>
      <c r="AY729" s="243" t="s">
        <v>210</v>
      </c>
    </row>
    <row r="730" spans="1:65" s="2" customFormat="1" ht="16.5" customHeight="1">
      <c r="A730" s="39"/>
      <c r="B730" s="40"/>
      <c r="C730" s="213" t="s">
        <v>1277</v>
      </c>
      <c r="D730" s="213" t="s">
        <v>212</v>
      </c>
      <c r="E730" s="214" t="s">
        <v>1278</v>
      </c>
      <c r="F730" s="215" t="s">
        <v>1279</v>
      </c>
      <c r="G730" s="216" t="s">
        <v>269</v>
      </c>
      <c r="H730" s="217">
        <v>32</v>
      </c>
      <c r="I730" s="218"/>
      <c r="J730" s="219">
        <f>ROUND(I730*H730,2)</f>
        <v>0</v>
      </c>
      <c r="K730" s="215" t="s">
        <v>216</v>
      </c>
      <c r="L730" s="45"/>
      <c r="M730" s="220" t="s">
        <v>19</v>
      </c>
      <c r="N730" s="221" t="s">
        <v>43</v>
      </c>
      <c r="O730" s="85"/>
      <c r="P730" s="222">
        <f>O730*H730</f>
        <v>0</v>
      </c>
      <c r="Q730" s="222">
        <v>1E-05</v>
      </c>
      <c r="R730" s="222">
        <f>Q730*H730</f>
        <v>0.00032</v>
      </c>
      <c r="S730" s="222">
        <v>0</v>
      </c>
      <c r="T730" s="223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24" t="s">
        <v>311</v>
      </c>
      <c r="AT730" s="224" t="s">
        <v>212</v>
      </c>
      <c r="AU730" s="224" t="s">
        <v>81</v>
      </c>
      <c r="AY730" s="18" t="s">
        <v>210</v>
      </c>
      <c r="BE730" s="225">
        <f>IF(N730="základní",J730,0)</f>
        <v>0</v>
      </c>
      <c r="BF730" s="225">
        <f>IF(N730="snížená",J730,0)</f>
        <v>0</v>
      </c>
      <c r="BG730" s="225">
        <f>IF(N730="zákl. přenesená",J730,0)</f>
        <v>0</v>
      </c>
      <c r="BH730" s="225">
        <f>IF(N730="sníž. přenesená",J730,0)</f>
        <v>0</v>
      </c>
      <c r="BI730" s="225">
        <f>IF(N730="nulová",J730,0)</f>
        <v>0</v>
      </c>
      <c r="BJ730" s="18" t="s">
        <v>79</v>
      </c>
      <c r="BK730" s="225">
        <f>ROUND(I730*H730,2)</f>
        <v>0</v>
      </c>
      <c r="BL730" s="18" t="s">
        <v>311</v>
      </c>
      <c r="BM730" s="224" t="s">
        <v>1280</v>
      </c>
    </row>
    <row r="731" spans="1:47" s="2" customFormat="1" ht="12">
      <c r="A731" s="39"/>
      <c r="B731" s="40"/>
      <c r="C731" s="41"/>
      <c r="D731" s="226" t="s">
        <v>219</v>
      </c>
      <c r="E731" s="41"/>
      <c r="F731" s="227" t="s">
        <v>1281</v>
      </c>
      <c r="G731" s="41"/>
      <c r="H731" s="41"/>
      <c r="I731" s="228"/>
      <c r="J731" s="41"/>
      <c r="K731" s="41"/>
      <c r="L731" s="45"/>
      <c r="M731" s="229"/>
      <c r="N731" s="230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219</v>
      </c>
      <c r="AU731" s="18" t="s">
        <v>81</v>
      </c>
    </row>
    <row r="732" spans="1:47" s="2" customFormat="1" ht="12">
      <c r="A732" s="39"/>
      <c r="B732" s="40"/>
      <c r="C732" s="41"/>
      <c r="D732" s="231" t="s">
        <v>221</v>
      </c>
      <c r="E732" s="41"/>
      <c r="F732" s="232" t="s">
        <v>1282</v>
      </c>
      <c r="G732" s="41"/>
      <c r="H732" s="41"/>
      <c r="I732" s="228"/>
      <c r="J732" s="41"/>
      <c r="K732" s="41"/>
      <c r="L732" s="45"/>
      <c r="M732" s="229"/>
      <c r="N732" s="230"/>
      <c r="O732" s="85"/>
      <c r="P732" s="85"/>
      <c r="Q732" s="85"/>
      <c r="R732" s="85"/>
      <c r="S732" s="85"/>
      <c r="T732" s="86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T732" s="18" t="s">
        <v>221</v>
      </c>
      <c r="AU732" s="18" t="s">
        <v>81</v>
      </c>
    </row>
    <row r="733" spans="1:51" s="13" customFormat="1" ht="12">
      <c r="A733" s="13"/>
      <c r="B733" s="233"/>
      <c r="C733" s="234"/>
      <c r="D733" s="226" t="s">
        <v>223</v>
      </c>
      <c r="E733" s="235" t="s">
        <v>19</v>
      </c>
      <c r="F733" s="236" t="s">
        <v>405</v>
      </c>
      <c r="G733" s="234"/>
      <c r="H733" s="237">
        <v>32</v>
      </c>
      <c r="I733" s="238"/>
      <c r="J733" s="234"/>
      <c r="K733" s="234"/>
      <c r="L733" s="239"/>
      <c r="M733" s="240"/>
      <c r="N733" s="241"/>
      <c r="O733" s="241"/>
      <c r="P733" s="241"/>
      <c r="Q733" s="241"/>
      <c r="R733" s="241"/>
      <c r="S733" s="241"/>
      <c r="T733" s="24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3" t="s">
        <v>223</v>
      </c>
      <c r="AU733" s="243" t="s">
        <v>81</v>
      </c>
      <c r="AV733" s="13" t="s">
        <v>81</v>
      </c>
      <c r="AW733" s="13" t="s">
        <v>33</v>
      </c>
      <c r="AX733" s="13" t="s">
        <v>79</v>
      </c>
      <c r="AY733" s="243" t="s">
        <v>210</v>
      </c>
    </row>
    <row r="734" spans="1:65" s="2" customFormat="1" ht="16.5" customHeight="1">
      <c r="A734" s="39"/>
      <c r="B734" s="40"/>
      <c r="C734" s="244" t="s">
        <v>1283</v>
      </c>
      <c r="D734" s="244" t="s">
        <v>240</v>
      </c>
      <c r="E734" s="245" t="s">
        <v>1284</v>
      </c>
      <c r="F734" s="246" t="s">
        <v>1285</v>
      </c>
      <c r="G734" s="247" t="s">
        <v>269</v>
      </c>
      <c r="H734" s="248">
        <v>32.64</v>
      </c>
      <c r="I734" s="249"/>
      <c r="J734" s="250">
        <f>ROUND(I734*H734,2)</f>
        <v>0</v>
      </c>
      <c r="K734" s="246" t="s">
        <v>216</v>
      </c>
      <c r="L734" s="251"/>
      <c r="M734" s="252" t="s">
        <v>19</v>
      </c>
      <c r="N734" s="253" t="s">
        <v>43</v>
      </c>
      <c r="O734" s="85"/>
      <c r="P734" s="222">
        <f>O734*H734</f>
        <v>0</v>
      </c>
      <c r="Q734" s="222">
        <v>0.00035</v>
      </c>
      <c r="R734" s="222">
        <f>Q734*H734</f>
        <v>0.011424</v>
      </c>
      <c r="S734" s="222">
        <v>0</v>
      </c>
      <c r="T734" s="223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24" t="s">
        <v>405</v>
      </c>
      <c r="AT734" s="224" t="s">
        <v>240</v>
      </c>
      <c r="AU734" s="224" t="s">
        <v>81</v>
      </c>
      <c r="AY734" s="18" t="s">
        <v>210</v>
      </c>
      <c r="BE734" s="225">
        <f>IF(N734="základní",J734,0)</f>
        <v>0</v>
      </c>
      <c r="BF734" s="225">
        <f>IF(N734="snížená",J734,0)</f>
        <v>0</v>
      </c>
      <c r="BG734" s="225">
        <f>IF(N734="zákl. přenesená",J734,0)</f>
        <v>0</v>
      </c>
      <c r="BH734" s="225">
        <f>IF(N734="sníž. přenesená",J734,0)</f>
        <v>0</v>
      </c>
      <c r="BI734" s="225">
        <f>IF(N734="nulová",J734,0)</f>
        <v>0</v>
      </c>
      <c r="BJ734" s="18" t="s">
        <v>79</v>
      </c>
      <c r="BK734" s="225">
        <f>ROUND(I734*H734,2)</f>
        <v>0</v>
      </c>
      <c r="BL734" s="18" t="s">
        <v>311</v>
      </c>
      <c r="BM734" s="224" t="s">
        <v>1286</v>
      </c>
    </row>
    <row r="735" spans="1:47" s="2" customFormat="1" ht="12">
      <c r="A735" s="39"/>
      <c r="B735" s="40"/>
      <c r="C735" s="41"/>
      <c r="D735" s="226" t="s">
        <v>219</v>
      </c>
      <c r="E735" s="41"/>
      <c r="F735" s="227" t="s">
        <v>1285</v>
      </c>
      <c r="G735" s="41"/>
      <c r="H735" s="41"/>
      <c r="I735" s="228"/>
      <c r="J735" s="41"/>
      <c r="K735" s="41"/>
      <c r="L735" s="45"/>
      <c r="M735" s="229"/>
      <c r="N735" s="230"/>
      <c r="O735" s="85"/>
      <c r="P735" s="85"/>
      <c r="Q735" s="85"/>
      <c r="R735" s="85"/>
      <c r="S735" s="85"/>
      <c r="T735" s="86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219</v>
      </c>
      <c r="AU735" s="18" t="s">
        <v>81</v>
      </c>
    </row>
    <row r="736" spans="1:51" s="13" customFormat="1" ht="12">
      <c r="A736" s="13"/>
      <c r="B736" s="233"/>
      <c r="C736" s="234"/>
      <c r="D736" s="226" t="s">
        <v>223</v>
      </c>
      <c r="E736" s="234"/>
      <c r="F736" s="236" t="s">
        <v>1287</v>
      </c>
      <c r="G736" s="234"/>
      <c r="H736" s="237">
        <v>32.64</v>
      </c>
      <c r="I736" s="238"/>
      <c r="J736" s="234"/>
      <c r="K736" s="234"/>
      <c r="L736" s="239"/>
      <c r="M736" s="240"/>
      <c r="N736" s="241"/>
      <c r="O736" s="241"/>
      <c r="P736" s="241"/>
      <c r="Q736" s="241"/>
      <c r="R736" s="241"/>
      <c r="S736" s="241"/>
      <c r="T736" s="24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3" t="s">
        <v>223</v>
      </c>
      <c r="AU736" s="243" t="s">
        <v>81</v>
      </c>
      <c r="AV736" s="13" t="s">
        <v>81</v>
      </c>
      <c r="AW736" s="13" t="s">
        <v>4</v>
      </c>
      <c r="AX736" s="13" t="s">
        <v>79</v>
      </c>
      <c r="AY736" s="243" t="s">
        <v>210</v>
      </c>
    </row>
    <row r="737" spans="1:65" s="2" customFormat="1" ht="24.15" customHeight="1">
      <c r="A737" s="39"/>
      <c r="B737" s="40"/>
      <c r="C737" s="213" t="s">
        <v>1288</v>
      </c>
      <c r="D737" s="213" t="s">
        <v>212</v>
      </c>
      <c r="E737" s="214" t="s">
        <v>1289</v>
      </c>
      <c r="F737" s="215" t="s">
        <v>1290</v>
      </c>
      <c r="G737" s="216" t="s">
        <v>269</v>
      </c>
      <c r="H737" s="217">
        <v>26</v>
      </c>
      <c r="I737" s="218"/>
      <c r="J737" s="219">
        <f>ROUND(I737*H737,2)</f>
        <v>0</v>
      </c>
      <c r="K737" s="215" t="s">
        <v>216</v>
      </c>
      <c r="L737" s="45"/>
      <c r="M737" s="220" t="s">
        <v>19</v>
      </c>
      <c r="N737" s="221" t="s">
        <v>43</v>
      </c>
      <c r="O737" s="85"/>
      <c r="P737" s="222">
        <f>O737*H737</f>
        <v>0</v>
      </c>
      <c r="Q737" s="222">
        <v>5E-05</v>
      </c>
      <c r="R737" s="222">
        <f>Q737*H737</f>
        <v>0.0013000000000000002</v>
      </c>
      <c r="S737" s="222">
        <v>0</v>
      </c>
      <c r="T737" s="223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24" t="s">
        <v>311</v>
      </c>
      <c r="AT737" s="224" t="s">
        <v>212</v>
      </c>
      <c r="AU737" s="224" t="s">
        <v>81</v>
      </c>
      <c r="AY737" s="18" t="s">
        <v>210</v>
      </c>
      <c r="BE737" s="225">
        <f>IF(N737="základní",J737,0)</f>
        <v>0</v>
      </c>
      <c r="BF737" s="225">
        <f>IF(N737="snížená",J737,0)</f>
        <v>0</v>
      </c>
      <c r="BG737" s="225">
        <f>IF(N737="zákl. přenesená",J737,0)</f>
        <v>0</v>
      </c>
      <c r="BH737" s="225">
        <f>IF(N737="sníž. přenesená",J737,0)</f>
        <v>0</v>
      </c>
      <c r="BI737" s="225">
        <f>IF(N737="nulová",J737,0)</f>
        <v>0</v>
      </c>
      <c r="BJ737" s="18" t="s">
        <v>79</v>
      </c>
      <c r="BK737" s="225">
        <f>ROUND(I737*H737,2)</f>
        <v>0</v>
      </c>
      <c r="BL737" s="18" t="s">
        <v>311</v>
      </c>
      <c r="BM737" s="224" t="s">
        <v>1291</v>
      </c>
    </row>
    <row r="738" spans="1:47" s="2" customFormat="1" ht="12">
      <c r="A738" s="39"/>
      <c r="B738" s="40"/>
      <c r="C738" s="41"/>
      <c r="D738" s="226" t="s">
        <v>219</v>
      </c>
      <c r="E738" s="41"/>
      <c r="F738" s="227" t="s">
        <v>1292</v>
      </c>
      <c r="G738" s="41"/>
      <c r="H738" s="41"/>
      <c r="I738" s="228"/>
      <c r="J738" s="41"/>
      <c r="K738" s="41"/>
      <c r="L738" s="45"/>
      <c r="M738" s="229"/>
      <c r="N738" s="230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219</v>
      </c>
      <c r="AU738" s="18" t="s">
        <v>81</v>
      </c>
    </row>
    <row r="739" spans="1:47" s="2" customFormat="1" ht="12">
      <c r="A739" s="39"/>
      <c r="B739" s="40"/>
      <c r="C739" s="41"/>
      <c r="D739" s="231" t="s">
        <v>221</v>
      </c>
      <c r="E739" s="41"/>
      <c r="F739" s="232" t="s">
        <v>1293</v>
      </c>
      <c r="G739" s="41"/>
      <c r="H739" s="41"/>
      <c r="I739" s="228"/>
      <c r="J739" s="41"/>
      <c r="K739" s="41"/>
      <c r="L739" s="45"/>
      <c r="M739" s="229"/>
      <c r="N739" s="230"/>
      <c r="O739" s="85"/>
      <c r="P739" s="85"/>
      <c r="Q739" s="85"/>
      <c r="R739" s="85"/>
      <c r="S739" s="85"/>
      <c r="T739" s="86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221</v>
      </c>
      <c r="AU739" s="18" t="s">
        <v>81</v>
      </c>
    </row>
    <row r="740" spans="1:65" s="2" customFormat="1" ht="16.5" customHeight="1">
      <c r="A740" s="39"/>
      <c r="B740" s="40"/>
      <c r="C740" s="244" t="s">
        <v>1294</v>
      </c>
      <c r="D740" s="244" t="s">
        <v>240</v>
      </c>
      <c r="E740" s="245" t="s">
        <v>1295</v>
      </c>
      <c r="F740" s="246" t="s">
        <v>1296</v>
      </c>
      <c r="G740" s="247" t="s">
        <v>269</v>
      </c>
      <c r="H740" s="248">
        <v>26</v>
      </c>
      <c r="I740" s="249"/>
      <c r="J740" s="250">
        <f>ROUND(I740*H740,2)</f>
        <v>0</v>
      </c>
      <c r="K740" s="246" t="s">
        <v>216</v>
      </c>
      <c r="L740" s="251"/>
      <c r="M740" s="252" t="s">
        <v>19</v>
      </c>
      <c r="N740" s="253" t="s">
        <v>43</v>
      </c>
      <c r="O740" s="85"/>
      <c r="P740" s="222">
        <f>O740*H740</f>
        <v>0</v>
      </c>
      <c r="Q740" s="222">
        <v>0.00027</v>
      </c>
      <c r="R740" s="222">
        <f>Q740*H740</f>
        <v>0.00702</v>
      </c>
      <c r="S740" s="222">
        <v>0</v>
      </c>
      <c r="T740" s="223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24" t="s">
        <v>405</v>
      </c>
      <c r="AT740" s="224" t="s">
        <v>240</v>
      </c>
      <c r="AU740" s="224" t="s">
        <v>81</v>
      </c>
      <c r="AY740" s="18" t="s">
        <v>210</v>
      </c>
      <c r="BE740" s="225">
        <f>IF(N740="základní",J740,0)</f>
        <v>0</v>
      </c>
      <c r="BF740" s="225">
        <f>IF(N740="snížená",J740,0)</f>
        <v>0</v>
      </c>
      <c r="BG740" s="225">
        <f>IF(N740="zákl. přenesená",J740,0)</f>
        <v>0</v>
      </c>
      <c r="BH740" s="225">
        <f>IF(N740="sníž. přenesená",J740,0)</f>
        <v>0</v>
      </c>
      <c r="BI740" s="225">
        <f>IF(N740="nulová",J740,0)</f>
        <v>0</v>
      </c>
      <c r="BJ740" s="18" t="s">
        <v>79</v>
      </c>
      <c r="BK740" s="225">
        <f>ROUND(I740*H740,2)</f>
        <v>0</v>
      </c>
      <c r="BL740" s="18" t="s">
        <v>311</v>
      </c>
      <c r="BM740" s="224" t="s">
        <v>1297</v>
      </c>
    </row>
    <row r="741" spans="1:47" s="2" customFormat="1" ht="12">
      <c r="A741" s="39"/>
      <c r="B741" s="40"/>
      <c r="C741" s="41"/>
      <c r="D741" s="226" t="s">
        <v>219</v>
      </c>
      <c r="E741" s="41"/>
      <c r="F741" s="227" t="s">
        <v>1296</v>
      </c>
      <c r="G741" s="41"/>
      <c r="H741" s="41"/>
      <c r="I741" s="228"/>
      <c r="J741" s="41"/>
      <c r="K741" s="41"/>
      <c r="L741" s="45"/>
      <c r="M741" s="229"/>
      <c r="N741" s="230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219</v>
      </c>
      <c r="AU741" s="18" t="s">
        <v>81</v>
      </c>
    </row>
    <row r="742" spans="1:65" s="2" customFormat="1" ht="24.15" customHeight="1">
      <c r="A742" s="39"/>
      <c r="B742" s="40"/>
      <c r="C742" s="213" t="s">
        <v>1298</v>
      </c>
      <c r="D742" s="213" t="s">
        <v>212</v>
      </c>
      <c r="E742" s="214" t="s">
        <v>1299</v>
      </c>
      <c r="F742" s="215" t="s">
        <v>1300</v>
      </c>
      <c r="G742" s="216" t="s">
        <v>332</v>
      </c>
      <c r="H742" s="217">
        <v>0.747</v>
      </c>
      <c r="I742" s="218"/>
      <c r="J742" s="219">
        <f>ROUND(I742*H742,2)</f>
        <v>0</v>
      </c>
      <c r="K742" s="215" t="s">
        <v>216</v>
      </c>
      <c r="L742" s="45"/>
      <c r="M742" s="220" t="s">
        <v>19</v>
      </c>
      <c r="N742" s="221" t="s">
        <v>43</v>
      </c>
      <c r="O742" s="85"/>
      <c r="P742" s="222">
        <f>O742*H742</f>
        <v>0</v>
      </c>
      <c r="Q742" s="222">
        <v>0</v>
      </c>
      <c r="R742" s="222">
        <f>Q742*H742</f>
        <v>0</v>
      </c>
      <c r="S742" s="222">
        <v>0</v>
      </c>
      <c r="T742" s="223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24" t="s">
        <v>311</v>
      </c>
      <c r="AT742" s="224" t="s">
        <v>212</v>
      </c>
      <c r="AU742" s="224" t="s">
        <v>81</v>
      </c>
      <c r="AY742" s="18" t="s">
        <v>210</v>
      </c>
      <c r="BE742" s="225">
        <f>IF(N742="základní",J742,0)</f>
        <v>0</v>
      </c>
      <c r="BF742" s="225">
        <f>IF(N742="snížená",J742,0)</f>
        <v>0</v>
      </c>
      <c r="BG742" s="225">
        <f>IF(N742="zákl. přenesená",J742,0)</f>
        <v>0</v>
      </c>
      <c r="BH742" s="225">
        <f>IF(N742="sníž. přenesená",J742,0)</f>
        <v>0</v>
      </c>
      <c r="BI742" s="225">
        <f>IF(N742="nulová",J742,0)</f>
        <v>0</v>
      </c>
      <c r="BJ742" s="18" t="s">
        <v>79</v>
      </c>
      <c r="BK742" s="225">
        <f>ROUND(I742*H742,2)</f>
        <v>0</v>
      </c>
      <c r="BL742" s="18" t="s">
        <v>311</v>
      </c>
      <c r="BM742" s="224" t="s">
        <v>1301</v>
      </c>
    </row>
    <row r="743" spans="1:47" s="2" customFormat="1" ht="12">
      <c r="A743" s="39"/>
      <c r="B743" s="40"/>
      <c r="C743" s="41"/>
      <c r="D743" s="226" t="s">
        <v>219</v>
      </c>
      <c r="E743" s="41"/>
      <c r="F743" s="227" t="s">
        <v>1302</v>
      </c>
      <c r="G743" s="41"/>
      <c r="H743" s="41"/>
      <c r="I743" s="228"/>
      <c r="J743" s="41"/>
      <c r="K743" s="41"/>
      <c r="L743" s="45"/>
      <c r="M743" s="229"/>
      <c r="N743" s="230"/>
      <c r="O743" s="85"/>
      <c r="P743" s="85"/>
      <c r="Q743" s="85"/>
      <c r="R743" s="85"/>
      <c r="S743" s="85"/>
      <c r="T743" s="86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219</v>
      </c>
      <c r="AU743" s="18" t="s">
        <v>81</v>
      </c>
    </row>
    <row r="744" spans="1:47" s="2" customFormat="1" ht="12">
      <c r="A744" s="39"/>
      <c r="B744" s="40"/>
      <c r="C744" s="41"/>
      <c r="D744" s="231" t="s">
        <v>221</v>
      </c>
      <c r="E744" s="41"/>
      <c r="F744" s="232" t="s">
        <v>1303</v>
      </c>
      <c r="G744" s="41"/>
      <c r="H744" s="41"/>
      <c r="I744" s="228"/>
      <c r="J744" s="41"/>
      <c r="K744" s="41"/>
      <c r="L744" s="45"/>
      <c r="M744" s="229"/>
      <c r="N744" s="230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221</v>
      </c>
      <c r="AU744" s="18" t="s">
        <v>81</v>
      </c>
    </row>
    <row r="745" spans="1:63" s="12" customFormat="1" ht="22.8" customHeight="1">
      <c r="A745" s="12"/>
      <c r="B745" s="197"/>
      <c r="C745" s="198"/>
      <c r="D745" s="199" t="s">
        <v>71</v>
      </c>
      <c r="E745" s="211" t="s">
        <v>1304</v>
      </c>
      <c r="F745" s="211" t="s">
        <v>1305</v>
      </c>
      <c r="G745" s="198"/>
      <c r="H745" s="198"/>
      <c r="I745" s="201"/>
      <c r="J745" s="212">
        <f>BK745</f>
        <v>0</v>
      </c>
      <c r="K745" s="198"/>
      <c r="L745" s="203"/>
      <c r="M745" s="204"/>
      <c r="N745" s="205"/>
      <c r="O745" s="205"/>
      <c r="P745" s="206">
        <f>SUM(P746:P769)</f>
        <v>0</v>
      </c>
      <c r="Q745" s="205"/>
      <c r="R745" s="206">
        <f>SUM(R746:R769)</f>
        <v>0.8969187999999999</v>
      </c>
      <c r="S745" s="205"/>
      <c r="T745" s="207">
        <f>SUM(T746:T769)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08" t="s">
        <v>81</v>
      </c>
      <c r="AT745" s="209" t="s">
        <v>71</v>
      </c>
      <c r="AU745" s="209" t="s">
        <v>79</v>
      </c>
      <c r="AY745" s="208" t="s">
        <v>210</v>
      </c>
      <c r="BK745" s="210">
        <f>SUM(BK746:BK769)</f>
        <v>0</v>
      </c>
    </row>
    <row r="746" spans="1:65" s="2" customFormat="1" ht="16.5" customHeight="1">
      <c r="A746" s="39"/>
      <c r="B746" s="40"/>
      <c r="C746" s="213" t="s">
        <v>1306</v>
      </c>
      <c r="D746" s="213" t="s">
        <v>212</v>
      </c>
      <c r="E746" s="214" t="s">
        <v>1307</v>
      </c>
      <c r="F746" s="215" t="s">
        <v>1308</v>
      </c>
      <c r="G746" s="216" t="s">
        <v>229</v>
      </c>
      <c r="H746" s="217">
        <v>27.636</v>
      </c>
      <c r="I746" s="218"/>
      <c r="J746" s="219">
        <f>ROUND(I746*H746,2)</f>
        <v>0</v>
      </c>
      <c r="K746" s="215" t="s">
        <v>216</v>
      </c>
      <c r="L746" s="45"/>
      <c r="M746" s="220" t="s">
        <v>19</v>
      </c>
      <c r="N746" s="221" t="s">
        <v>43</v>
      </c>
      <c r="O746" s="85"/>
      <c r="P746" s="222">
        <f>O746*H746</f>
        <v>0</v>
      </c>
      <c r="Q746" s="222">
        <v>0</v>
      </c>
      <c r="R746" s="222">
        <f>Q746*H746</f>
        <v>0</v>
      </c>
      <c r="S746" s="222">
        <v>0</v>
      </c>
      <c r="T746" s="223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24" t="s">
        <v>311</v>
      </c>
      <c r="AT746" s="224" t="s">
        <v>212</v>
      </c>
      <c r="AU746" s="224" t="s">
        <v>81</v>
      </c>
      <c r="AY746" s="18" t="s">
        <v>210</v>
      </c>
      <c r="BE746" s="225">
        <f>IF(N746="základní",J746,0)</f>
        <v>0</v>
      </c>
      <c r="BF746" s="225">
        <f>IF(N746="snížená",J746,0)</f>
        <v>0</v>
      </c>
      <c r="BG746" s="225">
        <f>IF(N746="zákl. přenesená",J746,0)</f>
        <v>0</v>
      </c>
      <c r="BH746" s="225">
        <f>IF(N746="sníž. přenesená",J746,0)</f>
        <v>0</v>
      </c>
      <c r="BI746" s="225">
        <f>IF(N746="nulová",J746,0)</f>
        <v>0</v>
      </c>
      <c r="BJ746" s="18" t="s">
        <v>79</v>
      </c>
      <c r="BK746" s="225">
        <f>ROUND(I746*H746,2)</f>
        <v>0</v>
      </c>
      <c r="BL746" s="18" t="s">
        <v>311</v>
      </c>
      <c r="BM746" s="224" t="s">
        <v>1309</v>
      </c>
    </row>
    <row r="747" spans="1:47" s="2" customFormat="1" ht="12">
      <c r="A747" s="39"/>
      <c r="B747" s="40"/>
      <c r="C747" s="41"/>
      <c r="D747" s="226" t="s">
        <v>219</v>
      </c>
      <c r="E747" s="41"/>
      <c r="F747" s="227" t="s">
        <v>1310</v>
      </c>
      <c r="G747" s="41"/>
      <c r="H747" s="41"/>
      <c r="I747" s="228"/>
      <c r="J747" s="41"/>
      <c r="K747" s="41"/>
      <c r="L747" s="45"/>
      <c r="M747" s="229"/>
      <c r="N747" s="230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219</v>
      </c>
      <c r="AU747" s="18" t="s">
        <v>81</v>
      </c>
    </row>
    <row r="748" spans="1:47" s="2" customFormat="1" ht="12">
      <c r="A748" s="39"/>
      <c r="B748" s="40"/>
      <c r="C748" s="41"/>
      <c r="D748" s="231" t="s">
        <v>221</v>
      </c>
      <c r="E748" s="41"/>
      <c r="F748" s="232" t="s">
        <v>1311</v>
      </c>
      <c r="G748" s="41"/>
      <c r="H748" s="41"/>
      <c r="I748" s="228"/>
      <c r="J748" s="41"/>
      <c r="K748" s="41"/>
      <c r="L748" s="45"/>
      <c r="M748" s="229"/>
      <c r="N748" s="230"/>
      <c r="O748" s="85"/>
      <c r="P748" s="85"/>
      <c r="Q748" s="85"/>
      <c r="R748" s="85"/>
      <c r="S748" s="85"/>
      <c r="T748" s="86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221</v>
      </c>
      <c r="AU748" s="18" t="s">
        <v>81</v>
      </c>
    </row>
    <row r="749" spans="1:51" s="13" customFormat="1" ht="12">
      <c r="A749" s="13"/>
      <c r="B749" s="233"/>
      <c r="C749" s="234"/>
      <c r="D749" s="226" t="s">
        <v>223</v>
      </c>
      <c r="E749" s="235" t="s">
        <v>19</v>
      </c>
      <c r="F749" s="236" t="s">
        <v>1312</v>
      </c>
      <c r="G749" s="234"/>
      <c r="H749" s="237">
        <v>14.8</v>
      </c>
      <c r="I749" s="238"/>
      <c r="J749" s="234"/>
      <c r="K749" s="234"/>
      <c r="L749" s="239"/>
      <c r="M749" s="240"/>
      <c r="N749" s="241"/>
      <c r="O749" s="241"/>
      <c r="P749" s="241"/>
      <c r="Q749" s="241"/>
      <c r="R749" s="241"/>
      <c r="S749" s="241"/>
      <c r="T749" s="24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3" t="s">
        <v>223</v>
      </c>
      <c r="AU749" s="243" t="s">
        <v>81</v>
      </c>
      <c r="AV749" s="13" t="s">
        <v>81</v>
      </c>
      <c r="AW749" s="13" t="s">
        <v>33</v>
      </c>
      <c r="AX749" s="13" t="s">
        <v>72</v>
      </c>
      <c r="AY749" s="243" t="s">
        <v>210</v>
      </c>
    </row>
    <row r="750" spans="1:51" s="13" customFormat="1" ht="12">
      <c r="A750" s="13"/>
      <c r="B750" s="233"/>
      <c r="C750" s="234"/>
      <c r="D750" s="226" t="s">
        <v>223</v>
      </c>
      <c r="E750" s="235" t="s">
        <v>19</v>
      </c>
      <c r="F750" s="236" t="s">
        <v>1313</v>
      </c>
      <c r="G750" s="234"/>
      <c r="H750" s="237">
        <v>12.836</v>
      </c>
      <c r="I750" s="238"/>
      <c r="J750" s="234"/>
      <c r="K750" s="234"/>
      <c r="L750" s="239"/>
      <c r="M750" s="240"/>
      <c r="N750" s="241"/>
      <c r="O750" s="241"/>
      <c r="P750" s="241"/>
      <c r="Q750" s="241"/>
      <c r="R750" s="241"/>
      <c r="S750" s="241"/>
      <c r="T750" s="24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3" t="s">
        <v>223</v>
      </c>
      <c r="AU750" s="243" t="s">
        <v>81</v>
      </c>
      <c r="AV750" s="13" t="s">
        <v>81</v>
      </c>
      <c r="AW750" s="13" t="s">
        <v>33</v>
      </c>
      <c r="AX750" s="13" t="s">
        <v>72</v>
      </c>
      <c r="AY750" s="243" t="s">
        <v>210</v>
      </c>
    </row>
    <row r="751" spans="1:51" s="14" customFormat="1" ht="12">
      <c r="A751" s="14"/>
      <c r="B751" s="255"/>
      <c r="C751" s="256"/>
      <c r="D751" s="226" t="s">
        <v>223</v>
      </c>
      <c r="E751" s="257" t="s">
        <v>19</v>
      </c>
      <c r="F751" s="258" t="s">
        <v>326</v>
      </c>
      <c r="G751" s="256"/>
      <c r="H751" s="259">
        <v>27.636000000000003</v>
      </c>
      <c r="I751" s="260"/>
      <c r="J751" s="256"/>
      <c r="K751" s="256"/>
      <c r="L751" s="261"/>
      <c r="M751" s="262"/>
      <c r="N751" s="263"/>
      <c r="O751" s="263"/>
      <c r="P751" s="263"/>
      <c r="Q751" s="263"/>
      <c r="R751" s="263"/>
      <c r="S751" s="263"/>
      <c r="T751" s="26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5" t="s">
        <v>223</v>
      </c>
      <c r="AU751" s="265" t="s">
        <v>81</v>
      </c>
      <c r="AV751" s="14" t="s">
        <v>217</v>
      </c>
      <c r="AW751" s="14" t="s">
        <v>33</v>
      </c>
      <c r="AX751" s="14" t="s">
        <v>79</v>
      </c>
      <c r="AY751" s="265" t="s">
        <v>210</v>
      </c>
    </row>
    <row r="752" spans="1:65" s="2" customFormat="1" ht="16.5" customHeight="1">
      <c r="A752" s="39"/>
      <c r="B752" s="40"/>
      <c r="C752" s="213" t="s">
        <v>1314</v>
      </c>
      <c r="D752" s="213" t="s">
        <v>212</v>
      </c>
      <c r="E752" s="214" t="s">
        <v>1315</v>
      </c>
      <c r="F752" s="215" t="s">
        <v>1316</v>
      </c>
      <c r="G752" s="216" t="s">
        <v>229</v>
      </c>
      <c r="H752" s="217">
        <v>27.636</v>
      </c>
      <c r="I752" s="218"/>
      <c r="J752" s="219">
        <f>ROUND(I752*H752,2)</f>
        <v>0</v>
      </c>
      <c r="K752" s="215" t="s">
        <v>216</v>
      </c>
      <c r="L752" s="45"/>
      <c r="M752" s="220" t="s">
        <v>19</v>
      </c>
      <c r="N752" s="221" t="s">
        <v>43</v>
      </c>
      <c r="O752" s="85"/>
      <c r="P752" s="222">
        <f>O752*H752</f>
        <v>0</v>
      </c>
      <c r="Q752" s="222">
        <v>0.0003</v>
      </c>
      <c r="R752" s="222">
        <f>Q752*H752</f>
        <v>0.0082908</v>
      </c>
      <c r="S752" s="222">
        <v>0</v>
      </c>
      <c r="T752" s="223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4" t="s">
        <v>311</v>
      </c>
      <c r="AT752" s="224" t="s">
        <v>212</v>
      </c>
      <c r="AU752" s="224" t="s">
        <v>81</v>
      </c>
      <c r="AY752" s="18" t="s">
        <v>210</v>
      </c>
      <c r="BE752" s="225">
        <f>IF(N752="základní",J752,0)</f>
        <v>0</v>
      </c>
      <c r="BF752" s="225">
        <f>IF(N752="snížená",J752,0)</f>
        <v>0</v>
      </c>
      <c r="BG752" s="225">
        <f>IF(N752="zákl. přenesená",J752,0)</f>
        <v>0</v>
      </c>
      <c r="BH752" s="225">
        <f>IF(N752="sníž. přenesená",J752,0)</f>
        <v>0</v>
      </c>
      <c r="BI752" s="225">
        <f>IF(N752="nulová",J752,0)</f>
        <v>0</v>
      </c>
      <c r="BJ752" s="18" t="s">
        <v>79</v>
      </c>
      <c r="BK752" s="225">
        <f>ROUND(I752*H752,2)</f>
        <v>0</v>
      </c>
      <c r="BL752" s="18" t="s">
        <v>311</v>
      </c>
      <c r="BM752" s="224" t="s">
        <v>1317</v>
      </c>
    </row>
    <row r="753" spans="1:47" s="2" customFormat="1" ht="12">
      <c r="A753" s="39"/>
      <c r="B753" s="40"/>
      <c r="C753" s="41"/>
      <c r="D753" s="226" t="s">
        <v>219</v>
      </c>
      <c r="E753" s="41"/>
      <c r="F753" s="227" t="s">
        <v>1318</v>
      </c>
      <c r="G753" s="41"/>
      <c r="H753" s="41"/>
      <c r="I753" s="228"/>
      <c r="J753" s="41"/>
      <c r="K753" s="41"/>
      <c r="L753" s="45"/>
      <c r="M753" s="229"/>
      <c r="N753" s="230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219</v>
      </c>
      <c r="AU753" s="18" t="s">
        <v>81</v>
      </c>
    </row>
    <row r="754" spans="1:47" s="2" customFormat="1" ht="12">
      <c r="A754" s="39"/>
      <c r="B754" s="40"/>
      <c r="C754" s="41"/>
      <c r="D754" s="231" t="s">
        <v>221</v>
      </c>
      <c r="E754" s="41"/>
      <c r="F754" s="232" t="s">
        <v>1319</v>
      </c>
      <c r="G754" s="41"/>
      <c r="H754" s="41"/>
      <c r="I754" s="228"/>
      <c r="J754" s="41"/>
      <c r="K754" s="41"/>
      <c r="L754" s="45"/>
      <c r="M754" s="229"/>
      <c r="N754" s="230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221</v>
      </c>
      <c r="AU754" s="18" t="s">
        <v>81</v>
      </c>
    </row>
    <row r="755" spans="1:65" s="2" customFormat="1" ht="37.8" customHeight="1">
      <c r="A755" s="39"/>
      <c r="B755" s="40"/>
      <c r="C755" s="213" t="s">
        <v>1320</v>
      </c>
      <c r="D755" s="213" t="s">
        <v>212</v>
      </c>
      <c r="E755" s="214" t="s">
        <v>1321</v>
      </c>
      <c r="F755" s="215" t="s">
        <v>1322</v>
      </c>
      <c r="G755" s="216" t="s">
        <v>229</v>
      </c>
      <c r="H755" s="217">
        <v>27.636</v>
      </c>
      <c r="I755" s="218"/>
      <c r="J755" s="219">
        <f>ROUND(I755*H755,2)</f>
        <v>0</v>
      </c>
      <c r="K755" s="215" t="s">
        <v>216</v>
      </c>
      <c r="L755" s="45"/>
      <c r="M755" s="220" t="s">
        <v>19</v>
      </c>
      <c r="N755" s="221" t="s">
        <v>43</v>
      </c>
      <c r="O755" s="85"/>
      <c r="P755" s="222">
        <f>O755*H755</f>
        <v>0</v>
      </c>
      <c r="Q755" s="222">
        <v>0.009</v>
      </c>
      <c r="R755" s="222">
        <f>Q755*H755</f>
        <v>0.24872399999999997</v>
      </c>
      <c r="S755" s="222">
        <v>0</v>
      </c>
      <c r="T755" s="223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24" t="s">
        <v>311</v>
      </c>
      <c r="AT755" s="224" t="s">
        <v>212</v>
      </c>
      <c r="AU755" s="224" t="s">
        <v>81</v>
      </c>
      <c r="AY755" s="18" t="s">
        <v>210</v>
      </c>
      <c r="BE755" s="225">
        <f>IF(N755="základní",J755,0)</f>
        <v>0</v>
      </c>
      <c r="BF755" s="225">
        <f>IF(N755="snížená",J755,0)</f>
        <v>0</v>
      </c>
      <c r="BG755" s="225">
        <f>IF(N755="zákl. přenesená",J755,0)</f>
        <v>0</v>
      </c>
      <c r="BH755" s="225">
        <f>IF(N755="sníž. přenesená",J755,0)</f>
        <v>0</v>
      </c>
      <c r="BI755" s="225">
        <f>IF(N755="nulová",J755,0)</f>
        <v>0</v>
      </c>
      <c r="BJ755" s="18" t="s">
        <v>79</v>
      </c>
      <c r="BK755" s="225">
        <f>ROUND(I755*H755,2)</f>
        <v>0</v>
      </c>
      <c r="BL755" s="18" t="s">
        <v>311</v>
      </c>
      <c r="BM755" s="224" t="s">
        <v>1323</v>
      </c>
    </row>
    <row r="756" spans="1:47" s="2" customFormat="1" ht="12">
      <c r="A756" s="39"/>
      <c r="B756" s="40"/>
      <c r="C756" s="41"/>
      <c r="D756" s="226" t="s">
        <v>219</v>
      </c>
      <c r="E756" s="41"/>
      <c r="F756" s="227" t="s">
        <v>1324</v>
      </c>
      <c r="G756" s="41"/>
      <c r="H756" s="41"/>
      <c r="I756" s="228"/>
      <c r="J756" s="41"/>
      <c r="K756" s="41"/>
      <c r="L756" s="45"/>
      <c r="M756" s="229"/>
      <c r="N756" s="230"/>
      <c r="O756" s="85"/>
      <c r="P756" s="85"/>
      <c r="Q756" s="85"/>
      <c r="R756" s="85"/>
      <c r="S756" s="85"/>
      <c r="T756" s="86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18" t="s">
        <v>219</v>
      </c>
      <c r="AU756" s="18" t="s">
        <v>81</v>
      </c>
    </row>
    <row r="757" spans="1:47" s="2" customFormat="1" ht="12">
      <c r="A757" s="39"/>
      <c r="B757" s="40"/>
      <c r="C757" s="41"/>
      <c r="D757" s="231" t="s">
        <v>221</v>
      </c>
      <c r="E757" s="41"/>
      <c r="F757" s="232" t="s">
        <v>1325</v>
      </c>
      <c r="G757" s="41"/>
      <c r="H757" s="41"/>
      <c r="I757" s="228"/>
      <c r="J757" s="41"/>
      <c r="K757" s="41"/>
      <c r="L757" s="45"/>
      <c r="M757" s="229"/>
      <c r="N757" s="230"/>
      <c r="O757" s="85"/>
      <c r="P757" s="85"/>
      <c r="Q757" s="85"/>
      <c r="R757" s="85"/>
      <c r="S757" s="85"/>
      <c r="T757" s="86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221</v>
      </c>
      <c r="AU757" s="18" t="s">
        <v>81</v>
      </c>
    </row>
    <row r="758" spans="1:65" s="2" customFormat="1" ht="24.15" customHeight="1">
      <c r="A758" s="39"/>
      <c r="B758" s="40"/>
      <c r="C758" s="244" t="s">
        <v>1326</v>
      </c>
      <c r="D758" s="244" t="s">
        <v>240</v>
      </c>
      <c r="E758" s="245" t="s">
        <v>1327</v>
      </c>
      <c r="F758" s="246" t="s">
        <v>1328</v>
      </c>
      <c r="G758" s="247" t="s">
        <v>229</v>
      </c>
      <c r="H758" s="248">
        <v>31.781</v>
      </c>
      <c r="I758" s="249"/>
      <c r="J758" s="250">
        <f>ROUND(I758*H758,2)</f>
        <v>0</v>
      </c>
      <c r="K758" s="246" t="s">
        <v>216</v>
      </c>
      <c r="L758" s="251"/>
      <c r="M758" s="252" t="s">
        <v>19</v>
      </c>
      <c r="N758" s="253" t="s">
        <v>43</v>
      </c>
      <c r="O758" s="85"/>
      <c r="P758" s="222">
        <f>O758*H758</f>
        <v>0</v>
      </c>
      <c r="Q758" s="222">
        <v>0.02</v>
      </c>
      <c r="R758" s="222">
        <f>Q758*H758</f>
        <v>0.63562</v>
      </c>
      <c r="S758" s="222">
        <v>0</v>
      </c>
      <c r="T758" s="223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24" t="s">
        <v>405</v>
      </c>
      <c r="AT758" s="224" t="s">
        <v>240</v>
      </c>
      <c r="AU758" s="224" t="s">
        <v>81</v>
      </c>
      <c r="AY758" s="18" t="s">
        <v>210</v>
      </c>
      <c r="BE758" s="225">
        <f>IF(N758="základní",J758,0)</f>
        <v>0</v>
      </c>
      <c r="BF758" s="225">
        <f>IF(N758="snížená",J758,0)</f>
        <v>0</v>
      </c>
      <c r="BG758" s="225">
        <f>IF(N758="zákl. přenesená",J758,0)</f>
        <v>0</v>
      </c>
      <c r="BH758" s="225">
        <f>IF(N758="sníž. přenesená",J758,0)</f>
        <v>0</v>
      </c>
      <c r="BI758" s="225">
        <f>IF(N758="nulová",J758,0)</f>
        <v>0</v>
      </c>
      <c r="BJ758" s="18" t="s">
        <v>79</v>
      </c>
      <c r="BK758" s="225">
        <f>ROUND(I758*H758,2)</f>
        <v>0</v>
      </c>
      <c r="BL758" s="18" t="s">
        <v>311</v>
      </c>
      <c r="BM758" s="224" t="s">
        <v>1329</v>
      </c>
    </row>
    <row r="759" spans="1:47" s="2" customFormat="1" ht="12">
      <c r="A759" s="39"/>
      <c r="B759" s="40"/>
      <c r="C759" s="41"/>
      <c r="D759" s="226" t="s">
        <v>219</v>
      </c>
      <c r="E759" s="41"/>
      <c r="F759" s="227" t="s">
        <v>1328</v>
      </c>
      <c r="G759" s="41"/>
      <c r="H759" s="41"/>
      <c r="I759" s="228"/>
      <c r="J759" s="41"/>
      <c r="K759" s="41"/>
      <c r="L759" s="45"/>
      <c r="M759" s="229"/>
      <c r="N759" s="230"/>
      <c r="O759" s="85"/>
      <c r="P759" s="85"/>
      <c r="Q759" s="85"/>
      <c r="R759" s="85"/>
      <c r="S759" s="85"/>
      <c r="T759" s="86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T759" s="18" t="s">
        <v>219</v>
      </c>
      <c r="AU759" s="18" t="s">
        <v>81</v>
      </c>
    </row>
    <row r="760" spans="1:51" s="13" customFormat="1" ht="12">
      <c r="A760" s="13"/>
      <c r="B760" s="233"/>
      <c r="C760" s="234"/>
      <c r="D760" s="226" t="s">
        <v>223</v>
      </c>
      <c r="E760" s="234"/>
      <c r="F760" s="236" t="s">
        <v>1330</v>
      </c>
      <c r="G760" s="234"/>
      <c r="H760" s="237">
        <v>31.781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3" t="s">
        <v>223</v>
      </c>
      <c r="AU760" s="243" t="s">
        <v>81</v>
      </c>
      <c r="AV760" s="13" t="s">
        <v>81</v>
      </c>
      <c r="AW760" s="13" t="s">
        <v>4</v>
      </c>
      <c r="AX760" s="13" t="s">
        <v>79</v>
      </c>
      <c r="AY760" s="243" t="s">
        <v>210</v>
      </c>
    </row>
    <row r="761" spans="1:65" s="2" customFormat="1" ht="24.15" customHeight="1">
      <c r="A761" s="39"/>
      <c r="B761" s="40"/>
      <c r="C761" s="213" t="s">
        <v>1331</v>
      </c>
      <c r="D761" s="213" t="s">
        <v>212</v>
      </c>
      <c r="E761" s="214" t="s">
        <v>1332</v>
      </c>
      <c r="F761" s="215" t="s">
        <v>1333</v>
      </c>
      <c r="G761" s="216" t="s">
        <v>269</v>
      </c>
      <c r="H761" s="217">
        <v>14</v>
      </c>
      <c r="I761" s="218"/>
      <c r="J761" s="219">
        <f>ROUND(I761*H761,2)</f>
        <v>0</v>
      </c>
      <c r="K761" s="215" t="s">
        <v>216</v>
      </c>
      <c r="L761" s="45"/>
      <c r="M761" s="220" t="s">
        <v>19</v>
      </c>
      <c r="N761" s="221" t="s">
        <v>43</v>
      </c>
      <c r="O761" s="85"/>
      <c r="P761" s="222">
        <f>O761*H761</f>
        <v>0</v>
      </c>
      <c r="Q761" s="222">
        <v>0.00018</v>
      </c>
      <c r="R761" s="222">
        <f>Q761*H761</f>
        <v>0.00252</v>
      </c>
      <c r="S761" s="222">
        <v>0</v>
      </c>
      <c r="T761" s="223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24" t="s">
        <v>311</v>
      </c>
      <c r="AT761" s="224" t="s">
        <v>212</v>
      </c>
      <c r="AU761" s="224" t="s">
        <v>81</v>
      </c>
      <c r="AY761" s="18" t="s">
        <v>210</v>
      </c>
      <c r="BE761" s="225">
        <f>IF(N761="základní",J761,0)</f>
        <v>0</v>
      </c>
      <c r="BF761" s="225">
        <f>IF(N761="snížená",J761,0)</f>
        <v>0</v>
      </c>
      <c r="BG761" s="225">
        <f>IF(N761="zákl. přenesená",J761,0)</f>
        <v>0</v>
      </c>
      <c r="BH761" s="225">
        <f>IF(N761="sníž. přenesená",J761,0)</f>
        <v>0</v>
      </c>
      <c r="BI761" s="225">
        <f>IF(N761="nulová",J761,0)</f>
        <v>0</v>
      </c>
      <c r="BJ761" s="18" t="s">
        <v>79</v>
      </c>
      <c r="BK761" s="225">
        <f>ROUND(I761*H761,2)</f>
        <v>0</v>
      </c>
      <c r="BL761" s="18" t="s">
        <v>311</v>
      </c>
      <c r="BM761" s="224" t="s">
        <v>1334</v>
      </c>
    </row>
    <row r="762" spans="1:47" s="2" customFormat="1" ht="12">
      <c r="A762" s="39"/>
      <c r="B762" s="40"/>
      <c r="C762" s="41"/>
      <c r="D762" s="226" t="s">
        <v>219</v>
      </c>
      <c r="E762" s="41"/>
      <c r="F762" s="227" t="s">
        <v>1335</v>
      </c>
      <c r="G762" s="41"/>
      <c r="H762" s="41"/>
      <c r="I762" s="228"/>
      <c r="J762" s="41"/>
      <c r="K762" s="41"/>
      <c r="L762" s="45"/>
      <c r="M762" s="229"/>
      <c r="N762" s="230"/>
      <c r="O762" s="85"/>
      <c r="P762" s="85"/>
      <c r="Q762" s="85"/>
      <c r="R762" s="85"/>
      <c r="S762" s="85"/>
      <c r="T762" s="86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219</v>
      </c>
      <c r="AU762" s="18" t="s">
        <v>81</v>
      </c>
    </row>
    <row r="763" spans="1:47" s="2" customFormat="1" ht="12">
      <c r="A763" s="39"/>
      <c r="B763" s="40"/>
      <c r="C763" s="41"/>
      <c r="D763" s="231" t="s">
        <v>221</v>
      </c>
      <c r="E763" s="41"/>
      <c r="F763" s="232" t="s">
        <v>1336</v>
      </c>
      <c r="G763" s="41"/>
      <c r="H763" s="41"/>
      <c r="I763" s="228"/>
      <c r="J763" s="41"/>
      <c r="K763" s="41"/>
      <c r="L763" s="45"/>
      <c r="M763" s="229"/>
      <c r="N763" s="230"/>
      <c r="O763" s="85"/>
      <c r="P763" s="85"/>
      <c r="Q763" s="85"/>
      <c r="R763" s="85"/>
      <c r="S763" s="85"/>
      <c r="T763" s="86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18" t="s">
        <v>221</v>
      </c>
      <c r="AU763" s="18" t="s">
        <v>81</v>
      </c>
    </row>
    <row r="764" spans="1:65" s="2" customFormat="1" ht="16.5" customHeight="1">
      <c r="A764" s="39"/>
      <c r="B764" s="40"/>
      <c r="C764" s="244" t="s">
        <v>1337</v>
      </c>
      <c r="D764" s="244" t="s">
        <v>240</v>
      </c>
      <c r="E764" s="245" t="s">
        <v>1338</v>
      </c>
      <c r="F764" s="246" t="s">
        <v>1339</v>
      </c>
      <c r="G764" s="247" t="s">
        <v>269</v>
      </c>
      <c r="H764" s="248">
        <v>14.7</v>
      </c>
      <c r="I764" s="249"/>
      <c r="J764" s="250">
        <f>ROUND(I764*H764,2)</f>
        <v>0</v>
      </c>
      <c r="K764" s="246" t="s">
        <v>216</v>
      </c>
      <c r="L764" s="251"/>
      <c r="M764" s="252" t="s">
        <v>19</v>
      </c>
      <c r="N764" s="253" t="s">
        <v>43</v>
      </c>
      <c r="O764" s="85"/>
      <c r="P764" s="222">
        <f>O764*H764</f>
        <v>0</v>
      </c>
      <c r="Q764" s="222">
        <v>0.00012</v>
      </c>
      <c r="R764" s="222">
        <f>Q764*H764</f>
        <v>0.001764</v>
      </c>
      <c r="S764" s="222">
        <v>0</v>
      </c>
      <c r="T764" s="223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24" t="s">
        <v>405</v>
      </c>
      <c r="AT764" s="224" t="s">
        <v>240</v>
      </c>
      <c r="AU764" s="224" t="s">
        <v>81</v>
      </c>
      <c r="AY764" s="18" t="s">
        <v>210</v>
      </c>
      <c r="BE764" s="225">
        <f>IF(N764="základní",J764,0)</f>
        <v>0</v>
      </c>
      <c r="BF764" s="225">
        <f>IF(N764="snížená",J764,0)</f>
        <v>0</v>
      </c>
      <c r="BG764" s="225">
        <f>IF(N764="zákl. přenesená",J764,0)</f>
        <v>0</v>
      </c>
      <c r="BH764" s="225">
        <f>IF(N764="sníž. přenesená",J764,0)</f>
        <v>0</v>
      </c>
      <c r="BI764" s="225">
        <f>IF(N764="nulová",J764,0)</f>
        <v>0</v>
      </c>
      <c r="BJ764" s="18" t="s">
        <v>79</v>
      </c>
      <c r="BK764" s="225">
        <f>ROUND(I764*H764,2)</f>
        <v>0</v>
      </c>
      <c r="BL764" s="18" t="s">
        <v>311</v>
      </c>
      <c r="BM764" s="224" t="s">
        <v>1340</v>
      </c>
    </row>
    <row r="765" spans="1:47" s="2" customFormat="1" ht="12">
      <c r="A765" s="39"/>
      <c r="B765" s="40"/>
      <c r="C765" s="41"/>
      <c r="D765" s="226" t="s">
        <v>219</v>
      </c>
      <c r="E765" s="41"/>
      <c r="F765" s="227" t="s">
        <v>1339</v>
      </c>
      <c r="G765" s="41"/>
      <c r="H765" s="41"/>
      <c r="I765" s="228"/>
      <c r="J765" s="41"/>
      <c r="K765" s="41"/>
      <c r="L765" s="45"/>
      <c r="M765" s="229"/>
      <c r="N765" s="230"/>
      <c r="O765" s="85"/>
      <c r="P765" s="85"/>
      <c r="Q765" s="85"/>
      <c r="R765" s="85"/>
      <c r="S765" s="85"/>
      <c r="T765" s="86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219</v>
      </c>
      <c r="AU765" s="18" t="s">
        <v>81</v>
      </c>
    </row>
    <row r="766" spans="1:51" s="13" customFormat="1" ht="12">
      <c r="A766" s="13"/>
      <c r="B766" s="233"/>
      <c r="C766" s="234"/>
      <c r="D766" s="226" t="s">
        <v>223</v>
      </c>
      <c r="E766" s="234"/>
      <c r="F766" s="236" t="s">
        <v>1341</v>
      </c>
      <c r="G766" s="234"/>
      <c r="H766" s="237">
        <v>14.7</v>
      </c>
      <c r="I766" s="238"/>
      <c r="J766" s="234"/>
      <c r="K766" s="234"/>
      <c r="L766" s="239"/>
      <c r="M766" s="240"/>
      <c r="N766" s="241"/>
      <c r="O766" s="241"/>
      <c r="P766" s="241"/>
      <c r="Q766" s="241"/>
      <c r="R766" s="241"/>
      <c r="S766" s="241"/>
      <c r="T766" s="24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3" t="s">
        <v>223</v>
      </c>
      <c r="AU766" s="243" t="s">
        <v>81</v>
      </c>
      <c r="AV766" s="13" t="s">
        <v>81</v>
      </c>
      <c r="AW766" s="13" t="s">
        <v>4</v>
      </c>
      <c r="AX766" s="13" t="s">
        <v>79</v>
      </c>
      <c r="AY766" s="243" t="s">
        <v>210</v>
      </c>
    </row>
    <row r="767" spans="1:65" s="2" customFormat="1" ht="24.15" customHeight="1">
      <c r="A767" s="39"/>
      <c r="B767" s="40"/>
      <c r="C767" s="213" t="s">
        <v>1342</v>
      </c>
      <c r="D767" s="213" t="s">
        <v>212</v>
      </c>
      <c r="E767" s="214" t="s">
        <v>1343</v>
      </c>
      <c r="F767" s="215" t="s">
        <v>1344</v>
      </c>
      <c r="G767" s="216" t="s">
        <v>332</v>
      </c>
      <c r="H767" s="217">
        <v>0.897</v>
      </c>
      <c r="I767" s="218"/>
      <c r="J767" s="219">
        <f>ROUND(I767*H767,2)</f>
        <v>0</v>
      </c>
      <c r="K767" s="215" t="s">
        <v>216</v>
      </c>
      <c r="L767" s="45"/>
      <c r="M767" s="220" t="s">
        <v>19</v>
      </c>
      <c r="N767" s="221" t="s">
        <v>43</v>
      </c>
      <c r="O767" s="85"/>
      <c r="P767" s="222">
        <f>O767*H767</f>
        <v>0</v>
      </c>
      <c r="Q767" s="222">
        <v>0</v>
      </c>
      <c r="R767" s="222">
        <f>Q767*H767</f>
        <v>0</v>
      </c>
      <c r="S767" s="222">
        <v>0</v>
      </c>
      <c r="T767" s="223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24" t="s">
        <v>311</v>
      </c>
      <c r="AT767" s="224" t="s">
        <v>212</v>
      </c>
      <c r="AU767" s="224" t="s">
        <v>81</v>
      </c>
      <c r="AY767" s="18" t="s">
        <v>210</v>
      </c>
      <c r="BE767" s="225">
        <f>IF(N767="základní",J767,0)</f>
        <v>0</v>
      </c>
      <c r="BF767" s="225">
        <f>IF(N767="snížená",J767,0)</f>
        <v>0</v>
      </c>
      <c r="BG767" s="225">
        <f>IF(N767="zákl. přenesená",J767,0)</f>
        <v>0</v>
      </c>
      <c r="BH767" s="225">
        <f>IF(N767="sníž. přenesená",J767,0)</f>
        <v>0</v>
      </c>
      <c r="BI767" s="225">
        <f>IF(N767="nulová",J767,0)</f>
        <v>0</v>
      </c>
      <c r="BJ767" s="18" t="s">
        <v>79</v>
      </c>
      <c r="BK767" s="225">
        <f>ROUND(I767*H767,2)</f>
        <v>0</v>
      </c>
      <c r="BL767" s="18" t="s">
        <v>311</v>
      </c>
      <c r="BM767" s="224" t="s">
        <v>1345</v>
      </c>
    </row>
    <row r="768" spans="1:47" s="2" customFormat="1" ht="12">
      <c r="A768" s="39"/>
      <c r="B768" s="40"/>
      <c r="C768" s="41"/>
      <c r="D768" s="226" t="s">
        <v>219</v>
      </c>
      <c r="E768" s="41"/>
      <c r="F768" s="227" t="s">
        <v>1346</v>
      </c>
      <c r="G768" s="41"/>
      <c r="H768" s="41"/>
      <c r="I768" s="228"/>
      <c r="J768" s="41"/>
      <c r="K768" s="41"/>
      <c r="L768" s="45"/>
      <c r="M768" s="229"/>
      <c r="N768" s="230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219</v>
      </c>
      <c r="AU768" s="18" t="s">
        <v>81</v>
      </c>
    </row>
    <row r="769" spans="1:47" s="2" customFormat="1" ht="12">
      <c r="A769" s="39"/>
      <c r="B769" s="40"/>
      <c r="C769" s="41"/>
      <c r="D769" s="231" t="s">
        <v>221</v>
      </c>
      <c r="E769" s="41"/>
      <c r="F769" s="232" t="s">
        <v>1347</v>
      </c>
      <c r="G769" s="41"/>
      <c r="H769" s="41"/>
      <c r="I769" s="228"/>
      <c r="J769" s="41"/>
      <c r="K769" s="41"/>
      <c r="L769" s="45"/>
      <c r="M769" s="229"/>
      <c r="N769" s="230"/>
      <c r="O769" s="85"/>
      <c r="P769" s="85"/>
      <c r="Q769" s="85"/>
      <c r="R769" s="85"/>
      <c r="S769" s="85"/>
      <c r="T769" s="86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221</v>
      </c>
      <c r="AU769" s="18" t="s">
        <v>81</v>
      </c>
    </row>
    <row r="770" spans="1:63" s="12" customFormat="1" ht="22.8" customHeight="1">
      <c r="A770" s="12"/>
      <c r="B770" s="197"/>
      <c r="C770" s="198"/>
      <c r="D770" s="199" t="s">
        <v>71</v>
      </c>
      <c r="E770" s="211" t="s">
        <v>1348</v>
      </c>
      <c r="F770" s="211" t="s">
        <v>1349</v>
      </c>
      <c r="G770" s="198"/>
      <c r="H770" s="198"/>
      <c r="I770" s="201"/>
      <c r="J770" s="212">
        <f>BK770</f>
        <v>0</v>
      </c>
      <c r="K770" s="198"/>
      <c r="L770" s="203"/>
      <c r="M770" s="204"/>
      <c r="N770" s="205"/>
      <c r="O770" s="205"/>
      <c r="P770" s="206">
        <f>SUM(P771:P791)</f>
        <v>0</v>
      </c>
      <c r="Q770" s="205"/>
      <c r="R770" s="206">
        <f>SUM(R771:R791)</f>
        <v>0.001056</v>
      </c>
      <c r="S770" s="205"/>
      <c r="T770" s="207">
        <f>SUM(T771:T791)</f>
        <v>0</v>
      </c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R770" s="208" t="s">
        <v>81</v>
      </c>
      <c r="AT770" s="209" t="s">
        <v>71</v>
      </c>
      <c r="AU770" s="209" t="s">
        <v>79</v>
      </c>
      <c r="AY770" s="208" t="s">
        <v>210</v>
      </c>
      <c r="BK770" s="210">
        <f>SUM(BK771:BK791)</f>
        <v>0</v>
      </c>
    </row>
    <row r="771" spans="1:65" s="2" customFormat="1" ht="24.15" customHeight="1">
      <c r="A771" s="39"/>
      <c r="B771" s="40"/>
      <c r="C771" s="213" t="s">
        <v>1350</v>
      </c>
      <c r="D771" s="213" t="s">
        <v>212</v>
      </c>
      <c r="E771" s="214" t="s">
        <v>1351</v>
      </c>
      <c r="F771" s="215" t="s">
        <v>1352</v>
      </c>
      <c r="G771" s="216" t="s">
        <v>229</v>
      </c>
      <c r="H771" s="217">
        <v>4.4</v>
      </c>
      <c r="I771" s="218"/>
      <c r="J771" s="219">
        <f>ROUND(I771*H771,2)</f>
        <v>0</v>
      </c>
      <c r="K771" s="215" t="s">
        <v>216</v>
      </c>
      <c r="L771" s="45"/>
      <c r="M771" s="220" t="s">
        <v>19</v>
      </c>
      <c r="N771" s="221" t="s">
        <v>43</v>
      </c>
      <c r="O771" s="85"/>
      <c r="P771" s="222">
        <f>O771*H771</f>
        <v>0</v>
      </c>
      <c r="Q771" s="222">
        <v>0.00012</v>
      </c>
      <c r="R771" s="222">
        <f>Q771*H771</f>
        <v>0.000528</v>
      </c>
      <c r="S771" s="222">
        <v>0</v>
      </c>
      <c r="T771" s="223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24" t="s">
        <v>311</v>
      </c>
      <c r="AT771" s="224" t="s">
        <v>212</v>
      </c>
      <c r="AU771" s="224" t="s">
        <v>81</v>
      </c>
      <c r="AY771" s="18" t="s">
        <v>210</v>
      </c>
      <c r="BE771" s="225">
        <f>IF(N771="základní",J771,0)</f>
        <v>0</v>
      </c>
      <c r="BF771" s="225">
        <f>IF(N771="snížená",J771,0)</f>
        <v>0</v>
      </c>
      <c r="BG771" s="225">
        <f>IF(N771="zákl. přenesená",J771,0)</f>
        <v>0</v>
      </c>
      <c r="BH771" s="225">
        <f>IF(N771="sníž. přenesená",J771,0)</f>
        <v>0</v>
      </c>
      <c r="BI771" s="225">
        <f>IF(N771="nulová",J771,0)</f>
        <v>0</v>
      </c>
      <c r="BJ771" s="18" t="s">
        <v>79</v>
      </c>
      <c r="BK771" s="225">
        <f>ROUND(I771*H771,2)</f>
        <v>0</v>
      </c>
      <c r="BL771" s="18" t="s">
        <v>311</v>
      </c>
      <c r="BM771" s="224" t="s">
        <v>1353</v>
      </c>
    </row>
    <row r="772" spans="1:47" s="2" customFormat="1" ht="12">
      <c r="A772" s="39"/>
      <c r="B772" s="40"/>
      <c r="C772" s="41"/>
      <c r="D772" s="226" t="s">
        <v>219</v>
      </c>
      <c r="E772" s="41"/>
      <c r="F772" s="227" t="s">
        <v>1354</v>
      </c>
      <c r="G772" s="41"/>
      <c r="H772" s="41"/>
      <c r="I772" s="228"/>
      <c r="J772" s="41"/>
      <c r="K772" s="41"/>
      <c r="L772" s="45"/>
      <c r="M772" s="229"/>
      <c r="N772" s="230"/>
      <c r="O772" s="85"/>
      <c r="P772" s="85"/>
      <c r="Q772" s="85"/>
      <c r="R772" s="85"/>
      <c r="S772" s="85"/>
      <c r="T772" s="86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18" t="s">
        <v>219</v>
      </c>
      <c r="AU772" s="18" t="s">
        <v>81</v>
      </c>
    </row>
    <row r="773" spans="1:47" s="2" customFormat="1" ht="12">
      <c r="A773" s="39"/>
      <c r="B773" s="40"/>
      <c r="C773" s="41"/>
      <c r="D773" s="231" t="s">
        <v>221</v>
      </c>
      <c r="E773" s="41"/>
      <c r="F773" s="232" t="s">
        <v>1355</v>
      </c>
      <c r="G773" s="41"/>
      <c r="H773" s="41"/>
      <c r="I773" s="228"/>
      <c r="J773" s="41"/>
      <c r="K773" s="41"/>
      <c r="L773" s="45"/>
      <c r="M773" s="229"/>
      <c r="N773" s="230"/>
      <c r="O773" s="85"/>
      <c r="P773" s="85"/>
      <c r="Q773" s="85"/>
      <c r="R773" s="85"/>
      <c r="S773" s="85"/>
      <c r="T773" s="86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8" t="s">
        <v>221</v>
      </c>
      <c r="AU773" s="18" t="s">
        <v>81</v>
      </c>
    </row>
    <row r="774" spans="1:51" s="13" customFormat="1" ht="12">
      <c r="A774" s="13"/>
      <c r="B774" s="233"/>
      <c r="C774" s="234"/>
      <c r="D774" s="226" t="s">
        <v>223</v>
      </c>
      <c r="E774" s="235" t="s">
        <v>19</v>
      </c>
      <c r="F774" s="236" t="s">
        <v>1356</v>
      </c>
      <c r="G774" s="234"/>
      <c r="H774" s="237">
        <v>2.16</v>
      </c>
      <c r="I774" s="238"/>
      <c r="J774" s="234"/>
      <c r="K774" s="234"/>
      <c r="L774" s="239"/>
      <c r="M774" s="240"/>
      <c r="N774" s="241"/>
      <c r="O774" s="241"/>
      <c r="P774" s="241"/>
      <c r="Q774" s="241"/>
      <c r="R774" s="241"/>
      <c r="S774" s="241"/>
      <c r="T774" s="24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3" t="s">
        <v>223</v>
      </c>
      <c r="AU774" s="243" t="s">
        <v>81</v>
      </c>
      <c r="AV774" s="13" t="s">
        <v>81</v>
      </c>
      <c r="AW774" s="13" t="s">
        <v>33</v>
      </c>
      <c r="AX774" s="13" t="s">
        <v>72</v>
      </c>
      <c r="AY774" s="243" t="s">
        <v>210</v>
      </c>
    </row>
    <row r="775" spans="1:51" s="13" customFormat="1" ht="12">
      <c r="A775" s="13"/>
      <c r="B775" s="233"/>
      <c r="C775" s="234"/>
      <c r="D775" s="226" t="s">
        <v>223</v>
      </c>
      <c r="E775" s="235" t="s">
        <v>19</v>
      </c>
      <c r="F775" s="236" t="s">
        <v>1357</v>
      </c>
      <c r="G775" s="234"/>
      <c r="H775" s="237">
        <v>2.24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3" t="s">
        <v>223</v>
      </c>
      <c r="AU775" s="243" t="s">
        <v>81</v>
      </c>
      <c r="AV775" s="13" t="s">
        <v>81</v>
      </c>
      <c r="AW775" s="13" t="s">
        <v>33</v>
      </c>
      <c r="AX775" s="13" t="s">
        <v>72</v>
      </c>
      <c r="AY775" s="243" t="s">
        <v>210</v>
      </c>
    </row>
    <row r="776" spans="1:51" s="14" customFormat="1" ht="12">
      <c r="A776" s="14"/>
      <c r="B776" s="255"/>
      <c r="C776" s="256"/>
      <c r="D776" s="226" t="s">
        <v>223</v>
      </c>
      <c r="E776" s="257" t="s">
        <v>19</v>
      </c>
      <c r="F776" s="258" t="s">
        <v>326</v>
      </c>
      <c r="G776" s="256"/>
      <c r="H776" s="259">
        <v>4.4</v>
      </c>
      <c r="I776" s="260"/>
      <c r="J776" s="256"/>
      <c r="K776" s="256"/>
      <c r="L776" s="261"/>
      <c r="M776" s="262"/>
      <c r="N776" s="263"/>
      <c r="O776" s="263"/>
      <c r="P776" s="263"/>
      <c r="Q776" s="263"/>
      <c r="R776" s="263"/>
      <c r="S776" s="263"/>
      <c r="T776" s="26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5" t="s">
        <v>223</v>
      </c>
      <c r="AU776" s="265" t="s">
        <v>81</v>
      </c>
      <c r="AV776" s="14" t="s">
        <v>217</v>
      </c>
      <c r="AW776" s="14" t="s">
        <v>33</v>
      </c>
      <c r="AX776" s="14" t="s">
        <v>79</v>
      </c>
      <c r="AY776" s="265" t="s">
        <v>210</v>
      </c>
    </row>
    <row r="777" spans="1:65" s="2" customFormat="1" ht="24.15" customHeight="1">
      <c r="A777" s="39"/>
      <c r="B777" s="40"/>
      <c r="C777" s="213" t="s">
        <v>1358</v>
      </c>
      <c r="D777" s="213" t="s">
        <v>212</v>
      </c>
      <c r="E777" s="214" t="s">
        <v>1359</v>
      </c>
      <c r="F777" s="215" t="s">
        <v>1360</v>
      </c>
      <c r="G777" s="216" t="s">
        <v>229</v>
      </c>
      <c r="H777" s="217">
        <v>4.4</v>
      </c>
      <c r="I777" s="218"/>
      <c r="J777" s="219">
        <f>ROUND(I777*H777,2)</f>
        <v>0</v>
      </c>
      <c r="K777" s="215" t="s">
        <v>216</v>
      </c>
      <c r="L777" s="45"/>
      <c r="M777" s="220" t="s">
        <v>19</v>
      </c>
      <c r="N777" s="221" t="s">
        <v>43</v>
      </c>
      <c r="O777" s="85"/>
      <c r="P777" s="222">
        <f>O777*H777</f>
        <v>0</v>
      </c>
      <c r="Q777" s="222">
        <v>0.00012</v>
      </c>
      <c r="R777" s="222">
        <f>Q777*H777</f>
        <v>0.000528</v>
      </c>
      <c r="S777" s="222">
        <v>0</v>
      </c>
      <c r="T777" s="223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24" t="s">
        <v>311</v>
      </c>
      <c r="AT777" s="224" t="s">
        <v>212</v>
      </c>
      <c r="AU777" s="224" t="s">
        <v>81</v>
      </c>
      <c r="AY777" s="18" t="s">
        <v>210</v>
      </c>
      <c r="BE777" s="225">
        <f>IF(N777="základní",J777,0)</f>
        <v>0</v>
      </c>
      <c r="BF777" s="225">
        <f>IF(N777="snížená",J777,0)</f>
        <v>0</v>
      </c>
      <c r="BG777" s="225">
        <f>IF(N777="zákl. přenesená",J777,0)</f>
        <v>0</v>
      </c>
      <c r="BH777" s="225">
        <f>IF(N777="sníž. přenesená",J777,0)</f>
        <v>0</v>
      </c>
      <c r="BI777" s="225">
        <f>IF(N777="nulová",J777,0)</f>
        <v>0</v>
      </c>
      <c r="BJ777" s="18" t="s">
        <v>79</v>
      </c>
      <c r="BK777" s="225">
        <f>ROUND(I777*H777,2)</f>
        <v>0</v>
      </c>
      <c r="BL777" s="18" t="s">
        <v>311</v>
      </c>
      <c r="BM777" s="224" t="s">
        <v>1361</v>
      </c>
    </row>
    <row r="778" spans="1:47" s="2" customFormat="1" ht="12">
      <c r="A778" s="39"/>
      <c r="B778" s="40"/>
      <c r="C778" s="41"/>
      <c r="D778" s="226" t="s">
        <v>219</v>
      </c>
      <c r="E778" s="41"/>
      <c r="F778" s="227" t="s">
        <v>1362</v>
      </c>
      <c r="G778" s="41"/>
      <c r="H778" s="41"/>
      <c r="I778" s="228"/>
      <c r="J778" s="41"/>
      <c r="K778" s="41"/>
      <c r="L778" s="45"/>
      <c r="M778" s="229"/>
      <c r="N778" s="230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219</v>
      </c>
      <c r="AU778" s="18" t="s">
        <v>81</v>
      </c>
    </row>
    <row r="779" spans="1:47" s="2" customFormat="1" ht="12">
      <c r="A779" s="39"/>
      <c r="B779" s="40"/>
      <c r="C779" s="41"/>
      <c r="D779" s="231" t="s">
        <v>221</v>
      </c>
      <c r="E779" s="41"/>
      <c r="F779" s="232" t="s">
        <v>1363</v>
      </c>
      <c r="G779" s="41"/>
      <c r="H779" s="41"/>
      <c r="I779" s="228"/>
      <c r="J779" s="41"/>
      <c r="K779" s="41"/>
      <c r="L779" s="45"/>
      <c r="M779" s="229"/>
      <c r="N779" s="230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8" t="s">
        <v>221</v>
      </c>
      <c r="AU779" s="18" t="s">
        <v>81</v>
      </c>
    </row>
    <row r="780" spans="1:65" s="2" customFormat="1" ht="37.8" customHeight="1">
      <c r="A780" s="39"/>
      <c r="B780" s="40"/>
      <c r="C780" s="213" t="s">
        <v>1364</v>
      </c>
      <c r="D780" s="213" t="s">
        <v>212</v>
      </c>
      <c r="E780" s="214" t="s">
        <v>1365</v>
      </c>
      <c r="F780" s="215" t="s">
        <v>1366</v>
      </c>
      <c r="G780" s="216" t="s">
        <v>229</v>
      </c>
      <c r="H780" s="217">
        <v>189.462</v>
      </c>
      <c r="I780" s="218"/>
      <c r="J780" s="219">
        <f>ROUND(I780*H780,2)</f>
        <v>0</v>
      </c>
      <c r="K780" s="215" t="s">
        <v>216</v>
      </c>
      <c r="L780" s="45"/>
      <c r="M780" s="220" t="s">
        <v>19</v>
      </c>
      <c r="N780" s="221" t="s">
        <v>43</v>
      </c>
      <c r="O780" s="85"/>
      <c r="P780" s="222">
        <f>O780*H780</f>
        <v>0</v>
      </c>
      <c r="Q780" s="222">
        <v>0</v>
      </c>
      <c r="R780" s="222">
        <f>Q780*H780</f>
        <v>0</v>
      </c>
      <c r="S780" s="222">
        <v>0</v>
      </c>
      <c r="T780" s="223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24" t="s">
        <v>311</v>
      </c>
      <c r="AT780" s="224" t="s">
        <v>212</v>
      </c>
      <c r="AU780" s="224" t="s">
        <v>81</v>
      </c>
      <c r="AY780" s="18" t="s">
        <v>210</v>
      </c>
      <c r="BE780" s="225">
        <f>IF(N780="základní",J780,0)</f>
        <v>0</v>
      </c>
      <c r="BF780" s="225">
        <f>IF(N780="snížená",J780,0)</f>
        <v>0</v>
      </c>
      <c r="BG780" s="225">
        <f>IF(N780="zákl. přenesená",J780,0)</f>
        <v>0</v>
      </c>
      <c r="BH780" s="225">
        <f>IF(N780="sníž. přenesená",J780,0)</f>
        <v>0</v>
      </c>
      <c r="BI780" s="225">
        <f>IF(N780="nulová",J780,0)</f>
        <v>0</v>
      </c>
      <c r="BJ780" s="18" t="s">
        <v>79</v>
      </c>
      <c r="BK780" s="225">
        <f>ROUND(I780*H780,2)</f>
        <v>0</v>
      </c>
      <c r="BL780" s="18" t="s">
        <v>311</v>
      </c>
      <c r="BM780" s="224" t="s">
        <v>1367</v>
      </c>
    </row>
    <row r="781" spans="1:47" s="2" customFormat="1" ht="12">
      <c r="A781" s="39"/>
      <c r="B781" s="40"/>
      <c r="C781" s="41"/>
      <c r="D781" s="226" t="s">
        <v>219</v>
      </c>
      <c r="E781" s="41"/>
      <c r="F781" s="227" t="s">
        <v>1368</v>
      </c>
      <c r="G781" s="41"/>
      <c r="H781" s="41"/>
      <c r="I781" s="228"/>
      <c r="J781" s="41"/>
      <c r="K781" s="41"/>
      <c r="L781" s="45"/>
      <c r="M781" s="229"/>
      <c r="N781" s="230"/>
      <c r="O781" s="85"/>
      <c r="P781" s="85"/>
      <c r="Q781" s="85"/>
      <c r="R781" s="85"/>
      <c r="S781" s="85"/>
      <c r="T781" s="86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219</v>
      </c>
      <c r="AU781" s="18" t="s">
        <v>81</v>
      </c>
    </row>
    <row r="782" spans="1:47" s="2" customFormat="1" ht="12">
      <c r="A782" s="39"/>
      <c r="B782" s="40"/>
      <c r="C782" s="41"/>
      <c r="D782" s="231" t="s">
        <v>221</v>
      </c>
      <c r="E782" s="41"/>
      <c r="F782" s="232" t="s">
        <v>1369</v>
      </c>
      <c r="G782" s="41"/>
      <c r="H782" s="41"/>
      <c r="I782" s="228"/>
      <c r="J782" s="41"/>
      <c r="K782" s="41"/>
      <c r="L782" s="45"/>
      <c r="M782" s="229"/>
      <c r="N782" s="230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221</v>
      </c>
      <c r="AU782" s="18" t="s">
        <v>81</v>
      </c>
    </row>
    <row r="783" spans="1:51" s="13" customFormat="1" ht="12">
      <c r="A783" s="13"/>
      <c r="B783" s="233"/>
      <c r="C783" s="234"/>
      <c r="D783" s="226" t="s">
        <v>223</v>
      </c>
      <c r="E783" s="235" t="s">
        <v>19</v>
      </c>
      <c r="F783" s="236" t="s">
        <v>780</v>
      </c>
      <c r="G783" s="234"/>
      <c r="H783" s="237">
        <v>105.12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3" t="s">
        <v>223</v>
      </c>
      <c r="AU783" s="243" t="s">
        <v>81</v>
      </c>
      <c r="AV783" s="13" t="s">
        <v>81</v>
      </c>
      <c r="AW783" s="13" t="s">
        <v>33</v>
      </c>
      <c r="AX783" s="13" t="s">
        <v>72</v>
      </c>
      <c r="AY783" s="243" t="s">
        <v>210</v>
      </c>
    </row>
    <row r="784" spans="1:51" s="13" customFormat="1" ht="12">
      <c r="A784" s="13"/>
      <c r="B784" s="233"/>
      <c r="C784" s="234"/>
      <c r="D784" s="226" t="s">
        <v>223</v>
      </c>
      <c r="E784" s="235" t="s">
        <v>19</v>
      </c>
      <c r="F784" s="236" t="s">
        <v>781</v>
      </c>
      <c r="G784" s="234"/>
      <c r="H784" s="237">
        <v>-10.389</v>
      </c>
      <c r="I784" s="238"/>
      <c r="J784" s="234"/>
      <c r="K784" s="234"/>
      <c r="L784" s="239"/>
      <c r="M784" s="240"/>
      <c r="N784" s="241"/>
      <c r="O784" s="241"/>
      <c r="P784" s="241"/>
      <c r="Q784" s="241"/>
      <c r="R784" s="241"/>
      <c r="S784" s="241"/>
      <c r="T784" s="24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3" t="s">
        <v>223</v>
      </c>
      <c r="AU784" s="243" t="s">
        <v>81</v>
      </c>
      <c r="AV784" s="13" t="s">
        <v>81</v>
      </c>
      <c r="AW784" s="13" t="s">
        <v>33</v>
      </c>
      <c r="AX784" s="13" t="s">
        <v>72</v>
      </c>
      <c r="AY784" s="243" t="s">
        <v>210</v>
      </c>
    </row>
    <row r="785" spans="1:51" s="14" customFormat="1" ht="12">
      <c r="A785" s="14"/>
      <c r="B785" s="255"/>
      <c r="C785" s="256"/>
      <c r="D785" s="226" t="s">
        <v>223</v>
      </c>
      <c r="E785" s="257" t="s">
        <v>19</v>
      </c>
      <c r="F785" s="258" t="s">
        <v>326</v>
      </c>
      <c r="G785" s="256"/>
      <c r="H785" s="259">
        <v>94.73100000000001</v>
      </c>
      <c r="I785" s="260"/>
      <c r="J785" s="256"/>
      <c r="K785" s="256"/>
      <c r="L785" s="261"/>
      <c r="M785" s="262"/>
      <c r="N785" s="263"/>
      <c r="O785" s="263"/>
      <c r="P785" s="263"/>
      <c r="Q785" s="263"/>
      <c r="R785" s="263"/>
      <c r="S785" s="263"/>
      <c r="T785" s="26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5" t="s">
        <v>223</v>
      </c>
      <c r="AU785" s="265" t="s">
        <v>81</v>
      </c>
      <c r="AV785" s="14" t="s">
        <v>217</v>
      </c>
      <c r="AW785" s="14" t="s">
        <v>33</v>
      </c>
      <c r="AX785" s="14" t="s">
        <v>79</v>
      </c>
      <c r="AY785" s="265" t="s">
        <v>210</v>
      </c>
    </row>
    <row r="786" spans="1:51" s="13" customFormat="1" ht="12">
      <c r="A786" s="13"/>
      <c r="B786" s="233"/>
      <c r="C786" s="234"/>
      <c r="D786" s="226" t="s">
        <v>223</v>
      </c>
      <c r="E786" s="234"/>
      <c r="F786" s="236" t="s">
        <v>1370</v>
      </c>
      <c r="G786" s="234"/>
      <c r="H786" s="237">
        <v>189.462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3" t="s">
        <v>223</v>
      </c>
      <c r="AU786" s="243" t="s">
        <v>81</v>
      </c>
      <c r="AV786" s="13" t="s">
        <v>81</v>
      </c>
      <c r="AW786" s="13" t="s">
        <v>4</v>
      </c>
      <c r="AX786" s="13" t="s">
        <v>79</v>
      </c>
      <c r="AY786" s="243" t="s">
        <v>210</v>
      </c>
    </row>
    <row r="787" spans="1:65" s="2" customFormat="1" ht="16.5" customHeight="1">
      <c r="A787" s="39"/>
      <c r="B787" s="40"/>
      <c r="C787" s="244" t="s">
        <v>1371</v>
      </c>
      <c r="D787" s="244" t="s">
        <v>240</v>
      </c>
      <c r="E787" s="245" t="s">
        <v>1372</v>
      </c>
      <c r="F787" s="246" t="s">
        <v>1373</v>
      </c>
      <c r="G787" s="247" t="s">
        <v>229</v>
      </c>
      <c r="H787" s="248">
        <v>94.731</v>
      </c>
      <c r="I787" s="249"/>
      <c r="J787" s="250">
        <f>ROUND(I787*H787,2)</f>
        <v>0</v>
      </c>
      <c r="K787" s="246" t="s">
        <v>19</v>
      </c>
      <c r="L787" s="251"/>
      <c r="M787" s="252" t="s">
        <v>19</v>
      </c>
      <c r="N787" s="253" t="s">
        <v>43</v>
      </c>
      <c r="O787" s="85"/>
      <c r="P787" s="222">
        <f>O787*H787</f>
        <v>0</v>
      </c>
      <c r="Q787" s="222">
        <v>0</v>
      </c>
      <c r="R787" s="222">
        <f>Q787*H787</f>
        <v>0</v>
      </c>
      <c r="S787" s="222">
        <v>0</v>
      </c>
      <c r="T787" s="223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24" t="s">
        <v>405</v>
      </c>
      <c r="AT787" s="224" t="s">
        <v>240</v>
      </c>
      <c r="AU787" s="224" t="s">
        <v>81</v>
      </c>
      <c r="AY787" s="18" t="s">
        <v>210</v>
      </c>
      <c r="BE787" s="225">
        <f>IF(N787="základní",J787,0)</f>
        <v>0</v>
      </c>
      <c r="BF787" s="225">
        <f>IF(N787="snížená",J787,0)</f>
        <v>0</v>
      </c>
      <c r="BG787" s="225">
        <f>IF(N787="zákl. přenesená",J787,0)</f>
        <v>0</v>
      </c>
      <c r="BH787" s="225">
        <f>IF(N787="sníž. přenesená",J787,0)</f>
        <v>0</v>
      </c>
      <c r="BI787" s="225">
        <f>IF(N787="nulová",J787,0)</f>
        <v>0</v>
      </c>
      <c r="BJ787" s="18" t="s">
        <v>79</v>
      </c>
      <c r="BK787" s="225">
        <f>ROUND(I787*H787,2)</f>
        <v>0</v>
      </c>
      <c r="BL787" s="18" t="s">
        <v>311</v>
      </c>
      <c r="BM787" s="224" t="s">
        <v>1374</v>
      </c>
    </row>
    <row r="788" spans="1:47" s="2" customFormat="1" ht="12">
      <c r="A788" s="39"/>
      <c r="B788" s="40"/>
      <c r="C788" s="41"/>
      <c r="D788" s="226" t="s">
        <v>219</v>
      </c>
      <c r="E788" s="41"/>
      <c r="F788" s="227" t="s">
        <v>1373</v>
      </c>
      <c r="G788" s="41"/>
      <c r="H788" s="41"/>
      <c r="I788" s="228"/>
      <c r="J788" s="41"/>
      <c r="K788" s="41"/>
      <c r="L788" s="45"/>
      <c r="M788" s="229"/>
      <c r="N788" s="230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219</v>
      </c>
      <c r="AU788" s="18" t="s">
        <v>81</v>
      </c>
    </row>
    <row r="789" spans="1:47" s="2" customFormat="1" ht="12">
      <c r="A789" s="39"/>
      <c r="B789" s="40"/>
      <c r="C789" s="41"/>
      <c r="D789" s="226" t="s">
        <v>315</v>
      </c>
      <c r="E789" s="41"/>
      <c r="F789" s="254" t="s">
        <v>1375</v>
      </c>
      <c r="G789" s="41"/>
      <c r="H789" s="41"/>
      <c r="I789" s="228"/>
      <c r="J789" s="41"/>
      <c r="K789" s="41"/>
      <c r="L789" s="45"/>
      <c r="M789" s="229"/>
      <c r="N789" s="230"/>
      <c r="O789" s="85"/>
      <c r="P789" s="85"/>
      <c r="Q789" s="85"/>
      <c r="R789" s="85"/>
      <c r="S789" s="85"/>
      <c r="T789" s="86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315</v>
      </c>
      <c r="AU789" s="18" t="s">
        <v>81</v>
      </c>
    </row>
    <row r="790" spans="1:65" s="2" customFormat="1" ht="16.5" customHeight="1">
      <c r="A790" s="39"/>
      <c r="B790" s="40"/>
      <c r="C790" s="244" t="s">
        <v>1376</v>
      </c>
      <c r="D790" s="244" t="s">
        <v>240</v>
      </c>
      <c r="E790" s="245" t="s">
        <v>1377</v>
      </c>
      <c r="F790" s="246" t="s">
        <v>19</v>
      </c>
      <c r="G790" s="247" t="s">
        <v>229</v>
      </c>
      <c r="H790" s="248">
        <v>55</v>
      </c>
      <c r="I790" s="249"/>
      <c r="J790" s="250">
        <f>ROUND(I790*H790,2)</f>
        <v>0</v>
      </c>
      <c r="K790" s="246" t="s">
        <v>19</v>
      </c>
      <c r="L790" s="251"/>
      <c r="M790" s="252" t="s">
        <v>19</v>
      </c>
      <c r="N790" s="253" t="s">
        <v>43</v>
      </c>
      <c r="O790" s="85"/>
      <c r="P790" s="222">
        <f>O790*H790</f>
        <v>0</v>
      </c>
      <c r="Q790" s="222">
        <v>0</v>
      </c>
      <c r="R790" s="222">
        <f>Q790*H790</f>
        <v>0</v>
      </c>
      <c r="S790" s="222">
        <v>0</v>
      </c>
      <c r="T790" s="223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24" t="s">
        <v>405</v>
      </c>
      <c r="AT790" s="224" t="s">
        <v>240</v>
      </c>
      <c r="AU790" s="224" t="s">
        <v>81</v>
      </c>
      <c r="AY790" s="18" t="s">
        <v>210</v>
      </c>
      <c r="BE790" s="225">
        <f>IF(N790="základní",J790,0)</f>
        <v>0</v>
      </c>
      <c r="BF790" s="225">
        <f>IF(N790="snížená",J790,0)</f>
        <v>0</v>
      </c>
      <c r="BG790" s="225">
        <f>IF(N790="zákl. přenesená",J790,0)</f>
        <v>0</v>
      </c>
      <c r="BH790" s="225">
        <f>IF(N790="sníž. přenesená",J790,0)</f>
        <v>0</v>
      </c>
      <c r="BI790" s="225">
        <f>IF(N790="nulová",J790,0)</f>
        <v>0</v>
      </c>
      <c r="BJ790" s="18" t="s">
        <v>79</v>
      </c>
      <c r="BK790" s="225">
        <f>ROUND(I790*H790,2)</f>
        <v>0</v>
      </c>
      <c r="BL790" s="18" t="s">
        <v>311</v>
      </c>
      <c r="BM790" s="224" t="s">
        <v>1378</v>
      </c>
    </row>
    <row r="791" spans="1:47" s="2" customFormat="1" ht="12">
      <c r="A791" s="39"/>
      <c r="B791" s="40"/>
      <c r="C791" s="41"/>
      <c r="D791" s="226" t="s">
        <v>219</v>
      </c>
      <c r="E791" s="41"/>
      <c r="F791" s="227" t="s">
        <v>1379</v>
      </c>
      <c r="G791" s="41"/>
      <c r="H791" s="41"/>
      <c r="I791" s="228"/>
      <c r="J791" s="41"/>
      <c r="K791" s="41"/>
      <c r="L791" s="45"/>
      <c r="M791" s="229"/>
      <c r="N791" s="230"/>
      <c r="O791" s="85"/>
      <c r="P791" s="85"/>
      <c r="Q791" s="85"/>
      <c r="R791" s="85"/>
      <c r="S791" s="85"/>
      <c r="T791" s="86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219</v>
      </c>
      <c r="AU791" s="18" t="s">
        <v>81</v>
      </c>
    </row>
    <row r="792" spans="1:63" s="12" customFormat="1" ht="22.8" customHeight="1">
      <c r="A792" s="12"/>
      <c r="B792" s="197"/>
      <c r="C792" s="198"/>
      <c r="D792" s="199" t="s">
        <v>71</v>
      </c>
      <c r="E792" s="211" t="s">
        <v>1380</v>
      </c>
      <c r="F792" s="211" t="s">
        <v>1381</v>
      </c>
      <c r="G792" s="198"/>
      <c r="H792" s="198"/>
      <c r="I792" s="201"/>
      <c r="J792" s="212">
        <f>BK792</f>
        <v>0</v>
      </c>
      <c r="K792" s="198"/>
      <c r="L792" s="203"/>
      <c r="M792" s="204"/>
      <c r="N792" s="205"/>
      <c r="O792" s="205"/>
      <c r="P792" s="206">
        <f>SUM(P793:P808)</f>
        <v>0</v>
      </c>
      <c r="Q792" s="205"/>
      <c r="R792" s="206">
        <f>SUM(R793:R808)</f>
        <v>0.10434942</v>
      </c>
      <c r="S792" s="205"/>
      <c r="T792" s="207">
        <f>SUM(T793:T808)</f>
        <v>0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08" t="s">
        <v>81</v>
      </c>
      <c r="AT792" s="209" t="s">
        <v>71</v>
      </c>
      <c r="AU792" s="209" t="s">
        <v>79</v>
      </c>
      <c r="AY792" s="208" t="s">
        <v>210</v>
      </c>
      <c r="BK792" s="210">
        <f>SUM(BK793:BK808)</f>
        <v>0</v>
      </c>
    </row>
    <row r="793" spans="1:65" s="2" customFormat="1" ht="24.15" customHeight="1">
      <c r="A793" s="39"/>
      <c r="B793" s="40"/>
      <c r="C793" s="213" t="s">
        <v>1382</v>
      </c>
      <c r="D793" s="213" t="s">
        <v>212</v>
      </c>
      <c r="E793" s="214" t="s">
        <v>1383</v>
      </c>
      <c r="F793" s="215" t="s">
        <v>1384</v>
      </c>
      <c r="G793" s="216" t="s">
        <v>229</v>
      </c>
      <c r="H793" s="217">
        <v>212.958</v>
      </c>
      <c r="I793" s="218"/>
      <c r="J793" s="219">
        <f>ROUND(I793*H793,2)</f>
        <v>0</v>
      </c>
      <c r="K793" s="215" t="s">
        <v>216</v>
      </c>
      <c r="L793" s="45"/>
      <c r="M793" s="220" t="s">
        <v>19</v>
      </c>
      <c r="N793" s="221" t="s">
        <v>43</v>
      </c>
      <c r="O793" s="85"/>
      <c r="P793" s="222">
        <f>O793*H793</f>
        <v>0</v>
      </c>
      <c r="Q793" s="222">
        <v>0</v>
      </c>
      <c r="R793" s="222">
        <f>Q793*H793</f>
        <v>0</v>
      </c>
      <c r="S793" s="222">
        <v>0</v>
      </c>
      <c r="T793" s="223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24" t="s">
        <v>311</v>
      </c>
      <c r="AT793" s="224" t="s">
        <v>212</v>
      </c>
      <c r="AU793" s="224" t="s">
        <v>81</v>
      </c>
      <c r="AY793" s="18" t="s">
        <v>210</v>
      </c>
      <c r="BE793" s="225">
        <f>IF(N793="základní",J793,0)</f>
        <v>0</v>
      </c>
      <c r="BF793" s="225">
        <f>IF(N793="snížená",J793,0)</f>
        <v>0</v>
      </c>
      <c r="BG793" s="225">
        <f>IF(N793="zákl. přenesená",J793,0)</f>
        <v>0</v>
      </c>
      <c r="BH793" s="225">
        <f>IF(N793="sníž. přenesená",J793,0)</f>
        <v>0</v>
      </c>
      <c r="BI793" s="225">
        <f>IF(N793="nulová",J793,0)</f>
        <v>0</v>
      </c>
      <c r="BJ793" s="18" t="s">
        <v>79</v>
      </c>
      <c r="BK793" s="225">
        <f>ROUND(I793*H793,2)</f>
        <v>0</v>
      </c>
      <c r="BL793" s="18" t="s">
        <v>311</v>
      </c>
      <c r="BM793" s="224" t="s">
        <v>1385</v>
      </c>
    </row>
    <row r="794" spans="1:47" s="2" customFormat="1" ht="12">
      <c r="A794" s="39"/>
      <c r="B794" s="40"/>
      <c r="C794" s="41"/>
      <c r="D794" s="226" t="s">
        <v>219</v>
      </c>
      <c r="E794" s="41"/>
      <c r="F794" s="227" t="s">
        <v>1386</v>
      </c>
      <c r="G794" s="41"/>
      <c r="H794" s="41"/>
      <c r="I794" s="228"/>
      <c r="J794" s="41"/>
      <c r="K794" s="41"/>
      <c r="L794" s="45"/>
      <c r="M794" s="229"/>
      <c r="N794" s="230"/>
      <c r="O794" s="85"/>
      <c r="P794" s="85"/>
      <c r="Q794" s="85"/>
      <c r="R794" s="85"/>
      <c r="S794" s="85"/>
      <c r="T794" s="86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T794" s="18" t="s">
        <v>219</v>
      </c>
      <c r="AU794" s="18" t="s">
        <v>81</v>
      </c>
    </row>
    <row r="795" spans="1:47" s="2" customFormat="1" ht="12">
      <c r="A795" s="39"/>
      <c r="B795" s="40"/>
      <c r="C795" s="41"/>
      <c r="D795" s="231" t="s">
        <v>221</v>
      </c>
      <c r="E795" s="41"/>
      <c r="F795" s="232" t="s">
        <v>1387</v>
      </c>
      <c r="G795" s="41"/>
      <c r="H795" s="41"/>
      <c r="I795" s="228"/>
      <c r="J795" s="41"/>
      <c r="K795" s="41"/>
      <c r="L795" s="45"/>
      <c r="M795" s="229"/>
      <c r="N795" s="230"/>
      <c r="O795" s="85"/>
      <c r="P795" s="85"/>
      <c r="Q795" s="85"/>
      <c r="R795" s="85"/>
      <c r="S795" s="85"/>
      <c r="T795" s="86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T795" s="18" t="s">
        <v>221</v>
      </c>
      <c r="AU795" s="18" t="s">
        <v>81</v>
      </c>
    </row>
    <row r="796" spans="1:51" s="13" customFormat="1" ht="12">
      <c r="A796" s="13"/>
      <c r="B796" s="233"/>
      <c r="C796" s="234"/>
      <c r="D796" s="226" t="s">
        <v>223</v>
      </c>
      <c r="E796" s="235" t="s">
        <v>19</v>
      </c>
      <c r="F796" s="236" t="s">
        <v>1388</v>
      </c>
      <c r="G796" s="234"/>
      <c r="H796" s="237">
        <v>62.468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3" t="s">
        <v>223</v>
      </c>
      <c r="AU796" s="243" t="s">
        <v>81</v>
      </c>
      <c r="AV796" s="13" t="s">
        <v>81</v>
      </c>
      <c r="AW796" s="13" t="s">
        <v>33</v>
      </c>
      <c r="AX796" s="13" t="s">
        <v>72</v>
      </c>
      <c r="AY796" s="243" t="s">
        <v>210</v>
      </c>
    </row>
    <row r="797" spans="1:51" s="13" customFormat="1" ht="12">
      <c r="A797" s="13"/>
      <c r="B797" s="233"/>
      <c r="C797" s="234"/>
      <c r="D797" s="226" t="s">
        <v>223</v>
      </c>
      <c r="E797" s="235" t="s">
        <v>19</v>
      </c>
      <c r="F797" s="236" t="s">
        <v>1389</v>
      </c>
      <c r="G797" s="234"/>
      <c r="H797" s="237">
        <v>25.6</v>
      </c>
      <c r="I797" s="238"/>
      <c r="J797" s="234"/>
      <c r="K797" s="234"/>
      <c r="L797" s="239"/>
      <c r="M797" s="240"/>
      <c r="N797" s="241"/>
      <c r="O797" s="241"/>
      <c r="P797" s="241"/>
      <c r="Q797" s="241"/>
      <c r="R797" s="241"/>
      <c r="S797" s="241"/>
      <c r="T797" s="242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3" t="s">
        <v>223</v>
      </c>
      <c r="AU797" s="243" t="s">
        <v>81</v>
      </c>
      <c r="AV797" s="13" t="s">
        <v>81</v>
      </c>
      <c r="AW797" s="13" t="s">
        <v>33</v>
      </c>
      <c r="AX797" s="13" t="s">
        <v>72</v>
      </c>
      <c r="AY797" s="243" t="s">
        <v>210</v>
      </c>
    </row>
    <row r="798" spans="1:51" s="13" customFormat="1" ht="12">
      <c r="A798" s="13"/>
      <c r="B798" s="233"/>
      <c r="C798" s="234"/>
      <c r="D798" s="226" t="s">
        <v>223</v>
      </c>
      <c r="E798" s="235" t="s">
        <v>19</v>
      </c>
      <c r="F798" s="236" t="s">
        <v>1390</v>
      </c>
      <c r="G798" s="234"/>
      <c r="H798" s="237">
        <v>40.82</v>
      </c>
      <c r="I798" s="238"/>
      <c r="J798" s="234"/>
      <c r="K798" s="234"/>
      <c r="L798" s="239"/>
      <c r="M798" s="240"/>
      <c r="N798" s="241"/>
      <c r="O798" s="241"/>
      <c r="P798" s="241"/>
      <c r="Q798" s="241"/>
      <c r="R798" s="241"/>
      <c r="S798" s="241"/>
      <c r="T798" s="24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3" t="s">
        <v>223</v>
      </c>
      <c r="AU798" s="243" t="s">
        <v>81</v>
      </c>
      <c r="AV798" s="13" t="s">
        <v>81</v>
      </c>
      <c r="AW798" s="13" t="s">
        <v>33</v>
      </c>
      <c r="AX798" s="13" t="s">
        <v>72</v>
      </c>
      <c r="AY798" s="243" t="s">
        <v>210</v>
      </c>
    </row>
    <row r="799" spans="1:51" s="13" customFormat="1" ht="12">
      <c r="A799" s="13"/>
      <c r="B799" s="233"/>
      <c r="C799" s="234"/>
      <c r="D799" s="226" t="s">
        <v>223</v>
      </c>
      <c r="E799" s="235" t="s">
        <v>19</v>
      </c>
      <c r="F799" s="236" t="s">
        <v>1391</v>
      </c>
      <c r="G799" s="234"/>
      <c r="H799" s="237">
        <v>94</v>
      </c>
      <c r="I799" s="238"/>
      <c r="J799" s="234"/>
      <c r="K799" s="234"/>
      <c r="L799" s="239"/>
      <c r="M799" s="240"/>
      <c r="N799" s="241"/>
      <c r="O799" s="241"/>
      <c r="P799" s="241"/>
      <c r="Q799" s="241"/>
      <c r="R799" s="241"/>
      <c r="S799" s="241"/>
      <c r="T799" s="24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3" t="s">
        <v>223</v>
      </c>
      <c r="AU799" s="243" t="s">
        <v>81</v>
      </c>
      <c r="AV799" s="13" t="s">
        <v>81</v>
      </c>
      <c r="AW799" s="13" t="s">
        <v>33</v>
      </c>
      <c r="AX799" s="13" t="s">
        <v>72</v>
      </c>
      <c r="AY799" s="243" t="s">
        <v>210</v>
      </c>
    </row>
    <row r="800" spans="1:51" s="13" customFormat="1" ht="12">
      <c r="A800" s="13"/>
      <c r="B800" s="233"/>
      <c r="C800" s="234"/>
      <c r="D800" s="226" t="s">
        <v>223</v>
      </c>
      <c r="E800" s="235" t="s">
        <v>19</v>
      </c>
      <c r="F800" s="236" t="s">
        <v>1392</v>
      </c>
      <c r="G800" s="234"/>
      <c r="H800" s="237">
        <v>17.7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3" t="s">
        <v>223</v>
      </c>
      <c r="AU800" s="243" t="s">
        <v>81</v>
      </c>
      <c r="AV800" s="13" t="s">
        <v>81</v>
      </c>
      <c r="AW800" s="13" t="s">
        <v>33</v>
      </c>
      <c r="AX800" s="13" t="s">
        <v>72</v>
      </c>
      <c r="AY800" s="243" t="s">
        <v>210</v>
      </c>
    </row>
    <row r="801" spans="1:51" s="13" customFormat="1" ht="12">
      <c r="A801" s="13"/>
      <c r="B801" s="233"/>
      <c r="C801" s="234"/>
      <c r="D801" s="226" t="s">
        <v>223</v>
      </c>
      <c r="E801" s="235" t="s">
        <v>19</v>
      </c>
      <c r="F801" s="236" t="s">
        <v>1393</v>
      </c>
      <c r="G801" s="234"/>
      <c r="H801" s="237">
        <v>-27.63</v>
      </c>
      <c r="I801" s="238"/>
      <c r="J801" s="234"/>
      <c r="K801" s="234"/>
      <c r="L801" s="239"/>
      <c r="M801" s="240"/>
      <c r="N801" s="241"/>
      <c r="O801" s="241"/>
      <c r="P801" s="241"/>
      <c r="Q801" s="241"/>
      <c r="R801" s="241"/>
      <c r="S801" s="241"/>
      <c r="T801" s="24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3" t="s">
        <v>223</v>
      </c>
      <c r="AU801" s="243" t="s">
        <v>81</v>
      </c>
      <c r="AV801" s="13" t="s">
        <v>81</v>
      </c>
      <c r="AW801" s="13" t="s">
        <v>33</v>
      </c>
      <c r="AX801" s="13" t="s">
        <v>72</v>
      </c>
      <c r="AY801" s="243" t="s">
        <v>210</v>
      </c>
    </row>
    <row r="802" spans="1:51" s="14" customFormat="1" ht="12">
      <c r="A802" s="14"/>
      <c r="B802" s="255"/>
      <c r="C802" s="256"/>
      <c r="D802" s="226" t="s">
        <v>223</v>
      </c>
      <c r="E802" s="257" t="s">
        <v>19</v>
      </c>
      <c r="F802" s="258" t="s">
        <v>326</v>
      </c>
      <c r="G802" s="256"/>
      <c r="H802" s="259">
        <v>212.958</v>
      </c>
      <c r="I802" s="260"/>
      <c r="J802" s="256"/>
      <c r="K802" s="256"/>
      <c r="L802" s="261"/>
      <c r="M802" s="262"/>
      <c r="N802" s="263"/>
      <c r="O802" s="263"/>
      <c r="P802" s="263"/>
      <c r="Q802" s="263"/>
      <c r="R802" s="263"/>
      <c r="S802" s="263"/>
      <c r="T802" s="26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5" t="s">
        <v>223</v>
      </c>
      <c r="AU802" s="265" t="s">
        <v>81</v>
      </c>
      <c r="AV802" s="14" t="s">
        <v>217</v>
      </c>
      <c r="AW802" s="14" t="s">
        <v>33</v>
      </c>
      <c r="AX802" s="14" t="s">
        <v>79</v>
      </c>
      <c r="AY802" s="265" t="s">
        <v>210</v>
      </c>
    </row>
    <row r="803" spans="1:65" s="2" customFormat="1" ht="24.15" customHeight="1">
      <c r="A803" s="39"/>
      <c r="B803" s="40"/>
      <c r="C803" s="213" t="s">
        <v>1394</v>
      </c>
      <c r="D803" s="213" t="s">
        <v>212</v>
      </c>
      <c r="E803" s="214" t="s">
        <v>1395</v>
      </c>
      <c r="F803" s="215" t="s">
        <v>1396</v>
      </c>
      <c r="G803" s="216" t="s">
        <v>229</v>
      </c>
      <c r="H803" s="217">
        <v>212.958</v>
      </c>
      <c r="I803" s="218"/>
      <c r="J803" s="219">
        <f>ROUND(I803*H803,2)</f>
        <v>0</v>
      </c>
      <c r="K803" s="215" t="s">
        <v>216</v>
      </c>
      <c r="L803" s="45"/>
      <c r="M803" s="220" t="s">
        <v>19</v>
      </c>
      <c r="N803" s="221" t="s">
        <v>43</v>
      </c>
      <c r="O803" s="85"/>
      <c r="P803" s="222">
        <f>O803*H803</f>
        <v>0</v>
      </c>
      <c r="Q803" s="222">
        <v>0.0002</v>
      </c>
      <c r="R803" s="222">
        <f>Q803*H803</f>
        <v>0.0425916</v>
      </c>
      <c r="S803" s="222">
        <v>0</v>
      </c>
      <c r="T803" s="223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4" t="s">
        <v>311</v>
      </c>
      <c r="AT803" s="224" t="s">
        <v>212</v>
      </c>
      <c r="AU803" s="224" t="s">
        <v>81</v>
      </c>
      <c r="AY803" s="18" t="s">
        <v>210</v>
      </c>
      <c r="BE803" s="225">
        <f>IF(N803="základní",J803,0)</f>
        <v>0</v>
      </c>
      <c r="BF803" s="225">
        <f>IF(N803="snížená",J803,0)</f>
        <v>0</v>
      </c>
      <c r="BG803" s="225">
        <f>IF(N803="zákl. přenesená",J803,0)</f>
        <v>0</v>
      </c>
      <c r="BH803" s="225">
        <f>IF(N803="sníž. přenesená",J803,0)</f>
        <v>0</v>
      </c>
      <c r="BI803" s="225">
        <f>IF(N803="nulová",J803,0)</f>
        <v>0</v>
      </c>
      <c r="BJ803" s="18" t="s">
        <v>79</v>
      </c>
      <c r="BK803" s="225">
        <f>ROUND(I803*H803,2)</f>
        <v>0</v>
      </c>
      <c r="BL803" s="18" t="s">
        <v>311</v>
      </c>
      <c r="BM803" s="224" t="s">
        <v>1397</v>
      </c>
    </row>
    <row r="804" spans="1:47" s="2" customFormat="1" ht="12">
      <c r="A804" s="39"/>
      <c r="B804" s="40"/>
      <c r="C804" s="41"/>
      <c r="D804" s="226" t="s">
        <v>219</v>
      </c>
      <c r="E804" s="41"/>
      <c r="F804" s="227" t="s">
        <v>1398</v>
      </c>
      <c r="G804" s="41"/>
      <c r="H804" s="41"/>
      <c r="I804" s="228"/>
      <c r="J804" s="41"/>
      <c r="K804" s="41"/>
      <c r="L804" s="45"/>
      <c r="M804" s="229"/>
      <c r="N804" s="230"/>
      <c r="O804" s="85"/>
      <c r="P804" s="85"/>
      <c r="Q804" s="85"/>
      <c r="R804" s="85"/>
      <c r="S804" s="85"/>
      <c r="T804" s="86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219</v>
      </c>
      <c r="AU804" s="18" t="s">
        <v>81</v>
      </c>
    </row>
    <row r="805" spans="1:47" s="2" customFormat="1" ht="12">
      <c r="A805" s="39"/>
      <c r="B805" s="40"/>
      <c r="C805" s="41"/>
      <c r="D805" s="231" t="s">
        <v>221</v>
      </c>
      <c r="E805" s="41"/>
      <c r="F805" s="232" t="s">
        <v>1399</v>
      </c>
      <c r="G805" s="41"/>
      <c r="H805" s="41"/>
      <c r="I805" s="228"/>
      <c r="J805" s="41"/>
      <c r="K805" s="41"/>
      <c r="L805" s="45"/>
      <c r="M805" s="229"/>
      <c r="N805" s="230"/>
      <c r="O805" s="85"/>
      <c r="P805" s="85"/>
      <c r="Q805" s="85"/>
      <c r="R805" s="85"/>
      <c r="S805" s="85"/>
      <c r="T805" s="86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221</v>
      </c>
      <c r="AU805" s="18" t="s">
        <v>81</v>
      </c>
    </row>
    <row r="806" spans="1:65" s="2" customFormat="1" ht="24.15" customHeight="1">
      <c r="A806" s="39"/>
      <c r="B806" s="40"/>
      <c r="C806" s="213" t="s">
        <v>1400</v>
      </c>
      <c r="D806" s="213" t="s">
        <v>212</v>
      </c>
      <c r="E806" s="214" t="s">
        <v>1401</v>
      </c>
      <c r="F806" s="215" t="s">
        <v>1402</v>
      </c>
      <c r="G806" s="216" t="s">
        <v>229</v>
      </c>
      <c r="H806" s="217">
        <v>212.958</v>
      </c>
      <c r="I806" s="218"/>
      <c r="J806" s="219">
        <f>ROUND(I806*H806,2)</f>
        <v>0</v>
      </c>
      <c r="K806" s="215" t="s">
        <v>216</v>
      </c>
      <c r="L806" s="45"/>
      <c r="M806" s="220" t="s">
        <v>19</v>
      </c>
      <c r="N806" s="221" t="s">
        <v>43</v>
      </c>
      <c r="O806" s="85"/>
      <c r="P806" s="222">
        <f>O806*H806</f>
        <v>0</v>
      </c>
      <c r="Q806" s="222">
        <v>0.00029</v>
      </c>
      <c r="R806" s="222">
        <f>Q806*H806</f>
        <v>0.06175782</v>
      </c>
      <c r="S806" s="222">
        <v>0</v>
      </c>
      <c r="T806" s="223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24" t="s">
        <v>311</v>
      </c>
      <c r="AT806" s="224" t="s">
        <v>212</v>
      </c>
      <c r="AU806" s="224" t="s">
        <v>81</v>
      </c>
      <c r="AY806" s="18" t="s">
        <v>210</v>
      </c>
      <c r="BE806" s="225">
        <f>IF(N806="základní",J806,0)</f>
        <v>0</v>
      </c>
      <c r="BF806" s="225">
        <f>IF(N806="snížená",J806,0)</f>
        <v>0</v>
      </c>
      <c r="BG806" s="225">
        <f>IF(N806="zákl. přenesená",J806,0)</f>
        <v>0</v>
      </c>
      <c r="BH806" s="225">
        <f>IF(N806="sníž. přenesená",J806,0)</f>
        <v>0</v>
      </c>
      <c r="BI806" s="225">
        <f>IF(N806="nulová",J806,0)</f>
        <v>0</v>
      </c>
      <c r="BJ806" s="18" t="s">
        <v>79</v>
      </c>
      <c r="BK806" s="225">
        <f>ROUND(I806*H806,2)</f>
        <v>0</v>
      </c>
      <c r="BL806" s="18" t="s">
        <v>311</v>
      </c>
      <c r="BM806" s="224" t="s">
        <v>1403</v>
      </c>
    </row>
    <row r="807" spans="1:47" s="2" customFormat="1" ht="12">
      <c r="A807" s="39"/>
      <c r="B807" s="40"/>
      <c r="C807" s="41"/>
      <c r="D807" s="226" t="s">
        <v>219</v>
      </c>
      <c r="E807" s="41"/>
      <c r="F807" s="227" t="s">
        <v>1404</v>
      </c>
      <c r="G807" s="41"/>
      <c r="H807" s="41"/>
      <c r="I807" s="228"/>
      <c r="J807" s="41"/>
      <c r="K807" s="41"/>
      <c r="L807" s="45"/>
      <c r="M807" s="229"/>
      <c r="N807" s="230"/>
      <c r="O807" s="85"/>
      <c r="P807" s="85"/>
      <c r="Q807" s="85"/>
      <c r="R807" s="85"/>
      <c r="S807" s="85"/>
      <c r="T807" s="86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18" t="s">
        <v>219</v>
      </c>
      <c r="AU807" s="18" t="s">
        <v>81</v>
      </c>
    </row>
    <row r="808" spans="1:47" s="2" customFormat="1" ht="12">
      <c r="A808" s="39"/>
      <c r="B808" s="40"/>
      <c r="C808" s="41"/>
      <c r="D808" s="231" t="s">
        <v>221</v>
      </c>
      <c r="E808" s="41"/>
      <c r="F808" s="232" t="s">
        <v>1405</v>
      </c>
      <c r="G808" s="41"/>
      <c r="H808" s="41"/>
      <c r="I808" s="228"/>
      <c r="J808" s="41"/>
      <c r="K808" s="41"/>
      <c r="L808" s="45"/>
      <c r="M808" s="229"/>
      <c r="N808" s="230"/>
      <c r="O808" s="85"/>
      <c r="P808" s="85"/>
      <c r="Q808" s="85"/>
      <c r="R808" s="85"/>
      <c r="S808" s="85"/>
      <c r="T808" s="86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T808" s="18" t="s">
        <v>221</v>
      </c>
      <c r="AU808" s="18" t="s">
        <v>81</v>
      </c>
    </row>
    <row r="809" spans="1:63" s="12" customFormat="1" ht="22.8" customHeight="1">
      <c r="A809" s="12"/>
      <c r="B809" s="197"/>
      <c r="C809" s="198"/>
      <c r="D809" s="199" t="s">
        <v>71</v>
      </c>
      <c r="E809" s="211" t="s">
        <v>1406</v>
      </c>
      <c r="F809" s="211" t="s">
        <v>1407</v>
      </c>
      <c r="G809" s="198"/>
      <c r="H809" s="198"/>
      <c r="I809" s="201"/>
      <c r="J809" s="212">
        <f>BK809</f>
        <v>0</v>
      </c>
      <c r="K809" s="198"/>
      <c r="L809" s="203"/>
      <c r="M809" s="204"/>
      <c r="N809" s="205"/>
      <c r="O809" s="205"/>
      <c r="P809" s="206">
        <f>SUM(P810:P819)</f>
        <v>0</v>
      </c>
      <c r="Q809" s="205"/>
      <c r="R809" s="206">
        <f>SUM(R810:R819)</f>
        <v>0.007421699999999999</v>
      </c>
      <c r="S809" s="205"/>
      <c r="T809" s="207">
        <f>SUM(T810:T819)</f>
        <v>0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08" t="s">
        <v>81</v>
      </c>
      <c r="AT809" s="209" t="s">
        <v>71</v>
      </c>
      <c r="AU809" s="209" t="s">
        <v>79</v>
      </c>
      <c r="AY809" s="208" t="s">
        <v>210</v>
      </c>
      <c r="BK809" s="210">
        <f>SUM(BK810:BK819)</f>
        <v>0</v>
      </c>
    </row>
    <row r="810" spans="1:65" s="2" customFormat="1" ht="24.15" customHeight="1">
      <c r="A810" s="39"/>
      <c r="B810" s="40"/>
      <c r="C810" s="213" t="s">
        <v>1408</v>
      </c>
      <c r="D810" s="213" t="s">
        <v>212</v>
      </c>
      <c r="E810" s="214" t="s">
        <v>1409</v>
      </c>
      <c r="F810" s="215" t="s">
        <v>1410</v>
      </c>
      <c r="G810" s="216" t="s">
        <v>229</v>
      </c>
      <c r="H810" s="217">
        <v>5.709</v>
      </c>
      <c r="I810" s="218"/>
      <c r="J810" s="219">
        <f>ROUND(I810*H810,2)</f>
        <v>0</v>
      </c>
      <c r="K810" s="215" t="s">
        <v>216</v>
      </c>
      <c r="L810" s="45"/>
      <c r="M810" s="220" t="s">
        <v>19</v>
      </c>
      <c r="N810" s="221" t="s">
        <v>43</v>
      </c>
      <c r="O810" s="85"/>
      <c r="P810" s="222">
        <f>O810*H810</f>
        <v>0</v>
      </c>
      <c r="Q810" s="222">
        <v>0</v>
      </c>
      <c r="R810" s="222">
        <f>Q810*H810</f>
        <v>0</v>
      </c>
      <c r="S810" s="222">
        <v>0</v>
      </c>
      <c r="T810" s="223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24" t="s">
        <v>311</v>
      </c>
      <c r="AT810" s="224" t="s">
        <v>212</v>
      </c>
      <c r="AU810" s="224" t="s">
        <v>81</v>
      </c>
      <c r="AY810" s="18" t="s">
        <v>210</v>
      </c>
      <c r="BE810" s="225">
        <f>IF(N810="základní",J810,0)</f>
        <v>0</v>
      </c>
      <c r="BF810" s="225">
        <f>IF(N810="snížená",J810,0)</f>
        <v>0</v>
      </c>
      <c r="BG810" s="225">
        <f>IF(N810="zákl. přenesená",J810,0)</f>
        <v>0</v>
      </c>
      <c r="BH810" s="225">
        <f>IF(N810="sníž. přenesená",J810,0)</f>
        <v>0</v>
      </c>
      <c r="BI810" s="225">
        <f>IF(N810="nulová",J810,0)</f>
        <v>0</v>
      </c>
      <c r="BJ810" s="18" t="s">
        <v>79</v>
      </c>
      <c r="BK810" s="225">
        <f>ROUND(I810*H810,2)</f>
        <v>0</v>
      </c>
      <c r="BL810" s="18" t="s">
        <v>311</v>
      </c>
      <c r="BM810" s="224" t="s">
        <v>1411</v>
      </c>
    </row>
    <row r="811" spans="1:47" s="2" customFormat="1" ht="12">
      <c r="A811" s="39"/>
      <c r="B811" s="40"/>
      <c r="C811" s="41"/>
      <c r="D811" s="226" t="s">
        <v>219</v>
      </c>
      <c r="E811" s="41"/>
      <c r="F811" s="227" t="s">
        <v>1412</v>
      </c>
      <c r="G811" s="41"/>
      <c r="H811" s="41"/>
      <c r="I811" s="228"/>
      <c r="J811" s="41"/>
      <c r="K811" s="41"/>
      <c r="L811" s="45"/>
      <c r="M811" s="229"/>
      <c r="N811" s="230"/>
      <c r="O811" s="85"/>
      <c r="P811" s="85"/>
      <c r="Q811" s="85"/>
      <c r="R811" s="85"/>
      <c r="S811" s="85"/>
      <c r="T811" s="86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T811" s="18" t="s">
        <v>219</v>
      </c>
      <c r="AU811" s="18" t="s">
        <v>81</v>
      </c>
    </row>
    <row r="812" spans="1:47" s="2" customFormat="1" ht="12">
      <c r="A812" s="39"/>
      <c r="B812" s="40"/>
      <c r="C812" s="41"/>
      <c r="D812" s="231" t="s">
        <v>221</v>
      </c>
      <c r="E812" s="41"/>
      <c r="F812" s="232" t="s">
        <v>1413</v>
      </c>
      <c r="G812" s="41"/>
      <c r="H812" s="41"/>
      <c r="I812" s="228"/>
      <c r="J812" s="41"/>
      <c r="K812" s="41"/>
      <c r="L812" s="45"/>
      <c r="M812" s="229"/>
      <c r="N812" s="230"/>
      <c r="O812" s="85"/>
      <c r="P812" s="85"/>
      <c r="Q812" s="85"/>
      <c r="R812" s="85"/>
      <c r="S812" s="85"/>
      <c r="T812" s="86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T812" s="18" t="s">
        <v>221</v>
      </c>
      <c r="AU812" s="18" t="s">
        <v>81</v>
      </c>
    </row>
    <row r="813" spans="1:47" s="2" customFormat="1" ht="12">
      <c r="A813" s="39"/>
      <c r="B813" s="40"/>
      <c r="C813" s="41"/>
      <c r="D813" s="226" t="s">
        <v>315</v>
      </c>
      <c r="E813" s="41"/>
      <c r="F813" s="254" t="s">
        <v>1414</v>
      </c>
      <c r="G813" s="41"/>
      <c r="H813" s="41"/>
      <c r="I813" s="228"/>
      <c r="J813" s="41"/>
      <c r="K813" s="41"/>
      <c r="L813" s="45"/>
      <c r="M813" s="229"/>
      <c r="N813" s="230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315</v>
      </c>
      <c r="AU813" s="18" t="s">
        <v>81</v>
      </c>
    </row>
    <row r="814" spans="1:51" s="13" customFormat="1" ht="12">
      <c r="A814" s="13"/>
      <c r="B814" s="233"/>
      <c r="C814" s="234"/>
      <c r="D814" s="226" t="s">
        <v>223</v>
      </c>
      <c r="E814" s="235" t="s">
        <v>19</v>
      </c>
      <c r="F814" s="236" t="s">
        <v>1415</v>
      </c>
      <c r="G814" s="234"/>
      <c r="H814" s="237">
        <v>2.076</v>
      </c>
      <c r="I814" s="238"/>
      <c r="J814" s="234"/>
      <c r="K814" s="234"/>
      <c r="L814" s="239"/>
      <c r="M814" s="240"/>
      <c r="N814" s="241"/>
      <c r="O814" s="241"/>
      <c r="P814" s="241"/>
      <c r="Q814" s="241"/>
      <c r="R814" s="241"/>
      <c r="S814" s="241"/>
      <c r="T814" s="24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3" t="s">
        <v>223</v>
      </c>
      <c r="AU814" s="243" t="s">
        <v>81</v>
      </c>
      <c r="AV814" s="13" t="s">
        <v>81</v>
      </c>
      <c r="AW814" s="13" t="s">
        <v>33</v>
      </c>
      <c r="AX814" s="13" t="s">
        <v>72</v>
      </c>
      <c r="AY814" s="243" t="s">
        <v>210</v>
      </c>
    </row>
    <row r="815" spans="1:51" s="13" customFormat="1" ht="12">
      <c r="A815" s="13"/>
      <c r="B815" s="233"/>
      <c r="C815" s="234"/>
      <c r="D815" s="226" t="s">
        <v>223</v>
      </c>
      <c r="E815" s="235" t="s">
        <v>19</v>
      </c>
      <c r="F815" s="236" t="s">
        <v>1416</v>
      </c>
      <c r="G815" s="234"/>
      <c r="H815" s="237">
        <v>3.633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3" t="s">
        <v>223</v>
      </c>
      <c r="AU815" s="243" t="s">
        <v>81</v>
      </c>
      <c r="AV815" s="13" t="s">
        <v>81</v>
      </c>
      <c r="AW815" s="13" t="s">
        <v>33</v>
      </c>
      <c r="AX815" s="13" t="s">
        <v>72</v>
      </c>
      <c r="AY815" s="243" t="s">
        <v>210</v>
      </c>
    </row>
    <row r="816" spans="1:51" s="14" customFormat="1" ht="12">
      <c r="A816" s="14"/>
      <c r="B816" s="255"/>
      <c r="C816" s="256"/>
      <c r="D816" s="226" t="s">
        <v>223</v>
      </c>
      <c r="E816" s="257" t="s">
        <v>19</v>
      </c>
      <c r="F816" s="258" t="s">
        <v>326</v>
      </c>
      <c r="G816" s="256"/>
      <c r="H816" s="259">
        <v>5.709</v>
      </c>
      <c r="I816" s="260"/>
      <c r="J816" s="256"/>
      <c r="K816" s="256"/>
      <c r="L816" s="261"/>
      <c r="M816" s="262"/>
      <c r="N816" s="263"/>
      <c r="O816" s="263"/>
      <c r="P816" s="263"/>
      <c r="Q816" s="263"/>
      <c r="R816" s="263"/>
      <c r="S816" s="263"/>
      <c r="T816" s="26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5" t="s">
        <v>223</v>
      </c>
      <c r="AU816" s="265" t="s">
        <v>81</v>
      </c>
      <c r="AV816" s="14" t="s">
        <v>217</v>
      </c>
      <c r="AW816" s="14" t="s">
        <v>33</v>
      </c>
      <c r="AX816" s="14" t="s">
        <v>79</v>
      </c>
      <c r="AY816" s="265" t="s">
        <v>210</v>
      </c>
    </row>
    <row r="817" spans="1:65" s="2" customFormat="1" ht="16.5" customHeight="1">
      <c r="A817" s="39"/>
      <c r="B817" s="40"/>
      <c r="C817" s="244" t="s">
        <v>1417</v>
      </c>
      <c r="D817" s="244" t="s">
        <v>240</v>
      </c>
      <c r="E817" s="245" t="s">
        <v>1418</v>
      </c>
      <c r="F817" s="246" t="s">
        <v>1419</v>
      </c>
      <c r="G817" s="247" t="s">
        <v>229</v>
      </c>
      <c r="H817" s="248">
        <v>5.709</v>
      </c>
      <c r="I817" s="249"/>
      <c r="J817" s="250">
        <f>ROUND(I817*H817,2)</f>
        <v>0</v>
      </c>
      <c r="K817" s="246" t="s">
        <v>216</v>
      </c>
      <c r="L817" s="251"/>
      <c r="M817" s="252" t="s">
        <v>19</v>
      </c>
      <c r="N817" s="253" t="s">
        <v>43</v>
      </c>
      <c r="O817" s="85"/>
      <c r="P817" s="222">
        <f>O817*H817</f>
        <v>0</v>
      </c>
      <c r="Q817" s="222">
        <v>0.0013</v>
      </c>
      <c r="R817" s="222">
        <f>Q817*H817</f>
        <v>0.007421699999999999</v>
      </c>
      <c r="S817" s="222">
        <v>0</v>
      </c>
      <c r="T817" s="223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24" t="s">
        <v>405</v>
      </c>
      <c r="AT817" s="224" t="s">
        <v>240</v>
      </c>
      <c r="AU817" s="224" t="s">
        <v>81</v>
      </c>
      <c r="AY817" s="18" t="s">
        <v>210</v>
      </c>
      <c r="BE817" s="225">
        <f>IF(N817="základní",J817,0)</f>
        <v>0</v>
      </c>
      <c r="BF817" s="225">
        <f>IF(N817="snížená",J817,0)</f>
        <v>0</v>
      </c>
      <c r="BG817" s="225">
        <f>IF(N817="zákl. přenesená",J817,0)</f>
        <v>0</v>
      </c>
      <c r="BH817" s="225">
        <f>IF(N817="sníž. přenesená",J817,0)</f>
        <v>0</v>
      </c>
      <c r="BI817" s="225">
        <f>IF(N817="nulová",J817,0)</f>
        <v>0</v>
      </c>
      <c r="BJ817" s="18" t="s">
        <v>79</v>
      </c>
      <c r="BK817" s="225">
        <f>ROUND(I817*H817,2)</f>
        <v>0</v>
      </c>
      <c r="BL817" s="18" t="s">
        <v>311</v>
      </c>
      <c r="BM817" s="224" t="s">
        <v>1420</v>
      </c>
    </row>
    <row r="818" spans="1:47" s="2" customFormat="1" ht="12">
      <c r="A818" s="39"/>
      <c r="B818" s="40"/>
      <c r="C818" s="41"/>
      <c r="D818" s="226" t="s">
        <v>219</v>
      </c>
      <c r="E818" s="41"/>
      <c r="F818" s="227" t="s">
        <v>1419</v>
      </c>
      <c r="G818" s="41"/>
      <c r="H818" s="41"/>
      <c r="I818" s="228"/>
      <c r="J818" s="41"/>
      <c r="K818" s="41"/>
      <c r="L818" s="45"/>
      <c r="M818" s="229"/>
      <c r="N818" s="230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219</v>
      </c>
      <c r="AU818" s="18" t="s">
        <v>81</v>
      </c>
    </row>
    <row r="819" spans="1:47" s="2" customFormat="1" ht="12">
      <c r="A819" s="39"/>
      <c r="B819" s="40"/>
      <c r="C819" s="41"/>
      <c r="D819" s="226" t="s">
        <v>315</v>
      </c>
      <c r="E819" s="41"/>
      <c r="F819" s="254" t="s">
        <v>1421</v>
      </c>
      <c r="G819" s="41"/>
      <c r="H819" s="41"/>
      <c r="I819" s="228"/>
      <c r="J819" s="41"/>
      <c r="K819" s="41"/>
      <c r="L819" s="45"/>
      <c r="M819" s="229"/>
      <c r="N819" s="230"/>
      <c r="O819" s="85"/>
      <c r="P819" s="85"/>
      <c r="Q819" s="85"/>
      <c r="R819" s="85"/>
      <c r="S819" s="85"/>
      <c r="T819" s="86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T819" s="18" t="s">
        <v>315</v>
      </c>
      <c r="AU819" s="18" t="s">
        <v>81</v>
      </c>
    </row>
    <row r="820" spans="1:63" s="12" customFormat="1" ht="22.8" customHeight="1">
      <c r="A820" s="12"/>
      <c r="B820" s="197"/>
      <c r="C820" s="198"/>
      <c r="D820" s="199" t="s">
        <v>71</v>
      </c>
      <c r="E820" s="211" t="s">
        <v>1422</v>
      </c>
      <c r="F820" s="211" t="s">
        <v>1423</v>
      </c>
      <c r="G820" s="198"/>
      <c r="H820" s="198"/>
      <c r="I820" s="201"/>
      <c r="J820" s="212">
        <f>BK820</f>
        <v>0</v>
      </c>
      <c r="K820" s="198"/>
      <c r="L820" s="203"/>
      <c r="M820" s="204"/>
      <c r="N820" s="205"/>
      <c r="O820" s="205"/>
      <c r="P820" s="206">
        <f>SUM(P821:P824)</f>
        <v>0</v>
      </c>
      <c r="Q820" s="205"/>
      <c r="R820" s="206">
        <f>SUM(R821:R824)</f>
        <v>0</v>
      </c>
      <c r="S820" s="205"/>
      <c r="T820" s="207">
        <f>SUM(T821:T824)</f>
        <v>0.00991116</v>
      </c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R820" s="208" t="s">
        <v>81</v>
      </c>
      <c r="AT820" s="209" t="s">
        <v>71</v>
      </c>
      <c r="AU820" s="209" t="s">
        <v>79</v>
      </c>
      <c r="AY820" s="208" t="s">
        <v>210</v>
      </c>
      <c r="BK820" s="210">
        <f>SUM(BK821:BK824)</f>
        <v>0</v>
      </c>
    </row>
    <row r="821" spans="1:65" s="2" customFormat="1" ht="21.75" customHeight="1">
      <c r="A821" s="39"/>
      <c r="B821" s="40"/>
      <c r="C821" s="213" t="s">
        <v>1424</v>
      </c>
      <c r="D821" s="213" t="s">
        <v>212</v>
      </c>
      <c r="E821" s="214" t="s">
        <v>1425</v>
      </c>
      <c r="F821" s="215" t="s">
        <v>1426</v>
      </c>
      <c r="G821" s="216" t="s">
        <v>229</v>
      </c>
      <c r="H821" s="217">
        <v>3.726</v>
      </c>
      <c r="I821" s="218"/>
      <c r="J821" s="219">
        <f>ROUND(I821*H821,2)</f>
        <v>0</v>
      </c>
      <c r="K821" s="215" t="s">
        <v>216</v>
      </c>
      <c r="L821" s="45"/>
      <c r="M821" s="220" t="s">
        <v>19</v>
      </c>
      <c r="N821" s="221" t="s">
        <v>43</v>
      </c>
      <c r="O821" s="85"/>
      <c r="P821" s="222">
        <f>O821*H821</f>
        <v>0</v>
      </c>
      <c r="Q821" s="222">
        <v>0</v>
      </c>
      <c r="R821" s="222">
        <f>Q821*H821</f>
        <v>0</v>
      </c>
      <c r="S821" s="222">
        <v>0.00266</v>
      </c>
      <c r="T821" s="223">
        <f>S821*H821</f>
        <v>0.00991116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24" t="s">
        <v>311</v>
      </c>
      <c r="AT821" s="224" t="s">
        <v>212</v>
      </c>
      <c r="AU821" s="224" t="s">
        <v>81</v>
      </c>
      <c r="AY821" s="18" t="s">
        <v>210</v>
      </c>
      <c r="BE821" s="225">
        <f>IF(N821="základní",J821,0)</f>
        <v>0</v>
      </c>
      <c r="BF821" s="225">
        <f>IF(N821="snížená",J821,0)</f>
        <v>0</v>
      </c>
      <c r="BG821" s="225">
        <f>IF(N821="zákl. přenesená",J821,0)</f>
        <v>0</v>
      </c>
      <c r="BH821" s="225">
        <f>IF(N821="sníž. přenesená",J821,0)</f>
        <v>0</v>
      </c>
      <c r="BI821" s="225">
        <f>IF(N821="nulová",J821,0)</f>
        <v>0</v>
      </c>
      <c r="BJ821" s="18" t="s">
        <v>79</v>
      </c>
      <c r="BK821" s="225">
        <f>ROUND(I821*H821,2)</f>
        <v>0</v>
      </c>
      <c r="BL821" s="18" t="s">
        <v>311</v>
      </c>
      <c r="BM821" s="224" t="s">
        <v>1427</v>
      </c>
    </row>
    <row r="822" spans="1:47" s="2" customFormat="1" ht="12">
      <c r="A822" s="39"/>
      <c r="B822" s="40"/>
      <c r="C822" s="41"/>
      <c r="D822" s="226" t="s">
        <v>219</v>
      </c>
      <c r="E822" s="41"/>
      <c r="F822" s="227" t="s">
        <v>1428</v>
      </c>
      <c r="G822" s="41"/>
      <c r="H822" s="41"/>
      <c r="I822" s="228"/>
      <c r="J822" s="41"/>
      <c r="K822" s="41"/>
      <c r="L822" s="45"/>
      <c r="M822" s="229"/>
      <c r="N822" s="230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219</v>
      </c>
      <c r="AU822" s="18" t="s">
        <v>81</v>
      </c>
    </row>
    <row r="823" spans="1:47" s="2" customFormat="1" ht="12">
      <c r="A823" s="39"/>
      <c r="B823" s="40"/>
      <c r="C823" s="41"/>
      <c r="D823" s="231" t="s">
        <v>221</v>
      </c>
      <c r="E823" s="41"/>
      <c r="F823" s="232" t="s">
        <v>1429</v>
      </c>
      <c r="G823" s="41"/>
      <c r="H823" s="41"/>
      <c r="I823" s="228"/>
      <c r="J823" s="41"/>
      <c r="K823" s="41"/>
      <c r="L823" s="45"/>
      <c r="M823" s="229"/>
      <c r="N823" s="230"/>
      <c r="O823" s="85"/>
      <c r="P823" s="85"/>
      <c r="Q823" s="85"/>
      <c r="R823" s="85"/>
      <c r="S823" s="85"/>
      <c r="T823" s="86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T823" s="18" t="s">
        <v>221</v>
      </c>
      <c r="AU823" s="18" t="s">
        <v>81</v>
      </c>
    </row>
    <row r="824" spans="1:51" s="13" customFormat="1" ht="12">
      <c r="A824" s="13"/>
      <c r="B824" s="233"/>
      <c r="C824" s="234"/>
      <c r="D824" s="226" t="s">
        <v>223</v>
      </c>
      <c r="E824" s="235" t="s">
        <v>19</v>
      </c>
      <c r="F824" s="236" t="s">
        <v>1135</v>
      </c>
      <c r="G824" s="234"/>
      <c r="H824" s="237">
        <v>3.726</v>
      </c>
      <c r="I824" s="238"/>
      <c r="J824" s="234"/>
      <c r="K824" s="234"/>
      <c r="L824" s="239"/>
      <c r="M824" s="266"/>
      <c r="N824" s="267"/>
      <c r="O824" s="267"/>
      <c r="P824" s="267"/>
      <c r="Q824" s="267"/>
      <c r="R824" s="267"/>
      <c r="S824" s="267"/>
      <c r="T824" s="26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3" t="s">
        <v>223</v>
      </c>
      <c r="AU824" s="243" t="s">
        <v>81</v>
      </c>
      <c r="AV824" s="13" t="s">
        <v>81</v>
      </c>
      <c r="AW824" s="13" t="s">
        <v>33</v>
      </c>
      <c r="AX824" s="13" t="s">
        <v>79</v>
      </c>
      <c r="AY824" s="243" t="s">
        <v>210</v>
      </c>
    </row>
    <row r="825" spans="1:31" s="2" customFormat="1" ht="6.95" customHeight="1">
      <c r="A825" s="39"/>
      <c r="B825" s="60"/>
      <c r="C825" s="61"/>
      <c r="D825" s="61"/>
      <c r="E825" s="61"/>
      <c r="F825" s="61"/>
      <c r="G825" s="61"/>
      <c r="H825" s="61"/>
      <c r="I825" s="61"/>
      <c r="J825" s="61"/>
      <c r="K825" s="61"/>
      <c r="L825" s="45"/>
      <c r="M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</row>
  </sheetData>
  <sheetProtection password="CC35" sheet="1" objects="1" scenarios="1" formatColumns="0" formatRows="0" autoFilter="0"/>
  <autoFilter ref="C111:K8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0:H100"/>
    <mergeCell ref="E102:H102"/>
    <mergeCell ref="E104:H104"/>
    <mergeCell ref="L2:V2"/>
  </mergeCells>
  <hyperlinks>
    <hyperlink ref="F117" r:id="rId1" display="https://podminky.urs.cz/item/CS_URS_2023_02/122251101"/>
    <hyperlink ref="F122" r:id="rId2" display="https://podminky.urs.cz/item/CS_URS_2023_02/564861014"/>
    <hyperlink ref="F126" r:id="rId3" display="https://podminky.urs.cz/item/CS_URS_2023_02/596211110"/>
    <hyperlink ref="F133" r:id="rId4" display="https://podminky.urs.cz/item/CS_URS_2023_02/632451214"/>
    <hyperlink ref="F137" r:id="rId5" display="https://podminky.urs.cz/item/CS_URS_2023_02/632451291"/>
    <hyperlink ref="F140" r:id="rId6" display="https://podminky.urs.cz/item/CS_URS_2023_02/632481213"/>
    <hyperlink ref="F144" r:id="rId7" display="https://podminky.urs.cz/item/CS_URS_2023_02/916331112"/>
    <hyperlink ref="F150" r:id="rId8" display="https://podminky.urs.cz/item/CS_URS_2023_02/919735123"/>
    <hyperlink ref="F153" r:id="rId9" display="https://podminky.urs.cz/item/CS_URS_2023_02/949101111"/>
    <hyperlink ref="F156" r:id="rId10" display="https://podminky.urs.cz/item/CS_URS_2023_02/952901111"/>
    <hyperlink ref="F159" r:id="rId11" display="https://podminky.urs.cz/item/CS_URS_2023_02/953943211"/>
    <hyperlink ref="F164" r:id="rId12" display="https://podminky.urs.cz/item/CS_URS_2023_02/953993321"/>
    <hyperlink ref="F170" r:id="rId13" display="https://podminky.urs.cz/item/CS_URS_2023_02/965042141"/>
    <hyperlink ref="F178" r:id="rId14" display="https://podminky.urs.cz/item/CS_URS_2023_02/997013501"/>
    <hyperlink ref="F181" r:id="rId15" display="https://podminky.urs.cz/item/CS_URS_2023_02/997013509"/>
    <hyperlink ref="F185" r:id="rId16" display="https://podminky.urs.cz/item/CS_URS_2023_02/997013631"/>
    <hyperlink ref="F188" r:id="rId17" display="https://podminky.urs.cz/item/CS_URS_2023_02/997013811"/>
    <hyperlink ref="F191" r:id="rId18" display="https://podminky.urs.cz/item/CS_URS_2023_02/997013812"/>
    <hyperlink ref="F194" r:id="rId19" display="https://podminky.urs.cz/item/CS_URS_2023_02/997013814"/>
    <hyperlink ref="F197" r:id="rId20" display="https://podminky.urs.cz/item/CS_URS_2023_02/997013821"/>
    <hyperlink ref="F200" r:id="rId21" display="https://podminky.urs.cz/item/CS_URS_2023_02/997013861"/>
    <hyperlink ref="F203" r:id="rId22" display="https://podminky.urs.cz/item/CS_URS_2023_02/997013875"/>
    <hyperlink ref="F207" r:id="rId23" display="https://podminky.urs.cz/item/CS_URS_2023_02/998011001"/>
    <hyperlink ref="F212" r:id="rId24" display="https://podminky.urs.cz/item/CS_URS_2023_02/711111001"/>
    <hyperlink ref="F219" r:id="rId25" display="https://podminky.urs.cz/item/CS_URS_2023_02/711131811"/>
    <hyperlink ref="F222" r:id="rId26" display="https://podminky.urs.cz/item/CS_URS_2023_02/711141559"/>
    <hyperlink ref="F228" r:id="rId27" display="https://podminky.urs.cz/item/CS_URS_2023_02/998711101"/>
    <hyperlink ref="F232" r:id="rId28" display="https://podminky.urs.cz/item/CS_URS_2023_02/712340833"/>
    <hyperlink ref="F236" r:id="rId29" display="https://podminky.urs.cz/item/CS_URS_2023_02/712340834"/>
    <hyperlink ref="F240" r:id="rId30" display="https://podminky.urs.cz/item/CS_URS_2023_02/712363412"/>
    <hyperlink ref="F246" r:id="rId31" display="https://podminky.urs.cz/item/CS_URS_2023_02/712861702"/>
    <hyperlink ref="F256" r:id="rId32" display="https://podminky.urs.cz/item/CS_URS_2023_02/998712101"/>
    <hyperlink ref="F260" r:id="rId33" display="https://podminky.urs.cz/item/CS_URS_2023_02/713110811"/>
    <hyperlink ref="F264" r:id="rId34" display="https://podminky.urs.cz/item/CS_URS_2023_02/713111111"/>
    <hyperlink ref="F278" r:id="rId35" display="https://podminky.urs.cz/item/CS_URS_2023_02/713120821"/>
    <hyperlink ref="F282" r:id="rId36" display="https://podminky.urs.cz/item/CS_URS_2023_02/713121121"/>
    <hyperlink ref="F288" r:id="rId37" display="https://podminky.urs.cz/item/CS_URS_2023_02/713130811"/>
    <hyperlink ref="F293" r:id="rId38" display="https://podminky.urs.cz/item/CS_URS_2023_02/713141131"/>
    <hyperlink ref="F300" r:id="rId39" display="https://podminky.urs.cz/item/CS_URS_2023_02/713141151"/>
    <hyperlink ref="F307" r:id="rId40" display="https://podminky.urs.cz/item/CS_URS_2023_02/998713101"/>
    <hyperlink ref="F311" r:id="rId41" display="https://podminky.urs.cz/item/CS_URS_2023_02/714111201"/>
    <hyperlink ref="F319" r:id="rId42" display="https://podminky.urs.cz/item/CS_URS_2023_02/725291631"/>
    <hyperlink ref="F341" r:id="rId43" display="https://podminky.urs.cz/item/CS_URS_2023_02/762085112"/>
    <hyperlink ref="F354" r:id="rId44" display="https://podminky.urs.cz/item/CS_URS_2023_02/762132138"/>
    <hyperlink ref="F361" r:id="rId45" display="https://podminky.urs.cz/item/CS_URS_2023_02/762132811"/>
    <hyperlink ref="F365" r:id="rId46" display="https://podminky.urs.cz/item/CS_URS_2023_02/762191912"/>
    <hyperlink ref="F369" r:id="rId47" display="https://podminky.urs.cz/item/CS_URS_2023_02/762192901"/>
    <hyperlink ref="F382" r:id="rId48" display="https://podminky.urs.cz/item/CS_URS_2023_02/762332941"/>
    <hyperlink ref="F401" r:id="rId49" display="https://podminky.urs.cz/item/CS_URS_2023_02/762341811"/>
    <hyperlink ref="F405" r:id="rId50" display="https://podminky.urs.cz/item/CS_URS_2023_02/762342511"/>
    <hyperlink ref="F416" r:id="rId51" display="https://podminky.urs.cz/item/CS_URS_2023_02/762343811"/>
    <hyperlink ref="F424" r:id="rId52" display="https://podminky.urs.cz/item/CS_URS_2023_02/762431220"/>
    <hyperlink ref="F431" r:id="rId53" display="https://podminky.urs.cz/item/CS_URS_2023_02/998762101"/>
    <hyperlink ref="F435" r:id="rId54" display="https://podminky.urs.cz/item/CS_URS_2023_02/763111441"/>
    <hyperlink ref="F442" r:id="rId55" display="https://podminky.urs.cz/item/CS_URS_2023_02/763111447"/>
    <hyperlink ref="F447" r:id="rId56" display="https://podminky.urs.cz/item/CS_URS_2023_02/763111741"/>
    <hyperlink ref="F457" r:id="rId57" display="https://podminky.urs.cz/item/CS_URS_2023_02/763111811"/>
    <hyperlink ref="F461" r:id="rId58" display="https://podminky.urs.cz/item/CS_URS_2023_02/763112322"/>
    <hyperlink ref="F466" r:id="rId59" display="https://podminky.urs.cz/item/CS_URS_2023_02/763121466"/>
    <hyperlink ref="F473" r:id="rId60" display="https://podminky.urs.cz/item/CS_URS_2023_02/76312146R"/>
    <hyperlink ref="F480" r:id="rId61" display="https://podminky.urs.cz/item/CS_URS_2023_02/763121811"/>
    <hyperlink ref="F484" r:id="rId62" display="https://podminky.urs.cz/item/CS_URS_2023_02/763131415"/>
    <hyperlink ref="F490" r:id="rId63" display="https://podminky.urs.cz/item/CS_URS_2023_02/763131751"/>
    <hyperlink ref="F496" r:id="rId64" display="https://podminky.urs.cz/item/CS_URS_2023_02/763131811"/>
    <hyperlink ref="F502" r:id="rId65" display="https://podminky.urs.cz/item/CS_URS_2023_02/763172413"/>
    <hyperlink ref="F507" r:id="rId66" display="https://podminky.urs.cz/item/CS_URS_2023_02/763172453"/>
    <hyperlink ref="F512" r:id="rId67" display="https://podminky.urs.cz/item/CS_URS_2023_02/763181311"/>
    <hyperlink ref="F517" r:id="rId68" display="https://podminky.urs.cz/item/CS_URS_2023_02/763181312"/>
    <hyperlink ref="F522" r:id="rId69" display="https://podminky.urs.cz/item/CS_URS_2023_02/763183112"/>
    <hyperlink ref="F527" r:id="rId70" display="https://podminky.urs.cz/item/CS_URS_2023_02/763431001"/>
    <hyperlink ref="F537" r:id="rId71" display="https://podminky.urs.cz/item/CS_URS_2023_02/998763100"/>
    <hyperlink ref="F541" r:id="rId72" display="https://podminky.urs.cz/item/CS_URS_2023_02/764001821"/>
    <hyperlink ref="F547" r:id="rId73" display="https://podminky.urs.cz/item/CS_URS_2023_02/764004801"/>
    <hyperlink ref="F581" r:id="rId74" display="https://podminky.urs.cz/item/CS_URS_2023_02/764518623"/>
    <hyperlink ref="F585" r:id="rId75" display="https://podminky.urs.cz/item/CS_URS_2023_02/998764101"/>
    <hyperlink ref="F589" r:id="rId76" display="https://podminky.urs.cz/item/CS_URS_2023_02/765191013"/>
    <hyperlink ref="F596" r:id="rId77" display="https://podminky.urs.cz/item/CS_URS_2023_02/766411811"/>
    <hyperlink ref="F600" r:id="rId78" display="https://podminky.urs.cz/item/CS_URS_2023_02/766411812"/>
    <hyperlink ref="F604" r:id="rId79" display="https://podminky.urs.cz/item/CS_URS_2023_02/766411821"/>
    <hyperlink ref="F608" r:id="rId80" display="https://podminky.urs.cz/item/CS_URS_2023_02/766660001"/>
    <hyperlink ref="F615" r:id="rId81" display="https://podminky.urs.cz/item/CS_URS_2023_02/766660012"/>
    <hyperlink ref="F622" r:id="rId82" display="https://podminky.urs.cz/item/CS_URS_2023_02/766660312"/>
    <hyperlink ref="F627" r:id="rId83" display="https://podminky.urs.cz/item/CS_URS_2023_02/766682111"/>
    <hyperlink ref="F632" r:id="rId84" display="https://podminky.urs.cz/item/CS_URS_2023_02/766694116"/>
    <hyperlink ref="F643" r:id="rId85" display="https://podminky.urs.cz/item/CS_URS_2023_02/998766101"/>
    <hyperlink ref="F647" r:id="rId86" display="https://podminky.urs.cz/item/CS_URS_2023_02/767311830"/>
    <hyperlink ref="F651" r:id="rId87" display="https://podminky.urs.cz/item/CS_URS_2023_02/767316311"/>
    <hyperlink ref="F658" r:id="rId88" display="https://podminky.urs.cz/item/CS_URS_2023_02/767896810"/>
    <hyperlink ref="F669" r:id="rId89" display="https://podminky.urs.cz/item/CS_URS_2023_02/998767101"/>
    <hyperlink ref="F673" r:id="rId90" display="https://podminky.urs.cz/item/CS_URS_2023_02/771111011"/>
    <hyperlink ref="F677" r:id="rId91" display="https://podminky.urs.cz/item/CS_URS_2023_02/771121011"/>
    <hyperlink ref="F680" r:id="rId92" display="https://podminky.urs.cz/item/CS_URS_2023_02/771151016"/>
    <hyperlink ref="F684" r:id="rId93" display="https://podminky.urs.cz/item/CS_URS_2023_02/771571810"/>
    <hyperlink ref="F690" r:id="rId94" display="https://podminky.urs.cz/item/CS_URS_2023_02/771573810"/>
    <hyperlink ref="F694" r:id="rId95" display="https://podminky.urs.cz/item/CS_URS_2023_02/771574414"/>
    <hyperlink ref="F701" r:id="rId96" display="https://podminky.urs.cz/item/CS_URS_2023_02/998771101"/>
    <hyperlink ref="F705" r:id="rId97" display="https://podminky.urs.cz/item/CS_URS_2023_02/775541821"/>
    <hyperlink ref="F709" r:id="rId98" display="https://podminky.urs.cz/item/CS_URS_2023_02/776111115"/>
    <hyperlink ref="F712" r:id="rId99" display="https://podminky.urs.cz/item/CS_URS_2023_02/776111311"/>
    <hyperlink ref="F715" r:id="rId100" display="https://podminky.urs.cz/item/CS_URS_2023_02/776121112"/>
    <hyperlink ref="F718" r:id="rId101" display="https://podminky.urs.cz/item/CS_URS_2023_02/776141111"/>
    <hyperlink ref="F721" r:id="rId102" display="https://podminky.urs.cz/item/CS_URS_2023_02/776201811"/>
    <hyperlink ref="F725" r:id="rId103" display="https://podminky.urs.cz/item/CS_URS_2023_02/776221111"/>
    <hyperlink ref="F732" r:id="rId104" display="https://podminky.urs.cz/item/CS_URS_2023_02/776411111"/>
    <hyperlink ref="F739" r:id="rId105" display="https://podminky.urs.cz/item/CS_URS_2023_02/776411211"/>
    <hyperlink ref="F744" r:id="rId106" display="https://podminky.urs.cz/item/CS_URS_2023_02/998776101"/>
    <hyperlink ref="F748" r:id="rId107" display="https://podminky.urs.cz/item/CS_URS_2023_02/781111011"/>
    <hyperlink ref="F754" r:id="rId108" display="https://podminky.urs.cz/item/CS_URS_2023_02/781121011"/>
    <hyperlink ref="F757" r:id="rId109" display="https://podminky.urs.cz/item/CS_URS_2023_02/781474154"/>
    <hyperlink ref="F763" r:id="rId110" display="https://podminky.urs.cz/item/CS_URS_2023_02/781492251"/>
    <hyperlink ref="F769" r:id="rId111" display="https://podminky.urs.cz/item/CS_URS_2023_02/998781101"/>
    <hyperlink ref="F773" r:id="rId112" display="https://podminky.urs.cz/item/CS_URS_2023_02/783315101"/>
    <hyperlink ref="F779" r:id="rId113" display="https://podminky.urs.cz/item/CS_URS_2023_02/783317101"/>
    <hyperlink ref="F782" r:id="rId114" display="https://podminky.urs.cz/item/CS_URS_2023_02/783805100"/>
    <hyperlink ref="F795" r:id="rId115" display="https://podminky.urs.cz/item/CS_URS_2023_02/784111001"/>
    <hyperlink ref="F805" r:id="rId116" display="https://podminky.urs.cz/item/CS_URS_2023_02/784181101"/>
    <hyperlink ref="F808" r:id="rId117" display="https://podminky.urs.cz/item/CS_URS_2023_02/784221101"/>
    <hyperlink ref="F812" r:id="rId118" display="https://podminky.urs.cz/item/CS_URS_2023_02/786626111"/>
    <hyperlink ref="F823" r:id="rId11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3261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3262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ROUND((SUM(BE96:BE366)),2)</f>
        <v>0</v>
      </c>
      <c r="G35" s="39"/>
      <c r="H35" s="39"/>
      <c r="I35" s="158">
        <v>0.21</v>
      </c>
      <c r="J35" s="157">
        <f>ROUND(((SUM(BE96:BE366))*I35),2)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ROUND((SUM(BF96:BF366)),2)</f>
        <v>0</v>
      </c>
      <c r="G36" s="39"/>
      <c r="H36" s="39"/>
      <c r="I36" s="158">
        <v>0.12</v>
      </c>
      <c r="J36" s="157">
        <f>ROUND(((SUM(BF96:BF366))*I36),2)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ROUND((SUM(BG96:BG366)),2)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ROUND((SUM(BH96:BH366)),2)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ROUND((SUM(BI96:BI366)),2)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3261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04a - stavební část 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172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173</v>
      </c>
      <c r="E66" s="183"/>
      <c r="F66" s="183"/>
      <c r="G66" s="183"/>
      <c r="H66" s="183"/>
      <c r="I66" s="183"/>
      <c r="J66" s="184">
        <f>J102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175</v>
      </c>
      <c r="E67" s="178"/>
      <c r="F67" s="178"/>
      <c r="G67" s="178"/>
      <c r="H67" s="178"/>
      <c r="I67" s="178"/>
      <c r="J67" s="179">
        <f>J119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177</v>
      </c>
      <c r="E68" s="183"/>
      <c r="F68" s="183"/>
      <c r="G68" s="183"/>
      <c r="H68" s="183"/>
      <c r="I68" s="183"/>
      <c r="J68" s="184">
        <f>J120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178</v>
      </c>
      <c r="E69" s="183"/>
      <c r="F69" s="183"/>
      <c r="G69" s="183"/>
      <c r="H69" s="183"/>
      <c r="I69" s="183"/>
      <c r="J69" s="184">
        <f>J160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1629</v>
      </c>
      <c r="E70" s="183"/>
      <c r="F70" s="183"/>
      <c r="G70" s="183"/>
      <c r="H70" s="183"/>
      <c r="I70" s="183"/>
      <c r="J70" s="184">
        <f>J199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181</v>
      </c>
      <c r="E71" s="183"/>
      <c r="F71" s="183"/>
      <c r="G71" s="183"/>
      <c r="H71" s="183"/>
      <c r="I71" s="183"/>
      <c r="J71" s="184">
        <f>J203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182</v>
      </c>
      <c r="E72" s="183"/>
      <c r="F72" s="183"/>
      <c r="G72" s="183"/>
      <c r="H72" s="183"/>
      <c r="I72" s="183"/>
      <c r="J72" s="184">
        <f>J275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183</v>
      </c>
      <c r="E73" s="183"/>
      <c r="F73" s="183"/>
      <c r="G73" s="183"/>
      <c r="H73" s="183"/>
      <c r="I73" s="183"/>
      <c r="J73" s="184">
        <f>J300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186</v>
      </c>
      <c r="E74" s="183"/>
      <c r="F74" s="183"/>
      <c r="G74" s="183"/>
      <c r="H74" s="183"/>
      <c r="I74" s="183"/>
      <c r="J74" s="184">
        <f>J351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195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Multifunkční centrum při ZŠ Gen. Svobody Arnultovice rev.1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160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3261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162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04a - stavební část 4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Nový Bor</v>
      </c>
      <c r="G90" s="41"/>
      <c r="H90" s="41"/>
      <c r="I90" s="33" t="s">
        <v>23</v>
      </c>
      <c r="J90" s="73" t="str">
        <f>IF(J14="","",J14)</f>
        <v>22. 12. 2023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Město Nový Bor</v>
      </c>
      <c r="G92" s="41"/>
      <c r="H92" s="41"/>
      <c r="I92" s="33" t="s">
        <v>31</v>
      </c>
      <c r="J92" s="37" t="str">
        <f>E23</f>
        <v>R. Voce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34</v>
      </c>
      <c r="J93" s="37" t="str">
        <f>E26</f>
        <v>J. Nešněra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196</v>
      </c>
      <c r="D95" s="189" t="s">
        <v>57</v>
      </c>
      <c r="E95" s="189" t="s">
        <v>53</v>
      </c>
      <c r="F95" s="189" t="s">
        <v>54</v>
      </c>
      <c r="G95" s="189" t="s">
        <v>197</v>
      </c>
      <c r="H95" s="189" t="s">
        <v>198</v>
      </c>
      <c r="I95" s="189" t="s">
        <v>199</v>
      </c>
      <c r="J95" s="189" t="s">
        <v>166</v>
      </c>
      <c r="K95" s="190" t="s">
        <v>200</v>
      </c>
      <c r="L95" s="191"/>
      <c r="M95" s="93" t="s">
        <v>19</v>
      </c>
      <c r="N95" s="94" t="s">
        <v>42</v>
      </c>
      <c r="O95" s="94" t="s">
        <v>201</v>
      </c>
      <c r="P95" s="94" t="s">
        <v>202</v>
      </c>
      <c r="Q95" s="94" t="s">
        <v>203</v>
      </c>
      <c r="R95" s="94" t="s">
        <v>204</v>
      </c>
      <c r="S95" s="94" t="s">
        <v>205</v>
      </c>
      <c r="T95" s="95" t="s">
        <v>206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207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P97+P119</f>
        <v>0</v>
      </c>
      <c r="Q96" s="97"/>
      <c r="R96" s="194">
        <f>R97+R119</f>
        <v>11.406241180000002</v>
      </c>
      <c r="S96" s="97"/>
      <c r="T96" s="195">
        <f>T97+T119</f>
        <v>25.89400614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71</v>
      </c>
      <c r="AU96" s="18" t="s">
        <v>167</v>
      </c>
      <c r="BK96" s="196">
        <f>BK97+BK119</f>
        <v>0</v>
      </c>
    </row>
    <row r="97" spans="1:63" s="12" customFormat="1" ht="25.9" customHeight="1">
      <c r="A97" s="12"/>
      <c r="B97" s="197"/>
      <c r="C97" s="198"/>
      <c r="D97" s="199" t="s">
        <v>71</v>
      </c>
      <c r="E97" s="200" t="s">
        <v>208</v>
      </c>
      <c r="F97" s="200" t="s">
        <v>209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P98+P102</f>
        <v>0</v>
      </c>
      <c r="Q97" s="205"/>
      <c r="R97" s="206">
        <f>R98+R102</f>
        <v>0.0013</v>
      </c>
      <c r="S97" s="205"/>
      <c r="T97" s="207">
        <f>T98+T102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79</v>
      </c>
      <c r="AT97" s="209" t="s">
        <v>71</v>
      </c>
      <c r="AU97" s="209" t="s">
        <v>72</v>
      </c>
      <c r="AY97" s="208" t="s">
        <v>210</v>
      </c>
      <c r="BK97" s="210">
        <f>BK98+BK102</f>
        <v>0</v>
      </c>
    </row>
    <row r="98" spans="1:63" s="12" customFormat="1" ht="22.8" customHeight="1">
      <c r="A98" s="12"/>
      <c r="B98" s="197"/>
      <c r="C98" s="198"/>
      <c r="D98" s="199" t="s">
        <v>71</v>
      </c>
      <c r="E98" s="211" t="s">
        <v>265</v>
      </c>
      <c r="F98" s="211" t="s">
        <v>266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SUM(P99:P101)</f>
        <v>0</v>
      </c>
      <c r="Q98" s="205"/>
      <c r="R98" s="206">
        <f>SUM(R99:R101)</f>
        <v>0.0013</v>
      </c>
      <c r="S98" s="205"/>
      <c r="T98" s="207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79</v>
      </c>
      <c r="AY98" s="208" t="s">
        <v>210</v>
      </c>
      <c r="BK98" s="210">
        <f>SUM(BK99:BK101)</f>
        <v>0</v>
      </c>
    </row>
    <row r="99" spans="1:65" s="2" customFormat="1" ht="33" customHeight="1">
      <c r="A99" s="39"/>
      <c r="B99" s="40"/>
      <c r="C99" s="213" t="s">
        <v>79</v>
      </c>
      <c r="D99" s="213" t="s">
        <v>212</v>
      </c>
      <c r="E99" s="214" t="s">
        <v>284</v>
      </c>
      <c r="F99" s="215" t="s">
        <v>285</v>
      </c>
      <c r="G99" s="216" t="s">
        <v>229</v>
      </c>
      <c r="H99" s="217">
        <v>10</v>
      </c>
      <c r="I99" s="218"/>
      <c r="J99" s="219">
        <f>ROUND(I99*H99,2)</f>
        <v>0</v>
      </c>
      <c r="K99" s="215" t="s">
        <v>216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0.00013</v>
      </c>
      <c r="R99" s="222">
        <f>Q99*H99</f>
        <v>0.0013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217</v>
      </c>
      <c r="AT99" s="224" t="s">
        <v>212</v>
      </c>
      <c r="AU99" s="224" t="s">
        <v>81</v>
      </c>
      <c r="AY99" s="18" t="s">
        <v>210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217</v>
      </c>
      <c r="BM99" s="224" t="s">
        <v>3263</v>
      </c>
    </row>
    <row r="100" spans="1:47" s="2" customFormat="1" ht="12">
      <c r="A100" s="39"/>
      <c r="B100" s="40"/>
      <c r="C100" s="41"/>
      <c r="D100" s="226" t="s">
        <v>219</v>
      </c>
      <c r="E100" s="41"/>
      <c r="F100" s="227" t="s">
        <v>287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219</v>
      </c>
      <c r="AU100" s="18" t="s">
        <v>81</v>
      </c>
    </row>
    <row r="101" spans="1:47" s="2" customFormat="1" ht="12">
      <c r="A101" s="39"/>
      <c r="B101" s="40"/>
      <c r="C101" s="41"/>
      <c r="D101" s="231" t="s">
        <v>221</v>
      </c>
      <c r="E101" s="41"/>
      <c r="F101" s="232" t="s">
        <v>288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221</v>
      </c>
      <c r="AU101" s="18" t="s">
        <v>81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327</v>
      </c>
      <c r="F102" s="211" t="s">
        <v>328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SUM(P103:P118)</f>
        <v>0</v>
      </c>
      <c r="Q102" s="205"/>
      <c r="R102" s="206">
        <f>SUM(R103:R118)</f>
        <v>0</v>
      </c>
      <c r="S102" s="205"/>
      <c r="T102" s="207">
        <f>SUM(T103:T118)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79</v>
      </c>
      <c r="AT102" s="209" t="s">
        <v>71</v>
      </c>
      <c r="AU102" s="209" t="s">
        <v>79</v>
      </c>
      <c r="AY102" s="208" t="s">
        <v>210</v>
      </c>
      <c r="BK102" s="210">
        <f>SUM(BK103:BK118)</f>
        <v>0</v>
      </c>
    </row>
    <row r="103" spans="1:65" s="2" customFormat="1" ht="24.15" customHeight="1">
      <c r="A103" s="39"/>
      <c r="B103" s="40"/>
      <c r="C103" s="213" t="s">
        <v>81</v>
      </c>
      <c r="D103" s="213" t="s">
        <v>212</v>
      </c>
      <c r="E103" s="214" t="s">
        <v>330</v>
      </c>
      <c r="F103" s="215" t="s">
        <v>331</v>
      </c>
      <c r="G103" s="216" t="s">
        <v>332</v>
      </c>
      <c r="H103" s="217">
        <v>25.894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217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217</v>
      </c>
      <c r="BM103" s="224" t="s">
        <v>3264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334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335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234</v>
      </c>
      <c r="D106" s="213" t="s">
        <v>212</v>
      </c>
      <c r="E106" s="214" t="s">
        <v>337</v>
      </c>
      <c r="F106" s="215" t="s">
        <v>338</v>
      </c>
      <c r="G106" s="216" t="s">
        <v>332</v>
      </c>
      <c r="H106" s="217">
        <v>129.47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3265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340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341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51" s="13" customFormat="1" ht="12">
      <c r="A109" s="13"/>
      <c r="B109" s="233"/>
      <c r="C109" s="234"/>
      <c r="D109" s="226" t="s">
        <v>223</v>
      </c>
      <c r="E109" s="234"/>
      <c r="F109" s="236" t="s">
        <v>3266</v>
      </c>
      <c r="G109" s="234"/>
      <c r="H109" s="237">
        <v>129.47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223</v>
      </c>
      <c r="AU109" s="243" t="s">
        <v>81</v>
      </c>
      <c r="AV109" s="13" t="s">
        <v>81</v>
      </c>
      <c r="AW109" s="13" t="s">
        <v>4</v>
      </c>
      <c r="AX109" s="13" t="s">
        <v>79</v>
      </c>
      <c r="AY109" s="243" t="s">
        <v>210</v>
      </c>
    </row>
    <row r="110" spans="1:65" s="2" customFormat="1" ht="33" customHeight="1">
      <c r="A110" s="39"/>
      <c r="B110" s="40"/>
      <c r="C110" s="213" t="s">
        <v>217</v>
      </c>
      <c r="D110" s="213" t="s">
        <v>212</v>
      </c>
      <c r="E110" s="214" t="s">
        <v>344</v>
      </c>
      <c r="F110" s="215" t="s">
        <v>345</v>
      </c>
      <c r="G110" s="216" t="s">
        <v>332</v>
      </c>
      <c r="H110" s="217">
        <v>2.1</v>
      </c>
      <c r="I110" s="218"/>
      <c r="J110" s="219">
        <f>ROUND(I110*H110,2)</f>
        <v>0</v>
      </c>
      <c r="K110" s="215" t="s">
        <v>216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81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3267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347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81</v>
      </c>
    </row>
    <row r="112" spans="1:47" s="2" customFormat="1" ht="12">
      <c r="A112" s="39"/>
      <c r="B112" s="40"/>
      <c r="C112" s="41"/>
      <c r="D112" s="231" t="s">
        <v>221</v>
      </c>
      <c r="E112" s="41"/>
      <c r="F112" s="232" t="s">
        <v>348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221</v>
      </c>
      <c r="AU112" s="18" t="s">
        <v>81</v>
      </c>
    </row>
    <row r="113" spans="1:65" s="2" customFormat="1" ht="33" customHeight="1">
      <c r="A113" s="39"/>
      <c r="B113" s="40"/>
      <c r="C113" s="213" t="s">
        <v>225</v>
      </c>
      <c r="D113" s="213" t="s">
        <v>212</v>
      </c>
      <c r="E113" s="214" t="s">
        <v>349</v>
      </c>
      <c r="F113" s="215" t="s">
        <v>350</v>
      </c>
      <c r="G113" s="216" t="s">
        <v>332</v>
      </c>
      <c r="H113" s="217">
        <v>3.76</v>
      </c>
      <c r="I113" s="218"/>
      <c r="J113" s="219">
        <f>ROUND(I113*H113,2)</f>
        <v>0</v>
      </c>
      <c r="K113" s="215" t="s">
        <v>216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217</v>
      </c>
      <c r="AT113" s="224" t="s">
        <v>212</v>
      </c>
      <c r="AU113" s="224" t="s">
        <v>81</v>
      </c>
      <c r="AY113" s="18" t="s">
        <v>210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217</v>
      </c>
      <c r="BM113" s="224" t="s">
        <v>3268</v>
      </c>
    </row>
    <row r="114" spans="1:47" s="2" customFormat="1" ht="12">
      <c r="A114" s="39"/>
      <c r="B114" s="40"/>
      <c r="C114" s="41"/>
      <c r="D114" s="226" t="s">
        <v>219</v>
      </c>
      <c r="E114" s="41"/>
      <c r="F114" s="227" t="s">
        <v>352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219</v>
      </c>
      <c r="AU114" s="18" t="s">
        <v>81</v>
      </c>
    </row>
    <row r="115" spans="1:47" s="2" customFormat="1" ht="12">
      <c r="A115" s="39"/>
      <c r="B115" s="40"/>
      <c r="C115" s="41"/>
      <c r="D115" s="231" t="s">
        <v>221</v>
      </c>
      <c r="E115" s="41"/>
      <c r="F115" s="232" t="s">
        <v>353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221</v>
      </c>
      <c r="AU115" s="18" t="s">
        <v>81</v>
      </c>
    </row>
    <row r="116" spans="1:65" s="2" customFormat="1" ht="44.25" customHeight="1">
      <c r="A116" s="39"/>
      <c r="B116" s="40"/>
      <c r="C116" s="213" t="s">
        <v>246</v>
      </c>
      <c r="D116" s="213" t="s">
        <v>212</v>
      </c>
      <c r="E116" s="214" t="s">
        <v>379</v>
      </c>
      <c r="F116" s="215" t="s">
        <v>380</v>
      </c>
      <c r="G116" s="216" t="s">
        <v>332</v>
      </c>
      <c r="H116" s="217">
        <v>20.03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3269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380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382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63" s="12" customFormat="1" ht="25.9" customHeight="1">
      <c r="A119" s="12"/>
      <c r="B119" s="197"/>
      <c r="C119" s="198"/>
      <c r="D119" s="199" t="s">
        <v>71</v>
      </c>
      <c r="E119" s="200" t="s">
        <v>391</v>
      </c>
      <c r="F119" s="200" t="s">
        <v>392</v>
      </c>
      <c r="G119" s="198"/>
      <c r="H119" s="198"/>
      <c r="I119" s="201"/>
      <c r="J119" s="202">
        <f>BK119</f>
        <v>0</v>
      </c>
      <c r="K119" s="198"/>
      <c r="L119" s="203"/>
      <c r="M119" s="204"/>
      <c r="N119" s="205"/>
      <c r="O119" s="205"/>
      <c r="P119" s="206">
        <f>P120+P160+P199+P203+P275+P300+P351</f>
        <v>0</v>
      </c>
      <c r="Q119" s="205"/>
      <c r="R119" s="206">
        <f>R120+R160+R199+R203+R275+R300+R351</f>
        <v>11.404941180000002</v>
      </c>
      <c r="S119" s="205"/>
      <c r="T119" s="207">
        <f>T120+T160+T199+T203+T275+T300+T351</f>
        <v>25.89400614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81</v>
      </c>
      <c r="AT119" s="209" t="s">
        <v>71</v>
      </c>
      <c r="AU119" s="209" t="s">
        <v>72</v>
      </c>
      <c r="AY119" s="208" t="s">
        <v>210</v>
      </c>
      <c r="BK119" s="210">
        <f>BK120+BK160+BK199+BK203+BK275+BK300+BK351</f>
        <v>0</v>
      </c>
    </row>
    <row r="120" spans="1:63" s="12" customFormat="1" ht="22.8" customHeight="1">
      <c r="A120" s="12"/>
      <c r="B120" s="197"/>
      <c r="C120" s="198"/>
      <c r="D120" s="199" t="s">
        <v>71</v>
      </c>
      <c r="E120" s="211" t="s">
        <v>430</v>
      </c>
      <c r="F120" s="211" t="s">
        <v>431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SUM(P121:P159)</f>
        <v>0</v>
      </c>
      <c r="Q120" s="205"/>
      <c r="R120" s="206">
        <f>SUM(R121:R159)</f>
        <v>1.8037235999999999</v>
      </c>
      <c r="S120" s="205"/>
      <c r="T120" s="207">
        <f>SUM(T121:T159)</f>
        <v>20.02836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81</v>
      </c>
      <c r="AT120" s="209" t="s">
        <v>71</v>
      </c>
      <c r="AU120" s="209" t="s">
        <v>79</v>
      </c>
      <c r="AY120" s="208" t="s">
        <v>210</v>
      </c>
      <c r="BK120" s="210">
        <f>SUM(BK121:BK159)</f>
        <v>0</v>
      </c>
    </row>
    <row r="121" spans="1:65" s="2" customFormat="1" ht="24.15" customHeight="1">
      <c r="A121" s="39"/>
      <c r="B121" s="40"/>
      <c r="C121" s="213" t="s">
        <v>259</v>
      </c>
      <c r="D121" s="213" t="s">
        <v>212</v>
      </c>
      <c r="E121" s="214" t="s">
        <v>433</v>
      </c>
      <c r="F121" s="215" t="s">
        <v>434</v>
      </c>
      <c r="G121" s="216" t="s">
        <v>229</v>
      </c>
      <c r="H121" s="217">
        <v>728.304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0.0165</v>
      </c>
      <c r="T121" s="223">
        <f>S121*H121</f>
        <v>12.017016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3270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436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437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51" s="13" customFormat="1" ht="12">
      <c r="A124" s="13"/>
      <c r="B124" s="233"/>
      <c r="C124" s="234"/>
      <c r="D124" s="226" t="s">
        <v>223</v>
      </c>
      <c r="E124" s="235" t="s">
        <v>19</v>
      </c>
      <c r="F124" s="236" t="s">
        <v>3271</v>
      </c>
      <c r="G124" s="234"/>
      <c r="H124" s="237">
        <v>728.304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223</v>
      </c>
      <c r="AU124" s="243" t="s">
        <v>81</v>
      </c>
      <c r="AV124" s="13" t="s">
        <v>81</v>
      </c>
      <c r="AW124" s="13" t="s">
        <v>33</v>
      </c>
      <c r="AX124" s="13" t="s">
        <v>79</v>
      </c>
      <c r="AY124" s="243" t="s">
        <v>210</v>
      </c>
    </row>
    <row r="125" spans="1:65" s="2" customFormat="1" ht="33" customHeight="1">
      <c r="A125" s="39"/>
      <c r="B125" s="40"/>
      <c r="C125" s="213" t="s">
        <v>243</v>
      </c>
      <c r="D125" s="213" t="s">
        <v>212</v>
      </c>
      <c r="E125" s="214" t="s">
        <v>440</v>
      </c>
      <c r="F125" s="215" t="s">
        <v>441</v>
      </c>
      <c r="G125" s="216" t="s">
        <v>229</v>
      </c>
      <c r="H125" s="217">
        <v>1456.608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0.0055</v>
      </c>
      <c r="T125" s="223">
        <f>S125*H125</f>
        <v>8.011344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3272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443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444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51" s="13" customFormat="1" ht="12">
      <c r="A128" s="13"/>
      <c r="B128" s="233"/>
      <c r="C128" s="234"/>
      <c r="D128" s="226" t="s">
        <v>223</v>
      </c>
      <c r="E128" s="234"/>
      <c r="F128" s="236" t="s">
        <v>3273</v>
      </c>
      <c r="G128" s="234"/>
      <c r="H128" s="237">
        <v>1456.608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223</v>
      </c>
      <c r="AU128" s="243" t="s">
        <v>81</v>
      </c>
      <c r="AV128" s="13" t="s">
        <v>81</v>
      </c>
      <c r="AW128" s="13" t="s">
        <v>4</v>
      </c>
      <c r="AX128" s="13" t="s">
        <v>79</v>
      </c>
      <c r="AY128" s="243" t="s">
        <v>210</v>
      </c>
    </row>
    <row r="129" spans="1:65" s="2" customFormat="1" ht="33" customHeight="1">
      <c r="A129" s="39"/>
      <c r="B129" s="40"/>
      <c r="C129" s="213" t="s">
        <v>265</v>
      </c>
      <c r="D129" s="213" t="s">
        <v>212</v>
      </c>
      <c r="E129" s="214" t="s">
        <v>2241</v>
      </c>
      <c r="F129" s="215" t="s">
        <v>2242</v>
      </c>
      <c r="G129" s="216" t="s">
        <v>297</v>
      </c>
      <c r="H129" s="217">
        <v>2</v>
      </c>
      <c r="I129" s="218"/>
      <c r="J129" s="219">
        <f>ROUND(I129*H129,2)</f>
        <v>0</v>
      </c>
      <c r="K129" s="215" t="s">
        <v>216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0.0075</v>
      </c>
      <c r="R129" s="222">
        <f>Q129*H129</f>
        <v>0.015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311</v>
      </c>
      <c r="AT129" s="224" t="s">
        <v>212</v>
      </c>
      <c r="AU129" s="224" t="s">
        <v>81</v>
      </c>
      <c r="AY129" s="18" t="s">
        <v>210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311</v>
      </c>
      <c r="BM129" s="224" t="s">
        <v>3274</v>
      </c>
    </row>
    <row r="130" spans="1:47" s="2" customFormat="1" ht="12">
      <c r="A130" s="39"/>
      <c r="B130" s="40"/>
      <c r="C130" s="41"/>
      <c r="D130" s="226" t="s">
        <v>219</v>
      </c>
      <c r="E130" s="41"/>
      <c r="F130" s="227" t="s">
        <v>2244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219</v>
      </c>
      <c r="AU130" s="18" t="s">
        <v>81</v>
      </c>
    </row>
    <row r="131" spans="1:47" s="2" customFormat="1" ht="12">
      <c r="A131" s="39"/>
      <c r="B131" s="40"/>
      <c r="C131" s="41"/>
      <c r="D131" s="231" t="s">
        <v>221</v>
      </c>
      <c r="E131" s="41"/>
      <c r="F131" s="232" t="s">
        <v>2245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221</v>
      </c>
      <c r="AU131" s="18" t="s">
        <v>81</v>
      </c>
    </row>
    <row r="132" spans="1:65" s="2" customFormat="1" ht="33" customHeight="1">
      <c r="A132" s="39"/>
      <c r="B132" s="40"/>
      <c r="C132" s="213" t="s">
        <v>277</v>
      </c>
      <c r="D132" s="213" t="s">
        <v>212</v>
      </c>
      <c r="E132" s="214" t="s">
        <v>447</v>
      </c>
      <c r="F132" s="215" t="s">
        <v>448</v>
      </c>
      <c r="G132" s="216" t="s">
        <v>229</v>
      </c>
      <c r="H132" s="217">
        <v>724.388</v>
      </c>
      <c r="I132" s="218"/>
      <c r="J132" s="219">
        <f>ROUND(I132*H132,2)</f>
        <v>0</v>
      </c>
      <c r="K132" s="215" t="s">
        <v>216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0.00015</v>
      </c>
      <c r="R132" s="222">
        <f>Q132*H132</f>
        <v>0.1086582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311</v>
      </c>
      <c r="AT132" s="224" t="s">
        <v>212</v>
      </c>
      <c r="AU132" s="224" t="s">
        <v>81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311</v>
      </c>
      <c r="BM132" s="224" t="s">
        <v>3275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450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81</v>
      </c>
    </row>
    <row r="134" spans="1:47" s="2" customFormat="1" ht="12">
      <c r="A134" s="39"/>
      <c r="B134" s="40"/>
      <c r="C134" s="41"/>
      <c r="D134" s="231" t="s">
        <v>221</v>
      </c>
      <c r="E134" s="41"/>
      <c r="F134" s="232" t="s">
        <v>451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221</v>
      </c>
      <c r="AU134" s="18" t="s">
        <v>81</v>
      </c>
    </row>
    <row r="135" spans="1:51" s="13" customFormat="1" ht="12">
      <c r="A135" s="13"/>
      <c r="B135" s="233"/>
      <c r="C135" s="234"/>
      <c r="D135" s="226" t="s">
        <v>223</v>
      </c>
      <c r="E135" s="235" t="s">
        <v>19</v>
      </c>
      <c r="F135" s="236" t="s">
        <v>3276</v>
      </c>
      <c r="G135" s="234"/>
      <c r="H135" s="237">
        <v>697.2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223</v>
      </c>
      <c r="AU135" s="243" t="s">
        <v>81</v>
      </c>
      <c r="AV135" s="13" t="s">
        <v>81</v>
      </c>
      <c r="AW135" s="13" t="s">
        <v>33</v>
      </c>
      <c r="AX135" s="13" t="s">
        <v>72</v>
      </c>
      <c r="AY135" s="243" t="s">
        <v>210</v>
      </c>
    </row>
    <row r="136" spans="1:51" s="13" customFormat="1" ht="12">
      <c r="A136" s="13"/>
      <c r="B136" s="233"/>
      <c r="C136" s="234"/>
      <c r="D136" s="226" t="s">
        <v>223</v>
      </c>
      <c r="E136" s="235" t="s">
        <v>19</v>
      </c>
      <c r="F136" s="236" t="s">
        <v>3277</v>
      </c>
      <c r="G136" s="234"/>
      <c r="H136" s="237">
        <v>27.188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223</v>
      </c>
      <c r="AU136" s="243" t="s">
        <v>81</v>
      </c>
      <c r="AV136" s="13" t="s">
        <v>81</v>
      </c>
      <c r="AW136" s="13" t="s">
        <v>33</v>
      </c>
      <c r="AX136" s="13" t="s">
        <v>72</v>
      </c>
      <c r="AY136" s="243" t="s">
        <v>210</v>
      </c>
    </row>
    <row r="137" spans="1:51" s="14" customFormat="1" ht="12">
      <c r="A137" s="14"/>
      <c r="B137" s="255"/>
      <c r="C137" s="256"/>
      <c r="D137" s="226" t="s">
        <v>223</v>
      </c>
      <c r="E137" s="257" t="s">
        <v>19</v>
      </c>
      <c r="F137" s="258" t="s">
        <v>326</v>
      </c>
      <c r="G137" s="256"/>
      <c r="H137" s="259">
        <v>724.388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223</v>
      </c>
      <c r="AU137" s="265" t="s">
        <v>81</v>
      </c>
      <c r="AV137" s="14" t="s">
        <v>217</v>
      </c>
      <c r="AW137" s="14" t="s">
        <v>33</v>
      </c>
      <c r="AX137" s="14" t="s">
        <v>79</v>
      </c>
      <c r="AY137" s="265" t="s">
        <v>210</v>
      </c>
    </row>
    <row r="138" spans="1:65" s="2" customFormat="1" ht="24.15" customHeight="1">
      <c r="A138" s="39"/>
      <c r="B138" s="40"/>
      <c r="C138" s="244" t="s">
        <v>283</v>
      </c>
      <c r="D138" s="244" t="s">
        <v>240</v>
      </c>
      <c r="E138" s="245" t="s">
        <v>453</v>
      </c>
      <c r="F138" s="246" t="s">
        <v>454</v>
      </c>
      <c r="G138" s="247" t="s">
        <v>229</v>
      </c>
      <c r="H138" s="248">
        <v>844.274</v>
      </c>
      <c r="I138" s="249"/>
      <c r="J138" s="250">
        <f>ROUND(I138*H138,2)</f>
        <v>0</v>
      </c>
      <c r="K138" s="246" t="s">
        <v>216</v>
      </c>
      <c r="L138" s="251"/>
      <c r="M138" s="252" t="s">
        <v>19</v>
      </c>
      <c r="N138" s="253" t="s">
        <v>43</v>
      </c>
      <c r="O138" s="85"/>
      <c r="P138" s="222">
        <f>O138*H138</f>
        <v>0</v>
      </c>
      <c r="Q138" s="222">
        <v>0.0019</v>
      </c>
      <c r="R138" s="222">
        <f>Q138*H138</f>
        <v>1.6041206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405</v>
      </c>
      <c r="AT138" s="224" t="s">
        <v>240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311</v>
      </c>
      <c r="BM138" s="224" t="s">
        <v>3278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454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51" s="13" customFormat="1" ht="12">
      <c r="A140" s="13"/>
      <c r="B140" s="233"/>
      <c r="C140" s="234"/>
      <c r="D140" s="226" t="s">
        <v>223</v>
      </c>
      <c r="E140" s="234"/>
      <c r="F140" s="236" t="s">
        <v>3279</v>
      </c>
      <c r="G140" s="234"/>
      <c r="H140" s="237">
        <v>844.274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223</v>
      </c>
      <c r="AU140" s="243" t="s">
        <v>81</v>
      </c>
      <c r="AV140" s="13" t="s">
        <v>81</v>
      </c>
      <c r="AW140" s="13" t="s">
        <v>4</v>
      </c>
      <c r="AX140" s="13" t="s">
        <v>79</v>
      </c>
      <c r="AY140" s="243" t="s">
        <v>210</v>
      </c>
    </row>
    <row r="141" spans="1:65" s="2" customFormat="1" ht="24.15" customHeight="1">
      <c r="A141" s="39"/>
      <c r="B141" s="40"/>
      <c r="C141" s="213" t="s">
        <v>8</v>
      </c>
      <c r="D141" s="213" t="s">
        <v>212</v>
      </c>
      <c r="E141" s="214" t="s">
        <v>3280</v>
      </c>
      <c r="F141" s="215" t="s">
        <v>3281</v>
      </c>
      <c r="G141" s="216" t="s">
        <v>229</v>
      </c>
      <c r="H141" s="217">
        <v>212.455</v>
      </c>
      <c r="I141" s="218"/>
      <c r="J141" s="219">
        <f>ROUND(I141*H141,2)</f>
        <v>0</v>
      </c>
      <c r="K141" s="215" t="s">
        <v>216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311</v>
      </c>
      <c r="AT141" s="224" t="s">
        <v>212</v>
      </c>
      <c r="AU141" s="224" t="s">
        <v>81</v>
      </c>
      <c r="AY141" s="18" t="s">
        <v>210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311</v>
      </c>
      <c r="BM141" s="224" t="s">
        <v>3282</v>
      </c>
    </row>
    <row r="142" spans="1:47" s="2" customFormat="1" ht="12">
      <c r="A142" s="39"/>
      <c r="B142" s="40"/>
      <c r="C142" s="41"/>
      <c r="D142" s="226" t="s">
        <v>219</v>
      </c>
      <c r="E142" s="41"/>
      <c r="F142" s="227" t="s">
        <v>3283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219</v>
      </c>
      <c r="AU142" s="18" t="s">
        <v>81</v>
      </c>
    </row>
    <row r="143" spans="1:47" s="2" customFormat="1" ht="12">
      <c r="A143" s="39"/>
      <c r="B143" s="40"/>
      <c r="C143" s="41"/>
      <c r="D143" s="231" t="s">
        <v>221</v>
      </c>
      <c r="E143" s="41"/>
      <c r="F143" s="232" t="s">
        <v>3284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221</v>
      </c>
      <c r="AU143" s="18" t="s">
        <v>81</v>
      </c>
    </row>
    <row r="144" spans="1:51" s="13" customFormat="1" ht="12">
      <c r="A144" s="13"/>
      <c r="B144" s="233"/>
      <c r="C144" s="234"/>
      <c r="D144" s="226" t="s">
        <v>223</v>
      </c>
      <c r="E144" s="235" t="s">
        <v>19</v>
      </c>
      <c r="F144" s="236" t="s">
        <v>3285</v>
      </c>
      <c r="G144" s="234"/>
      <c r="H144" s="237">
        <v>212.455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223</v>
      </c>
      <c r="AU144" s="243" t="s">
        <v>81</v>
      </c>
      <c r="AV144" s="13" t="s">
        <v>81</v>
      </c>
      <c r="AW144" s="13" t="s">
        <v>33</v>
      </c>
      <c r="AX144" s="13" t="s">
        <v>79</v>
      </c>
      <c r="AY144" s="243" t="s">
        <v>210</v>
      </c>
    </row>
    <row r="145" spans="1:65" s="2" customFormat="1" ht="16.5" customHeight="1">
      <c r="A145" s="39"/>
      <c r="B145" s="40"/>
      <c r="C145" s="244" t="s">
        <v>294</v>
      </c>
      <c r="D145" s="244" t="s">
        <v>240</v>
      </c>
      <c r="E145" s="245" t="s">
        <v>3286</v>
      </c>
      <c r="F145" s="246" t="s">
        <v>3287</v>
      </c>
      <c r="G145" s="247" t="s">
        <v>229</v>
      </c>
      <c r="H145" s="248">
        <v>212.455</v>
      </c>
      <c r="I145" s="249"/>
      <c r="J145" s="250">
        <f>ROUND(I145*H145,2)</f>
        <v>0</v>
      </c>
      <c r="K145" s="246" t="s">
        <v>19</v>
      </c>
      <c r="L145" s="251"/>
      <c r="M145" s="252" t="s">
        <v>19</v>
      </c>
      <c r="N145" s="253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405</v>
      </c>
      <c r="AT145" s="224" t="s">
        <v>240</v>
      </c>
      <c r="AU145" s="224" t="s">
        <v>81</v>
      </c>
      <c r="AY145" s="18" t="s">
        <v>210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311</v>
      </c>
      <c r="BM145" s="224" t="s">
        <v>3288</v>
      </c>
    </row>
    <row r="146" spans="1:47" s="2" customFormat="1" ht="12">
      <c r="A146" s="39"/>
      <c r="B146" s="40"/>
      <c r="C146" s="41"/>
      <c r="D146" s="226" t="s">
        <v>219</v>
      </c>
      <c r="E146" s="41"/>
      <c r="F146" s="227" t="s">
        <v>3287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219</v>
      </c>
      <c r="AU146" s="18" t="s">
        <v>81</v>
      </c>
    </row>
    <row r="147" spans="1:65" s="2" customFormat="1" ht="24.15" customHeight="1">
      <c r="A147" s="39"/>
      <c r="B147" s="40"/>
      <c r="C147" s="213" t="s">
        <v>301</v>
      </c>
      <c r="D147" s="213" t="s">
        <v>212</v>
      </c>
      <c r="E147" s="214" t="s">
        <v>458</v>
      </c>
      <c r="F147" s="215" t="s">
        <v>459</v>
      </c>
      <c r="G147" s="216" t="s">
        <v>229</v>
      </c>
      <c r="H147" s="217">
        <v>27.318</v>
      </c>
      <c r="I147" s="218"/>
      <c r="J147" s="219">
        <f>ROUND(I147*H147,2)</f>
        <v>0</v>
      </c>
      <c r="K147" s="215" t="s">
        <v>216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0.0005</v>
      </c>
      <c r="R147" s="222">
        <f>Q147*H147</f>
        <v>0.013659000000000001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311</v>
      </c>
      <c r="AT147" s="224" t="s">
        <v>212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311</v>
      </c>
      <c r="BM147" s="224" t="s">
        <v>3289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461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47" s="2" customFormat="1" ht="12">
      <c r="A149" s="39"/>
      <c r="B149" s="40"/>
      <c r="C149" s="41"/>
      <c r="D149" s="231" t="s">
        <v>221</v>
      </c>
      <c r="E149" s="41"/>
      <c r="F149" s="232" t="s">
        <v>462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221</v>
      </c>
      <c r="AU149" s="18" t="s">
        <v>81</v>
      </c>
    </row>
    <row r="150" spans="1:51" s="13" customFormat="1" ht="12">
      <c r="A150" s="13"/>
      <c r="B150" s="233"/>
      <c r="C150" s="234"/>
      <c r="D150" s="226" t="s">
        <v>223</v>
      </c>
      <c r="E150" s="235" t="s">
        <v>19</v>
      </c>
      <c r="F150" s="236" t="s">
        <v>3290</v>
      </c>
      <c r="G150" s="234"/>
      <c r="H150" s="237">
        <v>16.8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223</v>
      </c>
      <c r="AU150" s="243" t="s">
        <v>81</v>
      </c>
      <c r="AV150" s="13" t="s">
        <v>81</v>
      </c>
      <c r="AW150" s="13" t="s">
        <v>33</v>
      </c>
      <c r="AX150" s="13" t="s">
        <v>72</v>
      </c>
      <c r="AY150" s="243" t="s">
        <v>210</v>
      </c>
    </row>
    <row r="151" spans="1:51" s="13" customFormat="1" ht="12">
      <c r="A151" s="13"/>
      <c r="B151" s="233"/>
      <c r="C151" s="234"/>
      <c r="D151" s="226" t="s">
        <v>223</v>
      </c>
      <c r="E151" s="235" t="s">
        <v>19</v>
      </c>
      <c r="F151" s="236" t="s">
        <v>3291</v>
      </c>
      <c r="G151" s="234"/>
      <c r="H151" s="237">
        <v>7.768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223</v>
      </c>
      <c r="AU151" s="243" t="s">
        <v>81</v>
      </c>
      <c r="AV151" s="13" t="s">
        <v>81</v>
      </c>
      <c r="AW151" s="13" t="s">
        <v>33</v>
      </c>
      <c r="AX151" s="13" t="s">
        <v>72</v>
      </c>
      <c r="AY151" s="243" t="s">
        <v>210</v>
      </c>
    </row>
    <row r="152" spans="1:51" s="13" customFormat="1" ht="12">
      <c r="A152" s="13"/>
      <c r="B152" s="233"/>
      <c r="C152" s="234"/>
      <c r="D152" s="226" t="s">
        <v>223</v>
      </c>
      <c r="E152" s="235" t="s">
        <v>19</v>
      </c>
      <c r="F152" s="236" t="s">
        <v>3292</v>
      </c>
      <c r="G152" s="234"/>
      <c r="H152" s="237">
        <v>2.75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223</v>
      </c>
      <c r="AU152" s="243" t="s">
        <v>81</v>
      </c>
      <c r="AV152" s="13" t="s">
        <v>81</v>
      </c>
      <c r="AW152" s="13" t="s">
        <v>33</v>
      </c>
      <c r="AX152" s="13" t="s">
        <v>72</v>
      </c>
      <c r="AY152" s="243" t="s">
        <v>210</v>
      </c>
    </row>
    <row r="153" spans="1:51" s="14" customFormat="1" ht="12">
      <c r="A153" s="14"/>
      <c r="B153" s="255"/>
      <c r="C153" s="256"/>
      <c r="D153" s="226" t="s">
        <v>223</v>
      </c>
      <c r="E153" s="257" t="s">
        <v>19</v>
      </c>
      <c r="F153" s="258" t="s">
        <v>326</v>
      </c>
      <c r="G153" s="256"/>
      <c r="H153" s="259">
        <v>27.318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223</v>
      </c>
      <c r="AU153" s="265" t="s">
        <v>81</v>
      </c>
      <c r="AV153" s="14" t="s">
        <v>217</v>
      </c>
      <c r="AW153" s="14" t="s">
        <v>33</v>
      </c>
      <c r="AX153" s="14" t="s">
        <v>79</v>
      </c>
      <c r="AY153" s="265" t="s">
        <v>210</v>
      </c>
    </row>
    <row r="154" spans="1:65" s="2" customFormat="1" ht="24.15" customHeight="1">
      <c r="A154" s="39"/>
      <c r="B154" s="40"/>
      <c r="C154" s="244" t="s">
        <v>305</v>
      </c>
      <c r="D154" s="244" t="s">
        <v>240</v>
      </c>
      <c r="E154" s="245" t="s">
        <v>453</v>
      </c>
      <c r="F154" s="246" t="s">
        <v>454</v>
      </c>
      <c r="G154" s="247" t="s">
        <v>229</v>
      </c>
      <c r="H154" s="248">
        <v>32.782</v>
      </c>
      <c r="I154" s="249"/>
      <c r="J154" s="250">
        <f>ROUND(I154*H154,2)</f>
        <v>0</v>
      </c>
      <c r="K154" s="246" t="s">
        <v>216</v>
      </c>
      <c r="L154" s="251"/>
      <c r="M154" s="252" t="s">
        <v>19</v>
      </c>
      <c r="N154" s="253" t="s">
        <v>43</v>
      </c>
      <c r="O154" s="85"/>
      <c r="P154" s="222">
        <f>O154*H154</f>
        <v>0</v>
      </c>
      <c r="Q154" s="222">
        <v>0.0019</v>
      </c>
      <c r="R154" s="222">
        <f>Q154*H154</f>
        <v>0.062285799999999995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405</v>
      </c>
      <c r="AT154" s="224" t="s">
        <v>240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311</v>
      </c>
      <c r="BM154" s="224" t="s">
        <v>3293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454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51" s="13" customFormat="1" ht="12">
      <c r="A156" s="13"/>
      <c r="B156" s="233"/>
      <c r="C156" s="234"/>
      <c r="D156" s="226" t="s">
        <v>223</v>
      </c>
      <c r="E156" s="234"/>
      <c r="F156" s="236" t="s">
        <v>3294</v>
      </c>
      <c r="G156" s="234"/>
      <c r="H156" s="237">
        <v>32.782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223</v>
      </c>
      <c r="AU156" s="243" t="s">
        <v>81</v>
      </c>
      <c r="AV156" s="13" t="s">
        <v>81</v>
      </c>
      <c r="AW156" s="13" t="s">
        <v>4</v>
      </c>
      <c r="AX156" s="13" t="s">
        <v>79</v>
      </c>
      <c r="AY156" s="243" t="s">
        <v>210</v>
      </c>
    </row>
    <row r="157" spans="1:65" s="2" customFormat="1" ht="24.15" customHeight="1">
      <c r="A157" s="39"/>
      <c r="B157" s="40"/>
      <c r="C157" s="213" t="s">
        <v>311</v>
      </c>
      <c r="D157" s="213" t="s">
        <v>212</v>
      </c>
      <c r="E157" s="214" t="s">
        <v>470</v>
      </c>
      <c r="F157" s="215" t="s">
        <v>471</v>
      </c>
      <c r="G157" s="216" t="s">
        <v>332</v>
      </c>
      <c r="H157" s="217">
        <v>1.804</v>
      </c>
      <c r="I157" s="218"/>
      <c r="J157" s="219">
        <f>ROUND(I157*H157,2)</f>
        <v>0</v>
      </c>
      <c r="K157" s="215" t="s">
        <v>216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311</v>
      </c>
      <c r="AT157" s="224" t="s">
        <v>212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311</v>
      </c>
      <c r="BM157" s="224" t="s">
        <v>3295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473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47" s="2" customFormat="1" ht="12">
      <c r="A159" s="39"/>
      <c r="B159" s="40"/>
      <c r="C159" s="41"/>
      <c r="D159" s="231" t="s">
        <v>221</v>
      </c>
      <c r="E159" s="41"/>
      <c r="F159" s="232" t="s">
        <v>474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221</v>
      </c>
      <c r="AU159" s="18" t="s">
        <v>81</v>
      </c>
    </row>
    <row r="160" spans="1:63" s="12" customFormat="1" ht="22.8" customHeight="1">
      <c r="A160" s="12"/>
      <c r="B160" s="197"/>
      <c r="C160" s="198"/>
      <c r="D160" s="199" t="s">
        <v>71</v>
      </c>
      <c r="E160" s="211" t="s">
        <v>475</v>
      </c>
      <c r="F160" s="211" t="s">
        <v>476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SUM(P161:P198)</f>
        <v>0</v>
      </c>
      <c r="Q160" s="205"/>
      <c r="R160" s="206">
        <f>SUM(R161:R198)</f>
        <v>3.8547518399999996</v>
      </c>
      <c r="S160" s="205"/>
      <c r="T160" s="207">
        <f>SUM(T161:T198)</f>
        <v>0.0972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81</v>
      </c>
      <c r="AT160" s="209" t="s">
        <v>71</v>
      </c>
      <c r="AU160" s="209" t="s">
        <v>79</v>
      </c>
      <c r="AY160" s="208" t="s">
        <v>210</v>
      </c>
      <c r="BK160" s="210">
        <f>SUM(BK161:BK198)</f>
        <v>0</v>
      </c>
    </row>
    <row r="161" spans="1:65" s="2" customFormat="1" ht="24.15" customHeight="1">
      <c r="A161" s="39"/>
      <c r="B161" s="40"/>
      <c r="C161" s="213" t="s">
        <v>317</v>
      </c>
      <c r="D161" s="213" t="s">
        <v>212</v>
      </c>
      <c r="E161" s="214" t="s">
        <v>485</v>
      </c>
      <c r="F161" s="215" t="s">
        <v>486</v>
      </c>
      <c r="G161" s="216" t="s">
        <v>229</v>
      </c>
      <c r="H161" s="217">
        <v>154.3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311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311</v>
      </c>
      <c r="BM161" s="224" t="s">
        <v>3296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488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489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51" s="13" customFormat="1" ht="12">
      <c r="A164" s="13"/>
      <c r="B164" s="233"/>
      <c r="C164" s="234"/>
      <c r="D164" s="226" t="s">
        <v>223</v>
      </c>
      <c r="E164" s="235" t="s">
        <v>19</v>
      </c>
      <c r="F164" s="236" t="s">
        <v>3297</v>
      </c>
      <c r="G164" s="234"/>
      <c r="H164" s="237">
        <v>154.3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223</v>
      </c>
      <c r="AU164" s="243" t="s">
        <v>81</v>
      </c>
      <c r="AV164" s="13" t="s">
        <v>81</v>
      </c>
      <c r="AW164" s="13" t="s">
        <v>33</v>
      </c>
      <c r="AX164" s="13" t="s">
        <v>72</v>
      </c>
      <c r="AY164" s="243" t="s">
        <v>210</v>
      </c>
    </row>
    <row r="165" spans="1:51" s="14" customFormat="1" ht="12">
      <c r="A165" s="14"/>
      <c r="B165" s="255"/>
      <c r="C165" s="256"/>
      <c r="D165" s="226" t="s">
        <v>223</v>
      </c>
      <c r="E165" s="257" t="s">
        <v>19</v>
      </c>
      <c r="F165" s="258" t="s">
        <v>326</v>
      </c>
      <c r="G165" s="256"/>
      <c r="H165" s="259">
        <v>154.3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223</v>
      </c>
      <c r="AU165" s="265" t="s">
        <v>81</v>
      </c>
      <c r="AV165" s="14" t="s">
        <v>217</v>
      </c>
      <c r="AW165" s="14" t="s">
        <v>33</v>
      </c>
      <c r="AX165" s="14" t="s">
        <v>79</v>
      </c>
      <c r="AY165" s="265" t="s">
        <v>210</v>
      </c>
    </row>
    <row r="166" spans="1:65" s="2" customFormat="1" ht="24.15" customHeight="1">
      <c r="A166" s="39"/>
      <c r="B166" s="40"/>
      <c r="C166" s="244" t="s">
        <v>329</v>
      </c>
      <c r="D166" s="244" t="s">
        <v>240</v>
      </c>
      <c r="E166" s="245" t="s">
        <v>497</v>
      </c>
      <c r="F166" s="246" t="s">
        <v>498</v>
      </c>
      <c r="G166" s="247" t="s">
        <v>229</v>
      </c>
      <c r="H166" s="248">
        <v>81.008</v>
      </c>
      <c r="I166" s="249"/>
      <c r="J166" s="250">
        <f>ROUND(I166*H166,2)</f>
        <v>0</v>
      </c>
      <c r="K166" s="246" t="s">
        <v>216</v>
      </c>
      <c r="L166" s="251"/>
      <c r="M166" s="252" t="s">
        <v>19</v>
      </c>
      <c r="N166" s="253" t="s">
        <v>43</v>
      </c>
      <c r="O166" s="85"/>
      <c r="P166" s="222">
        <f>O166*H166</f>
        <v>0</v>
      </c>
      <c r="Q166" s="222">
        <v>0.00168</v>
      </c>
      <c r="R166" s="222">
        <f>Q166*H166</f>
        <v>0.13609344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405</v>
      </c>
      <c r="AT166" s="224" t="s">
        <v>240</v>
      </c>
      <c r="AU166" s="224" t="s">
        <v>81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311</v>
      </c>
      <c r="BM166" s="224" t="s">
        <v>3298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498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81</v>
      </c>
    </row>
    <row r="168" spans="1:51" s="13" customFormat="1" ht="12">
      <c r="A168" s="13"/>
      <c r="B168" s="233"/>
      <c r="C168" s="234"/>
      <c r="D168" s="226" t="s">
        <v>223</v>
      </c>
      <c r="E168" s="234"/>
      <c r="F168" s="236" t="s">
        <v>3299</v>
      </c>
      <c r="G168" s="234"/>
      <c r="H168" s="237">
        <v>81.008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223</v>
      </c>
      <c r="AU168" s="243" t="s">
        <v>81</v>
      </c>
      <c r="AV168" s="13" t="s">
        <v>81</v>
      </c>
      <c r="AW168" s="13" t="s">
        <v>4</v>
      </c>
      <c r="AX168" s="13" t="s">
        <v>79</v>
      </c>
      <c r="AY168" s="243" t="s">
        <v>210</v>
      </c>
    </row>
    <row r="169" spans="1:65" s="2" customFormat="1" ht="24.15" customHeight="1">
      <c r="A169" s="39"/>
      <c r="B169" s="40"/>
      <c r="C169" s="244" t="s">
        <v>336</v>
      </c>
      <c r="D169" s="244" t="s">
        <v>240</v>
      </c>
      <c r="E169" s="245" t="s">
        <v>501</v>
      </c>
      <c r="F169" s="246" t="s">
        <v>502</v>
      </c>
      <c r="G169" s="247" t="s">
        <v>229</v>
      </c>
      <c r="H169" s="248">
        <v>81.008</v>
      </c>
      <c r="I169" s="249"/>
      <c r="J169" s="250">
        <f>ROUND(I169*H169,2)</f>
        <v>0</v>
      </c>
      <c r="K169" s="246" t="s">
        <v>216</v>
      </c>
      <c r="L169" s="251"/>
      <c r="M169" s="252" t="s">
        <v>19</v>
      </c>
      <c r="N169" s="253" t="s">
        <v>43</v>
      </c>
      <c r="O169" s="85"/>
      <c r="P169" s="222">
        <f>O169*H169</f>
        <v>0</v>
      </c>
      <c r="Q169" s="222">
        <v>0.0028</v>
      </c>
      <c r="R169" s="222">
        <f>Q169*H169</f>
        <v>0.22682239999999998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405</v>
      </c>
      <c r="AT169" s="224" t="s">
        <v>240</v>
      </c>
      <c r="AU169" s="224" t="s">
        <v>81</v>
      </c>
      <c r="AY169" s="18" t="s">
        <v>210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311</v>
      </c>
      <c r="BM169" s="224" t="s">
        <v>3300</v>
      </c>
    </row>
    <row r="170" spans="1:47" s="2" customFormat="1" ht="12">
      <c r="A170" s="39"/>
      <c r="B170" s="40"/>
      <c r="C170" s="41"/>
      <c r="D170" s="226" t="s">
        <v>219</v>
      </c>
      <c r="E170" s="41"/>
      <c r="F170" s="227" t="s">
        <v>502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219</v>
      </c>
      <c r="AU170" s="18" t="s">
        <v>81</v>
      </c>
    </row>
    <row r="171" spans="1:51" s="13" customFormat="1" ht="12">
      <c r="A171" s="13"/>
      <c r="B171" s="233"/>
      <c r="C171" s="234"/>
      <c r="D171" s="226" t="s">
        <v>223</v>
      </c>
      <c r="E171" s="234"/>
      <c r="F171" s="236" t="s">
        <v>3299</v>
      </c>
      <c r="G171" s="234"/>
      <c r="H171" s="237">
        <v>81.008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223</v>
      </c>
      <c r="AU171" s="243" t="s">
        <v>81</v>
      </c>
      <c r="AV171" s="13" t="s">
        <v>81</v>
      </c>
      <c r="AW171" s="13" t="s">
        <v>4</v>
      </c>
      <c r="AX171" s="13" t="s">
        <v>79</v>
      </c>
      <c r="AY171" s="243" t="s">
        <v>210</v>
      </c>
    </row>
    <row r="172" spans="1:65" s="2" customFormat="1" ht="33" customHeight="1">
      <c r="A172" s="39"/>
      <c r="B172" s="40"/>
      <c r="C172" s="213" t="s">
        <v>343</v>
      </c>
      <c r="D172" s="213" t="s">
        <v>212</v>
      </c>
      <c r="E172" s="214" t="s">
        <v>3301</v>
      </c>
      <c r="F172" s="215" t="s">
        <v>3302</v>
      </c>
      <c r="G172" s="216" t="s">
        <v>229</v>
      </c>
      <c r="H172" s="217">
        <v>54</v>
      </c>
      <c r="I172" s="218"/>
      <c r="J172" s="219">
        <f>ROUND(I172*H172,2)</f>
        <v>0</v>
      </c>
      <c r="K172" s="215" t="s">
        <v>216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0.0018</v>
      </c>
      <c r="T172" s="223">
        <f>S172*H172</f>
        <v>0.0972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311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311</v>
      </c>
      <c r="BM172" s="224" t="s">
        <v>3303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3304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47" s="2" customFormat="1" ht="12">
      <c r="A174" s="39"/>
      <c r="B174" s="40"/>
      <c r="C174" s="41"/>
      <c r="D174" s="231" t="s">
        <v>221</v>
      </c>
      <c r="E174" s="41"/>
      <c r="F174" s="232" t="s">
        <v>3305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221</v>
      </c>
      <c r="AU174" s="18" t="s">
        <v>81</v>
      </c>
    </row>
    <row r="175" spans="1:51" s="13" customFormat="1" ht="12">
      <c r="A175" s="13"/>
      <c r="B175" s="233"/>
      <c r="C175" s="234"/>
      <c r="D175" s="226" t="s">
        <v>223</v>
      </c>
      <c r="E175" s="235" t="s">
        <v>19</v>
      </c>
      <c r="F175" s="236" t="s">
        <v>3306</v>
      </c>
      <c r="G175" s="234"/>
      <c r="H175" s="237">
        <v>54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223</v>
      </c>
      <c r="AU175" s="243" t="s">
        <v>81</v>
      </c>
      <c r="AV175" s="13" t="s">
        <v>81</v>
      </c>
      <c r="AW175" s="13" t="s">
        <v>33</v>
      </c>
      <c r="AX175" s="13" t="s">
        <v>79</v>
      </c>
      <c r="AY175" s="243" t="s">
        <v>210</v>
      </c>
    </row>
    <row r="176" spans="1:65" s="2" customFormat="1" ht="33" customHeight="1">
      <c r="A176" s="39"/>
      <c r="B176" s="40"/>
      <c r="C176" s="213" t="s">
        <v>7</v>
      </c>
      <c r="D176" s="213" t="s">
        <v>212</v>
      </c>
      <c r="E176" s="214" t="s">
        <v>530</v>
      </c>
      <c r="F176" s="215" t="s">
        <v>531</v>
      </c>
      <c r="G176" s="216" t="s">
        <v>229</v>
      </c>
      <c r="H176" s="217">
        <v>125.6</v>
      </c>
      <c r="I176" s="218"/>
      <c r="J176" s="219">
        <f>ROUND(I176*H176,2)</f>
        <v>0</v>
      </c>
      <c r="K176" s="215" t="s">
        <v>216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0.00116</v>
      </c>
      <c r="R176" s="222">
        <f>Q176*H176</f>
        <v>0.145696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311</v>
      </c>
      <c r="AT176" s="224" t="s">
        <v>212</v>
      </c>
      <c r="AU176" s="224" t="s">
        <v>81</v>
      </c>
      <c r="AY176" s="18" t="s">
        <v>210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311</v>
      </c>
      <c r="BM176" s="224" t="s">
        <v>3307</v>
      </c>
    </row>
    <row r="177" spans="1:47" s="2" customFormat="1" ht="12">
      <c r="A177" s="39"/>
      <c r="B177" s="40"/>
      <c r="C177" s="41"/>
      <c r="D177" s="226" t="s">
        <v>219</v>
      </c>
      <c r="E177" s="41"/>
      <c r="F177" s="227" t="s">
        <v>533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219</v>
      </c>
      <c r="AU177" s="18" t="s">
        <v>81</v>
      </c>
    </row>
    <row r="178" spans="1:47" s="2" customFormat="1" ht="12">
      <c r="A178" s="39"/>
      <c r="B178" s="40"/>
      <c r="C178" s="41"/>
      <c r="D178" s="231" t="s">
        <v>221</v>
      </c>
      <c r="E178" s="41"/>
      <c r="F178" s="232" t="s">
        <v>534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221</v>
      </c>
      <c r="AU178" s="18" t="s">
        <v>81</v>
      </c>
    </row>
    <row r="179" spans="1:51" s="13" customFormat="1" ht="12">
      <c r="A179" s="13"/>
      <c r="B179" s="233"/>
      <c r="C179" s="234"/>
      <c r="D179" s="226" t="s">
        <v>223</v>
      </c>
      <c r="E179" s="235" t="s">
        <v>19</v>
      </c>
      <c r="F179" s="236" t="s">
        <v>3308</v>
      </c>
      <c r="G179" s="234"/>
      <c r="H179" s="237">
        <v>60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223</v>
      </c>
      <c r="AU179" s="243" t="s">
        <v>81</v>
      </c>
      <c r="AV179" s="13" t="s">
        <v>81</v>
      </c>
      <c r="AW179" s="13" t="s">
        <v>33</v>
      </c>
      <c r="AX179" s="13" t="s">
        <v>72</v>
      </c>
      <c r="AY179" s="243" t="s">
        <v>210</v>
      </c>
    </row>
    <row r="180" spans="1:51" s="13" customFormat="1" ht="12">
      <c r="A180" s="13"/>
      <c r="B180" s="233"/>
      <c r="C180" s="234"/>
      <c r="D180" s="226" t="s">
        <v>223</v>
      </c>
      <c r="E180" s="235" t="s">
        <v>19</v>
      </c>
      <c r="F180" s="236" t="s">
        <v>3309</v>
      </c>
      <c r="G180" s="234"/>
      <c r="H180" s="237">
        <v>20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223</v>
      </c>
      <c r="AU180" s="243" t="s">
        <v>81</v>
      </c>
      <c r="AV180" s="13" t="s">
        <v>81</v>
      </c>
      <c r="AW180" s="13" t="s">
        <v>33</v>
      </c>
      <c r="AX180" s="13" t="s">
        <v>72</v>
      </c>
      <c r="AY180" s="243" t="s">
        <v>210</v>
      </c>
    </row>
    <row r="181" spans="1:51" s="13" customFormat="1" ht="12">
      <c r="A181" s="13"/>
      <c r="B181" s="233"/>
      <c r="C181" s="234"/>
      <c r="D181" s="226" t="s">
        <v>223</v>
      </c>
      <c r="E181" s="235" t="s">
        <v>19</v>
      </c>
      <c r="F181" s="236" t="s">
        <v>3310</v>
      </c>
      <c r="G181" s="234"/>
      <c r="H181" s="237">
        <v>45.6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223</v>
      </c>
      <c r="AU181" s="243" t="s">
        <v>81</v>
      </c>
      <c r="AV181" s="13" t="s">
        <v>81</v>
      </c>
      <c r="AW181" s="13" t="s">
        <v>33</v>
      </c>
      <c r="AX181" s="13" t="s">
        <v>72</v>
      </c>
      <c r="AY181" s="243" t="s">
        <v>210</v>
      </c>
    </row>
    <row r="182" spans="1:51" s="14" customFormat="1" ht="12">
      <c r="A182" s="14"/>
      <c r="B182" s="255"/>
      <c r="C182" s="256"/>
      <c r="D182" s="226" t="s">
        <v>223</v>
      </c>
      <c r="E182" s="257" t="s">
        <v>19</v>
      </c>
      <c r="F182" s="258" t="s">
        <v>326</v>
      </c>
      <c r="G182" s="256"/>
      <c r="H182" s="259">
        <v>125.6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223</v>
      </c>
      <c r="AU182" s="265" t="s">
        <v>81</v>
      </c>
      <c r="AV182" s="14" t="s">
        <v>217</v>
      </c>
      <c r="AW182" s="14" t="s">
        <v>33</v>
      </c>
      <c r="AX182" s="14" t="s">
        <v>79</v>
      </c>
      <c r="AY182" s="265" t="s">
        <v>210</v>
      </c>
    </row>
    <row r="183" spans="1:65" s="2" customFormat="1" ht="16.5" customHeight="1">
      <c r="A183" s="39"/>
      <c r="B183" s="40"/>
      <c r="C183" s="244" t="s">
        <v>354</v>
      </c>
      <c r="D183" s="244" t="s">
        <v>240</v>
      </c>
      <c r="E183" s="245" t="s">
        <v>537</v>
      </c>
      <c r="F183" s="246" t="s">
        <v>538</v>
      </c>
      <c r="G183" s="247" t="s">
        <v>215</v>
      </c>
      <c r="H183" s="248">
        <v>6.048</v>
      </c>
      <c r="I183" s="249"/>
      <c r="J183" s="250">
        <f>ROUND(I183*H183,2)</f>
        <v>0</v>
      </c>
      <c r="K183" s="246" t="s">
        <v>216</v>
      </c>
      <c r="L183" s="251"/>
      <c r="M183" s="252" t="s">
        <v>19</v>
      </c>
      <c r="N183" s="253" t="s">
        <v>43</v>
      </c>
      <c r="O183" s="85"/>
      <c r="P183" s="222">
        <f>O183*H183</f>
        <v>0</v>
      </c>
      <c r="Q183" s="222">
        <v>0.02</v>
      </c>
      <c r="R183" s="222">
        <f>Q183*H183</f>
        <v>0.12096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405</v>
      </c>
      <c r="AT183" s="224" t="s">
        <v>240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311</v>
      </c>
      <c r="BM183" s="224" t="s">
        <v>3311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538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51" s="13" customFormat="1" ht="12">
      <c r="A185" s="13"/>
      <c r="B185" s="233"/>
      <c r="C185" s="234"/>
      <c r="D185" s="226" t="s">
        <v>223</v>
      </c>
      <c r="E185" s="235" t="s">
        <v>19</v>
      </c>
      <c r="F185" s="236" t="s">
        <v>3312</v>
      </c>
      <c r="G185" s="234"/>
      <c r="H185" s="237">
        <v>2.94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223</v>
      </c>
      <c r="AU185" s="243" t="s">
        <v>81</v>
      </c>
      <c r="AV185" s="13" t="s">
        <v>81</v>
      </c>
      <c r="AW185" s="13" t="s">
        <v>33</v>
      </c>
      <c r="AX185" s="13" t="s">
        <v>72</v>
      </c>
      <c r="AY185" s="243" t="s">
        <v>210</v>
      </c>
    </row>
    <row r="186" spans="1:51" s="13" customFormat="1" ht="12">
      <c r="A186" s="13"/>
      <c r="B186" s="233"/>
      <c r="C186" s="234"/>
      <c r="D186" s="226" t="s">
        <v>223</v>
      </c>
      <c r="E186" s="235" t="s">
        <v>19</v>
      </c>
      <c r="F186" s="236" t="s">
        <v>3313</v>
      </c>
      <c r="G186" s="234"/>
      <c r="H186" s="237">
        <v>1.74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223</v>
      </c>
      <c r="AU186" s="243" t="s">
        <v>81</v>
      </c>
      <c r="AV186" s="13" t="s">
        <v>81</v>
      </c>
      <c r="AW186" s="13" t="s">
        <v>33</v>
      </c>
      <c r="AX186" s="13" t="s">
        <v>72</v>
      </c>
      <c r="AY186" s="243" t="s">
        <v>210</v>
      </c>
    </row>
    <row r="187" spans="1:51" s="13" customFormat="1" ht="12">
      <c r="A187" s="13"/>
      <c r="B187" s="233"/>
      <c r="C187" s="234"/>
      <c r="D187" s="226" t="s">
        <v>223</v>
      </c>
      <c r="E187" s="235" t="s">
        <v>19</v>
      </c>
      <c r="F187" s="236" t="s">
        <v>3314</v>
      </c>
      <c r="G187" s="234"/>
      <c r="H187" s="237">
        <v>1.368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223</v>
      </c>
      <c r="AU187" s="243" t="s">
        <v>81</v>
      </c>
      <c r="AV187" s="13" t="s">
        <v>81</v>
      </c>
      <c r="AW187" s="13" t="s">
        <v>33</v>
      </c>
      <c r="AX187" s="13" t="s">
        <v>72</v>
      </c>
      <c r="AY187" s="243" t="s">
        <v>210</v>
      </c>
    </row>
    <row r="188" spans="1:51" s="14" customFormat="1" ht="12">
      <c r="A188" s="14"/>
      <c r="B188" s="255"/>
      <c r="C188" s="256"/>
      <c r="D188" s="226" t="s">
        <v>223</v>
      </c>
      <c r="E188" s="257" t="s">
        <v>19</v>
      </c>
      <c r="F188" s="258" t="s">
        <v>326</v>
      </c>
      <c r="G188" s="256"/>
      <c r="H188" s="259">
        <v>6.048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223</v>
      </c>
      <c r="AU188" s="265" t="s">
        <v>81</v>
      </c>
      <c r="AV188" s="14" t="s">
        <v>217</v>
      </c>
      <c r="AW188" s="14" t="s">
        <v>33</v>
      </c>
      <c r="AX188" s="14" t="s">
        <v>79</v>
      </c>
      <c r="AY188" s="265" t="s">
        <v>210</v>
      </c>
    </row>
    <row r="189" spans="1:65" s="2" customFormat="1" ht="24.15" customHeight="1">
      <c r="A189" s="39"/>
      <c r="B189" s="40"/>
      <c r="C189" s="213" t="s">
        <v>360</v>
      </c>
      <c r="D189" s="213" t="s">
        <v>212</v>
      </c>
      <c r="E189" s="214" t="s">
        <v>542</v>
      </c>
      <c r="F189" s="215" t="s">
        <v>543</v>
      </c>
      <c r="G189" s="216" t="s">
        <v>229</v>
      </c>
      <c r="H189" s="217">
        <v>511.933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311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311</v>
      </c>
      <c r="BM189" s="224" t="s">
        <v>3315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545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546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51" s="13" customFormat="1" ht="12">
      <c r="A192" s="13"/>
      <c r="B192" s="233"/>
      <c r="C192" s="234"/>
      <c r="D192" s="226" t="s">
        <v>223</v>
      </c>
      <c r="E192" s="235" t="s">
        <v>19</v>
      </c>
      <c r="F192" s="236" t="s">
        <v>3316</v>
      </c>
      <c r="G192" s="234"/>
      <c r="H192" s="237">
        <v>511.933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223</v>
      </c>
      <c r="AU192" s="243" t="s">
        <v>81</v>
      </c>
      <c r="AV192" s="13" t="s">
        <v>81</v>
      </c>
      <c r="AW192" s="13" t="s">
        <v>33</v>
      </c>
      <c r="AX192" s="13" t="s">
        <v>79</v>
      </c>
      <c r="AY192" s="243" t="s">
        <v>210</v>
      </c>
    </row>
    <row r="193" spans="1:65" s="2" customFormat="1" ht="24.15" customHeight="1">
      <c r="A193" s="39"/>
      <c r="B193" s="40"/>
      <c r="C193" s="244" t="s">
        <v>366</v>
      </c>
      <c r="D193" s="244" t="s">
        <v>240</v>
      </c>
      <c r="E193" s="245" t="s">
        <v>549</v>
      </c>
      <c r="F193" s="246" t="s">
        <v>550</v>
      </c>
      <c r="G193" s="247" t="s">
        <v>229</v>
      </c>
      <c r="H193" s="248">
        <v>537.53</v>
      </c>
      <c r="I193" s="249"/>
      <c r="J193" s="250">
        <f>ROUND(I193*H193,2)</f>
        <v>0</v>
      </c>
      <c r="K193" s="246" t="s">
        <v>216</v>
      </c>
      <c r="L193" s="251"/>
      <c r="M193" s="252" t="s">
        <v>19</v>
      </c>
      <c r="N193" s="253" t="s">
        <v>43</v>
      </c>
      <c r="O193" s="85"/>
      <c r="P193" s="222">
        <f>O193*H193</f>
        <v>0</v>
      </c>
      <c r="Q193" s="222">
        <v>0.006</v>
      </c>
      <c r="R193" s="222">
        <f>Q193*H193</f>
        <v>3.22518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405</v>
      </c>
      <c r="AT193" s="224" t="s">
        <v>240</v>
      </c>
      <c r="AU193" s="224" t="s">
        <v>81</v>
      </c>
      <c r="AY193" s="18" t="s">
        <v>210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311</v>
      </c>
      <c r="BM193" s="224" t="s">
        <v>3317</v>
      </c>
    </row>
    <row r="194" spans="1:47" s="2" customFormat="1" ht="12">
      <c r="A194" s="39"/>
      <c r="B194" s="40"/>
      <c r="C194" s="41"/>
      <c r="D194" s="226" t="s">
        <v>219</v>
      </c>
      <c r="E194" s="41"/>
      <c r="F194" s="227" t="s">
        <v>550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219</v>
      </c>
      <c r="AU194" s="18" t="s">
        <v>81</v>
      </c>
    </row>
    <row r="195" spans="1:51" s="13" customFormat="1" ht="12">
      <c r="A195" s="13"/>
      <c r="B195" s="233"/>
      <c r="C195" s="234"/>
      <c r="D195" s="226" t="s">
        <v>223</v>
      </c>
      <c r="E195" s="234"/>
      <c r="F195" s="236" t="s">
        <v>3318</v>
      </c>
      <c r="G195" s="234"/>
      <c r="H195" s="237">
        <v>537.53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223</v>
      </c>
      <c r="AU195" s="243" t="s">
        <v>81</v>
      </c>
      <c r="AV195" s="13" t="s">
        <v>81</v>
      </c>
      <c r="AW195" s="13" t="s">
        <v>4</v>
      </c>
      <c r="AX195" s="13" t="s">
        <v>79</v>
      </c>
      <c r="AY195" s="243" t="s">
        <v>210</v>
      </c>
    </row>
    <row r="196" spans="1:65" s="2" customFormat="1" ht="24.15" customHeight="1">
      <c r="A196" s="39"/>
      <c r="B196" s="40"/>
      <c r="C196" s="213" t="s">
        <v>372</v>
      </c>
      <c r="D196" s="213" t="s">
        <v>212</v>
      </c>
      <c r="E196" s="214" t="s">
        <v>554</v>
      </c>
      <c r="F196" s="215" t="s">
        <v>555</v>
      </c>
      <c r="G196" s="216" t="s">
        <v>332</v>
      </c>
      <c r="H196" s="217">
        <v>3.855</v>
      </c>
      <c r="I196" s="218"/>
      <c r="J196" s="219">
        <f>ROUND(I196*H196,2)</f>
        <v>0</v>
      </c>
      <c r="K196" s="215" t="s">
        <v>216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311</v>
      </c>
      <c r="AT196" s="224" t="s">
        <v>212</v>
      </c>
      <c r="AU196" s="224" t="s">
        <v>81</v>
      </c>
      <c r="AY196" s="18" t="s">
        <v>210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311</v>
      </c>
      <c r="BM196" s="224" t="s">
        <v>3319</v>
      </c>
    </row>
    <row r="197" spans="1:47" s="2" customFormat="1" ht="12">
      <c r="A197" s="39"/>
      <c r="B197" s="40"/>
      <c r="C197" s="41"/>
      <c r="D197" s="226" t="s">
        <v>219</v>
      </c>
      <c r="E197" s="41"/>
      <c r="F197" s="227" t="s">
        <v>557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219</v>
      </c>
      <c r="AU197" s="18" t="s">
        <v>81</v>
      </c>
    </row>
    <row r="198" spans="1:47" s="2" customFormat="1" ht="12">
      <c r="A198" s="39"/>
      <c r="B198" s="40"/>
      <c r="C198" s="41"/>
      <c r="D198" s="231" t="s">
        <v>221</v>
      </c>
      <c r="E198" s="41"/>
      <c r="F198" s="232" t="s">
        <v>558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221</v>
      </c>
      <c r="AU198" s="18" t="s">
        <v>81</v>
      </c>
    </row>
    <row r="199" spans="1:63" s="12" customFormat="1" ht="22.8" customHeight="1">
      <c r="A199" s="12"/>
      <c r="B199" s="197"/>
      <c r="C199" s="198"/>
      <c r="D199" s="199" t="s">
        <v>71</v>
      </c>
      <c r="E199" s="211" t="s">
        <v>1752</v>
      </c>
      <c r="F199" s="211" t="s">
        <v>1753</v>
      </c>
      <c r="G199" s="198"/>
      <c r="H199" s="198"/>
      <c r="I199" s="201"/>
      <c r="J199" s="212">
        <f>BK199</f>
        <v>0</v>
      </c>
      <c r="K199" s="198"/>
      <c r="L199" s="203"/>
      <c r="M199" s="204"/>
      <c r="N199" s="205"/>
      <c r="O199" s="205"/>
      <c r="P199" s="206">
        <f>SUM(P200:P202)</f>
        <v>0</v>
      </c>
      <c r="Q199" s="205"/>
      <c r="R199" s="206">
        <f>SUM(R200:R202)</f>
        <v>0.00058</v>
      </c>
      <c r="S199" s="205"/>
      <c r="T199" s="207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8" t="s">
        <v>81</v>
      </c>
      <c r="AT199" s="209" t="s">
        <v>71</v>
      </c>
      <c r="AU199" s="209" t="s">
        <v>79</v>
      </c>
      <c r="AY199" s="208" t="s">
        <v>210</v>
      </c>
      <c r="BK199" s="210">
        <f>SUM(BK200:BK202)</f>
        <v>0</v>
      </c>
    </row>
    <row r="200" spans="1:65" s="2" customFormat="1" ht="16.5" customHeight="1">
      <c r="A200" s="39"/>
      <c r="B200" s="40"/>
      <c r="C200" s="213" t="s">
        <v>378</v>
      </c>
      <c r="D200" s="213" t="s">
        <v>212</v>
      </c>
      <c r="E200" s="214" t="s">
        <v>2278</v>
      </c>
      <c r="F200" s="215" t="s">
        <v>2279</v>
      </c>
      <c r="G200" s="216" t="s">
        <v>297</v>
      </c>
      <c r="H200" s="217">
        <v>2</v>
      </c>
      <c r="I200" s="218"/>
      <c r="J200" s="219">
        <f>ROUND(I200*H200,2)</f>
        <v>0</v>
      </c>
      <c r="K200" s="215" t="s">
        <v>216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0.00029</v>
      </c>
      <c r="R200" s="222">
        <f>Q200*H200</f>
        <v>0.00058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311</v>
      </c>
      <c r="AT200" s="224" t="s">
        <v>212</v>
      </c>
      <c r="AU200" s="224" t="s">
        <v>81</v>
      </c>
      <c r="AY200" s="18" t="s">
        <v>210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311</v>
      </c>
      <c r="BM200" s="224" t="s">
        <v>3320</v>
      </c>
    </row>
    <row r="201" spans="1:47" s="2" customFormat="1" ht="12">
      <c r="A201" s="39"/>
      <c r="B201" s="40"/>
      <c r="C201" s="41"/>
      <c r="D201" s="226" t="s">
        <v>219</v>
      </c>
      <c r="E201" s="41"/>
      <c r="F201" s="227" t="s">
        <v>2281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219</v>
      </c>
      <c r="AU201" s="18" t="s">
        <v>81</v>
      </c>
    </row>
    <row r="202" spans="1:47" s="2" customFormat="1" ht="12">
      <c r="A202" s="39"/>
      <c r="B202" s="40"/>
      <c r="C202" s="41"/>
      <c r="D202" s="231" t="s">
        <v>221</v>
      </c>
      <c r="E202" s="41"/>
      <c r="F202" s="232" t="s">
        <v>2282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221</v>
      </c>
      <c r="AU202" s="18" t="s">
        <v>81</v>
      </c>
    </row>
    <row r="203" spans="1:63" s="12" customFormat="1" ht="22.8" customHeight="1">
      <c r="A203" s="12"/>
      <c r="B203" s="197"/>
      <c r="C203" s="198"/>
      <c r="D203" s="199" t="s">
        <v>71</v>
      </c>
      <c r="E203" s="211" t="s">
        <v>617</v>
      </c>
      <c r="F203" s="211" t="s">
        <v>618</v>
      </c>
      <c r="G203" s="198"/>
      <c r="H203" s="198"/>
      <c r="I203" s="201"/>
      <c r="J203" s="212">
        <f>BK203</f>
        <v>0</v>
      </c>
      <c r="K203" s="198"/>
      <c r="L203" s="203"/>
      <c r="M203" s="204"/>
      <c r="N203" s="205"/>
      <c r="O203" s="205"/>
      <c r="P203" s="206">
        <f>SUM(P204:P274)</f>
        <v>0</v>
      </c>
      <c r="Q203" s="205"/>
      <c r="R203" s="206">
        <f>SUM(R204:R274)</f>
        <v>3.7436159800000004</v>
      </c>
      <c r="S203" s="205"/>
      <c r="T203" s="207">
        <f>SUM(T204:T274)</f>
        <v>3.758025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8" t="s">
        <v>81</v>
      </c>
      <c r="AT203" s="209" t="s">
        <v>71</v>
      </c>
      <c r="AU203" s="209" t="s">
        <v>79</v>
      </c>
      <c r="AY203" s="208" t="s">
        <v>210</v>
      </c>
      <c r="BK203" s="210">
        <f>SUM(BK204:BK274)</f>
        <v>0</v>
      </c>
    </row>
    <row r="204" spans="1:65" s="2" customFormat="1" ht="24.15" customHeight="1">
      <c r="A204" s="39"/>
      <c r="B204" s="40"/>
      <c r="C204" s="213" t="s">
        <v>385</v>
      </c>
      <c r="D204" s="213" t="s">
        <v>212</v>
      </c>
      <c r="E204" s="214" t="s">
        <v>3321</v>
      </c>
      <c r="F204" s="215" t="s">
        <v>3322</v>
      </c>
      <c r="G204" s="216" t="s">
        <v>297</v>
      </c>
      <c r="H204" s="217">
        <v>256</v>
      </c>
      <c r="I204" s="218"/>
      <c r="J204" s="219">
        <f>ROUND(I204*H204,2)</f>
        <v>0</v>
      </c>
      <c r="K204" s="215" t="s">
        <v>216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311</v>
      </c>
      <c r="AT204" s="224" t="s">
        <v>212</v>
      </c>
      <c r="AU204" s="224" t="s">
        <v>81</v>
      </c>
      <c r="AY204" s="18" t="s">
        <v>210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311</v>
      </c>
      <c r="BM204" s="224" t="s">
        <v>3323</v>
      </c>
    </row>
    <row r="205" spans="1:47" s="2" customFormat="1" ht="12">
      <c r="A205" s="39"/>
      <c r="B205" s="40"/>
      <c r="C205" s="41"/>
      <c r="D205" s="226" t="s">
        <v>219</v>
      </c>
      <c r="E205" s="41"/>
      <c r="F205" s="227" t="s">
        <v>3324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219</v>
      </c>
      <c r="AU205" s="18" t="s">
        <v>81</v>
      </c>
    </row>
    <row r="206" spans="1:47" s="2" customFormat="1" ht="12">
      <c r="A206" s="39"/>
      <c r="B206" s="40"/>
      <c r="C206" s="41"/>
      <c r="D206" s="231" t="s">
        <v>221</v>
      </c>
      <c r="E206" s="41"/>
      <c r="F206" s="232" t="s">
        <v>3325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221</v>
      </c>
      <c r="AU206" s="18" t="s">
        <v>81</v>
      </c>
    </row>
    <row r="207" spans="1:65" s="2" customFormat="1" ht="24.15" customHeight="1">
      <c r="A207" s="39"/>
      <c r="B207" s="40"/>
      <c r="C207" s="244" t="s">
        <v>395</v>
      </c>
      <c r="D207" s="244" t="s">
        <v>240</v>
      </c>
      <c r="E207" s="245" t="s">
        <v>3326</v>
      </c>
      <c r="F207" s="246" t="s">
        <v>3327</v>
      </c>
      <c r="G207" s="247" t="s">
        <v>297</v>
      </c>
      <c r="H207" s="248">
        <v>256</v>
      </c>
      <c r="I207" s="249"/>
      <c r="J207" s="250">
        <f>ROUND(I207*H207,2)</f>
        <v>0</v>
      </c>
      <c r="K207" s="246" t="s">
        <v>216</v>
      </c>
      <c r="L207" s="251"/>
      <c r="M207" s="252" t="s">
        <v>19</v>
      </c>
      <c r="N207" s="253" t="s">
        <v>43</v>
      </c>
      <c r="O207" s="85"/>
      <c r="P207" s="222">
        <f>O207*H207</f>
        <v>0</v>
      </c>
      <c r="Q207" s="222">
        <v>0.00015</v>
      </c>
      <c r="R207" s="222">
        <f>Q207*H207</f>
        <v>0.0384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405</v>
      </c>
      <c r="AT207" s="224" t="s">
        <v>240</v>
      </c>
      <c r="AU207" s="224" t="s">
        <v>81</v>
      </c>
      <c r="AY207" s="18" t="s">
        <v>210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311</v>
      </c>
      <c r="BM207" s="224" t="s">
        <v>3328</v>
      </c>
    </row>
    <row r="208" spans="1:47" s="2" customFormat="1" ht="12">
      <c r="A208" s="39"/>
      <c r="B208" s="40"/>
      <c r="C208" s="41"/>
      <c r="D208" s="226" t="s">
        <v>219</v>
      </c>
      <c r="E208" s="41"/>
      <c r="F208" s="227" t="s">
        <v>3327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219</v>
      </c>
      <c r="AU208" s="18" t="s">
        <v>81</v>
      </c>
    </row>
    <row r="209" spans="1:65" s="2" customFormat="1" ht="24.15" customHeight="1">
      <c r="A209" s="39"/>
      <c r="B209" s="40"/>
      <c r="C209" s="244" t="s">
        <v>402</v>
      </c>
      <c r="D209" s="244" t="s">
        <v>240</v>
      </c>
      <c r="E209" s="245" t="s">
        <v>3329</v>
      </c>
      <c r="F209" s="246" t="s">
        <v>3330</v>
      </c>
      <c r="G209" s="247" t="s">
        <v>634</v>
      </c>
      <c r="H209" s="248">
        <v>25.6</v>
      </c>
      <c r="I209" s="249"/>
      <c r="J209" s="250">
        <f>ROUND(I209*H209,2)</f>
        <v>0</v>
      </c>
      <c r="K209" s="246" t="s">
        <v>216</v>
      </c>
      <c r="L209" s="251"/>
      <c r="M209" s="252" t="s">
        <v>19</v>
      </c>
      <c r="N209" s="253" t="s">
        <v>43</v>
      </c>
      <c r="O209" s="85"/>
      <c r="P209" s="222">
        <f>O209*H209</f>
        <v>0</v>
      </c>
      <c r="Q209" s="222">
        <v>0.00094</v>
      </c>
      <c r="R209" s="222">
        <f>Q209*H209</f>
        <v>0.024064000000000002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405</v>
      </c>
      <c r="AT209" s="224" t="s">
        <v>240</v>
      </c>
      <c r="AU209" s="224" t="s">
        <v>81</v>
      </c>
      <c r="AY209" s="18" t="s">
        <v>210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311</v>
      </c>
      <c r="BM209" s="224" t="s">
        <v>3331</v>
      </c>
    </row>
    <row r="210" spans="1:47" s="2" customFormat="1" ht="12">
      <c r="A210" s="39"/>
      <c r="B210" s="40"/>
      <c r="C210" s="41"/>
      <c r="D210" s="226" t="s">
        <v>219</v>
      </c>
      <c r="E210" s="41"/>
      <c r="F210" s="227" t="s">
        <v>3330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219</v>
      </c>
      <c r="AU210" s="18" t="s">
        <v>81</v>
      </c>
    </row>
    <row r="211" spans="1:65" s="2" customFormat="1" ht="33" customHeight="1">
      <c r="A211" s="39"/>
      <c r="B211" s="40"/>
      <c r="C211" s="213" t="s">
        <v>408</v>
      </c>
      <c r="D211" s="213" t="s">
        <v>212</v>
      </c>
      <c r="E211" s="214" t="s">
        <v>643</v>
      </c>
      <c r="F211" s="215" t="s">
        <v>644</v>
      </c>
      <c r="G211" s="216" t="s">
        <v>229</v>
      </c>
      <c r="H211" s="217">
        <v>20.77</v>
      </c>
      <c r="I211" s="218"/>
      <c r="J211" s="219">
        <f>ROUND(I211*H211,2)</f>
        <v>0</v>
      </c>
      <c r="K211" s="215" t="s">
        <v>216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311</v>
      </c>
      <c r="AT211" s="224" t="s">
        <v>212</v>
      </c>
      <c r="AU211" s="224" t="s">
        <v>81</v>
      </c>
      <c r="AY211" s="18" t="s">
        <v>210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311</v>
      </c>
      <c r="BM211" s="224" t="s">
        <v>3332</v>
      </c>
    </row>
    <row r="212" spans="1:47" s="2" customFormat="1" ht="12">
      <c r="A212" s="39"/>
      <c r="B212" s="40"/>
      <c r="C212" s="41"/>
      <c r="D212" s="226" t="s">
        <v>219</v>
      </c>
      <c r="E212" s="41"/>
      <c r="F212" s="227" t="s">
        <v>646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219</v>
      </c>
      <c r="AU212" s="18" t="s">
        <v>81</v>
      </c>
    </row>
    <row r="213" spans="1:47" s="2" customFormat="1" ht="12">
      <c r="A213" s="39"/>
      <c r="B213" s="40"/>
      <c r="C213" s="41"/>
      <c r="D213" s="231" t="s">
        <v>221</v>
      </c>
      <c r="E213" s="41"/>
      <c r="F213" s="232" t="s">
        <v>647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221</v>
      </c>
      <c r="AU213" s="18" t="s">
        <v>81</v>
      </c>
    </row>
    <row r="214" spans="1:51" s="13" customFormat="1" ht="12">
      <c r="A214" s="13"/>
      <c r="B214" s="233"/>
      <c r="C214" s="234"/>
      <c r="D214" s="226" t="s">
        <v>223</v>
      </c>
      <c r="E214" s="235" t="s">
        <v>19</v>
      </c>
      <c r="F214" s="236" t="s">
        <v>3333</v>
      </c>
      <c r="G214" s="234"/>
      <c r="H214" s="237">
        <v>20.77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223</v>
      </c>
      <c r="AU214" s="243" t="s">
        <v>81</v>
      </c>
      <c r="AV214" s="13" t="s">
        <v>81</v>
      </c>
      <c r="AW214" s="13" t="s">
        <v>33</v>
      </c>
      <c r="AX214" s="13" t="s">
        <v>79</v>
      </c>
      <c r="AY214" s="243" t="s">
        <v>210</v>
      </c>
    </row>
    <row r="215" spans="1:65" s="2" customFormat="1" ht="24.15" customHeight="1">
      <c r="A215" s="39"/>
      <c r="B215" s="40"/>
      <c r="C215" s="244" t="s">
        <v>414</v>
      </c>
      <c r="D215" s="244" t="s">
        <v>240</v>
      </c>
      <c r="E215" s="245" t="s">
        <v>650</v>
      </c>
      <c r="F215" s="246" t="s">
        <v>651</v>
      </c>
      <c r="G215" s="247" t="s">
        <v>229</v>
      </c>
      <c r="H215" s="248">
        <v>21.809</v>
      </c>
      <c r="I215" s="249"/>
      <c r="J215" s="250">
        <f>ROUND(I215*H215,2)</f>
        <v>0</v>
      </c>
      <c r="K215" s="246" t="s">
        <v>216</v>
      </c>
      <c r="L215" s="251"/>
      <c r="M215" s="252" t="s">
        <v>19</v>
      </c>
      <c r="N215" s="253" t="s">
        <v>43</v>
      </c>
      <c r="O215" s="85"/>
      <c r="P215" s="222">
        <f>O215*H215</f>
        <v>0</v>
      </c>
      <c r="Q215" s="222">
        <v>0.0095</v>
      </c>
      <c r="R215" s="222">
        <f>Q215*H215</f>
        <v>0.2071855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405</v>
      </c>
      <c r="AT215" s="224" t="s">
        <v>240</v>
      </c>
      <c r="AU215" s="224" t="s">
        <v>81</v>
      </c>
      <c r="AY215" s="18" t="s">
        <v>210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311</v>
      </c>
      <c r="BM215" s="224" t="s">
        <v>3334</v>
      </c>
    </row>
    <row r="216" spans="1:47" s="2" customFormat="1" ht="12">
      <c r="A216" s="39"/>
      <c r="B216" s="40"/>
      <c r="C216" s="41"/>
      <c r="D216" s="226" t="s">
        <v>219</v>
      </c>
      <c r="E216" s="41"/>
      <c r="F216" s="227" t="s">
        <v>651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219</v>
      </c>
      <c r="AU216" s="18" t="s">
        <v>81</v>
      </c>
    </row>
    <row r="217" spans="1:51" s="13" customFormat="1" ht="12">
      <c r="A217" s="13"/>
      <c r="B217" s="233"/>
      <c r="C217" s="234"/>
      <c r="D217" s="226" t="s">
        <v>223</v>
      </c>
      <c r="E217" s="234"/>
      <c r="F217" s="236" t="s">
        <v>3335</v>
      </c>
      <c r="G217" s="234"/>
      <c r="H217" s="237">
        <v>21.809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223</v>
      </c>
      <c r="AU217" s="243" t="s">
        <v>81</v>
      </c>
      <c r="AV217" s="13" t="s">
        <v>81</v>
      </c>
      <c r="AW217" s="13" t="s">
        <v>4</v>
      </c>
      <c r="AX217" s="13" t="s">
        <v>79</v>
      </c>
      <c r="AY217" s="243" t="s">
        <v>210</v>
      </c>
    </row>
    <row r="218" spans="1:65" s="2" customFormat="1" ht="24.15" customHeight="1">
      <c r="A218" s="39"/>
      <c r="B218" s="40"/>
      <c r="C218" s="213" t="s">
        <v>405</v>
      </c>
      <c r="D218" s="213" t="s">
        <v>212</v>
      </c>
      <c r="E218" s="214" t="s">
        <v>685</v>
      </c>
      <c r="F218" s="215" t="s">
        <v>686</v>
      </c>
      <c r="G218" s="216" t="s">
        <v>269</v>
      </c>
      <c r="H218" s="217">
        <v>276.16</v>
      </c>
      <c r="I218" s="218"/>
      <c r="J218" s="219">
        <f>ROUND(I218*H218,2)</f>
        <v>0</v>
      </c>
      <c r="K218" s="215" t="s">
        <v>216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6E-05</v>
      </c>
      <c r="R218" s="222">
        <f>Q218*H218</f>
        <v>0.0165696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311</v>
      </c>
      <c r="AT218" s="224" t="s">
        <v>212</v>
      </c>
      <c r="AU218" s="224" t="s">
        <v>81</v>
      </c>
      <c r="AY218" s="18" t="s">
        <v>210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311</v>
      </c>
      <c r="BM218" s="224" t="s">
        <v>3336</v>
      </c>
    </row>
    <row r="219" spans="1:47" s="2" customFormat="1" ht="12">
      <c r="A219" s="39"/>
      <c r="B219" s="40"/>
      <c r="C219" s="41"/>
      <c r="D219" s="226" t="s">
        <v>219</v>
      </c>
      <c r="E219" s="41"/>
      <c r="F219" s="227" t="s">
        <v>688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219</v>
      </c>
      <c r="AU219" s="18" t="s">
        <v>81</v>
      </c>
    </row>
    <row r="220" spans="1:47" s="2" customFormat="1" ht="12">
      <c r="A220" s="39"/>
      <c r="B220" s="40"/>
      <c r="C220" s="41"/>
      <c r="D220" s="231" t="s">
        <v>221</v>
      </c>
      <c r="E220" s="41"/>
      <c r="F220" s="232" t="s">
        <v>689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221</v>
      </c>
      <c r="AU220" s="18" t="s">
        <v>81</v>
      </c>
    </row>
    <row r="221" spans="1:51" s="13" customFormat="1" ht="12">
      <c r="A221" s="13"/>
      <c r="B221" s="233"/>
      <c r="C221" s="234"/>
      <c r="D221" s="226" t="s">
        <v>223</v>
      </c>
      <c r="E221" s="235" t="s">
        <v>19</v>
      </c>
      <c r="F221" s="236" t="s">
        <v>3337</v>
      </c>
      <c r="G221" s="234"/>
      <c r="H221" s="237">
        <v>36.16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223</v>
      </c>
      <c r="AU221" s="243" t="s">
        <v>81</v>
      </c>
      <c r="AV221" s="13" t="s">
        <v>81</v>
      </c>
      <c r="AW221" s="13" t="s">
        <v>33</v>
      </c>
      <c r="AX221" s="13" t="s">
        <v>72</v>
      </c>
      <c r="AY221" s="243" t="s">
        <v>210</v>
      </c>
    </row>
    <row r="222" spans="1:51" s="13" customFormat="1" ht="12">
      <c r="A222" s="13"/>
      <c r="B222" s="233"/>
      <c r="C222" s="234"/>
      <c r="D222" s="226" t="s">
        <v>223</v>
      </c>
      <c r="E222" s="235" t="s">
        <v>19</v>
      </c>
      <c r="F222" s="236" t="s">
        <v>3338</v>
      </c>
      <c r="G222" s="234"/>
      <c r="H222" s="237">
        <v>76.8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223</v>
      </c>
      <c r="AU222" s="243" t="s">
        <v>81</v>
      </c>
      <c r="AV222" s="13" t="s">
        <v>81</v>
      </c>
      <c r="AW222" s="13" t="s">
        <v>33</v>
      </c>
      <c r="AX222" s="13" t="s">
        <v>72</v>
      </c>
      <c r="AY222" s="243" t="s">
        <v>210</v>
      </c>
    </row>
    <row r="223" spans="1:51" s="13" customFormat="1" ht="12">
      <c r="A223" s="13"/>
      <c r="B223" s="233"/>
      <c r="C223" s="234"/>
      <c r="D223" s="226" t="s">
        <v>223</v>
      </c>
      <c r="E223" s="235" t="s">
        <v>19</v>
      </c>
      <c r="F223" s="236" t="s">
        <v>3339</v>
      </c>
      <c r="G223" s="234"/>
      <c r="H223" s="237">
        <v>32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223</v>
      </c>
      <c r="AU223" s="243" t="s">
        <v>81</v>
      </c>
      <c r="AV223" s="13" t="s">
        <v>81</v>
      </c>
      <c r="AW223" s="13" t="s">
        <v>33</v>
      </c>
      <c r="AX223" s="13" t="s">
        <v>72</v>
      </c>
      <c r="AY223" s="243" t="s">
        <v>210</v>
      </c>
    </row>
    <row r="224" spans="1:51" s="13" customFormat="1" ht="12">
      <c r="A224" s="13"/>
      <c r="B224" s="233"/>
      <c r="C224" s="234"/>
      <c r="D224" s="226" t="s">
        <v>223</v>
      </c>
      <c r="E224" s="235" t="s">
        <v>19</v>
      </c>
      <c r="F224" s="236" t="s">
        <v>3340</v>
      </c>
      <c r="G224" s="234"/>
      <c r="H224" s="237">
        <v>73.6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223</v>
      </c>
      <c r="AU224" s="243" t="s">
        <v>81</v>
      </c>
      <c r="AV224" s="13" t="s">
        <v>81</v>
      </c>
      <c r="AW224" s="13" t="s">
        <v>33</v>
      </c>
      <c r="AX224" s="13" t="s">
        <v>72</v>
      </c>
      <c r="AY224" s="243" t="s">
        <v>210</v>
      </c>
    </row>
    <row r="225" spans="1:51" s="13" customFormat="1" ht="12">
      <c r="A225" s="13"/>
      <c r="B225" s="233"/>
      <c r="C225" s="234"/>
      <c r="D225" s="226" t="s">
        <v>223</v>
      </c>
      <c r="E225" s="235" t="s">
        <v>19</v>
      </c>
      <c r="F225" s="236" t="s">
        <v>3341</v>
      </c>
      <c r="G225" s="234"/>
      <c r="H225" s="237">
        <v>57.6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223</v>
      </c>
      <c r="AU225" s="243" t="s">
        <v>81</v>
      </c>
      <c r="AV225" s="13" t="s">
        <v>81</v>
      </c>
      <c r="AW225" s="13" t="s">
        <v>33</v>
      </c>
      <c r="AX225" s="13" t="s">
        <v>72</v>
      </c>
      <c r="AY225" s="243" t="s">
        <v>210</v>
      </c>
    </row>
    <row r="226" spans="1:51" s="14" customFormat="1" ht="12">
      <c r="A226" s="14"/>
      <c r="B226" s="255"/>
      <c r="C226" s="256"/>
      <c r="D226" s="226" t="s">
        <v>223</v>
      </c>
      <c r="E226" s="257" t="s">
        <v>19</v>
      </c>
      <c r="F226" s="258" t="s">
        <v>326</v>
      </c>
      <c r="G226" s="256"/>
      <c r="H226" s="259">
        <v>276.15999999999997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223</v>
      </c>
      <c r="AU226" s="265" t="s">
        <v>81</v>
      </c>
      <c r="AV226" s="14" t="s">
        <v>217</v>
      </c>
      <c r="AW226" s="14" t="s">
        <v>33</v>
      </c>
      <c r="AX226" s="14" t="s">
        <v>79</v>
      </c>
      <c r="AY226" s="265" t="s">
        <v>210</v>
      </c>
    </row>
    <row r="227" spans="1:65" s="2" customFormat="1" ht="24.15" customHeight="1">
      <c r="A227" s="39"/>
      <c r="B227" s="40"/>
      <c r="C227" s="244" t="s">
        <v>424</v>
      </c>
      <c r="D227" s="244" t="s">
        <v>240</v>
      </c>
      <c r="E227" s="245" t="s">
        <v>697</v>
      </c>
      <c r="F227" s="246" t="s">
        <v>698</v>
      </c>
      <c r="G227" s="247" t="s">
        <v>215</v>
      </c>
      <c r="H227" s="248">
        <v>1.471</v>
      </c>
      <c r="I227" s="249"/>
      <c r="J227" s="250">
        <f>ROUND(I227*H227,2)</f>
        <v>0</v>
      </c>
      <c r="K227" s="246" t="s">
        <v>216</v>
      </c>
      <c r="L227" s="251"/>
      <c r="M227" s="252" t="s">
        <v>19</v>
      </c>
      <c r="N227" s="253" t="s">
        <v>43</v>
      </c>
      <c r="O227" s="85"/>
      <c r="P227" s="222">
        <f>O227*H227</f>
        <v>0</v>
      </c>
      <c r="Q227" s="222">
        <v>0.44</v>
      </c>
      <c r="R227" s="222">
        <f>Q227*H227</f>
        <v>0.64724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405</v>
      </c>
      <c r="AT227" s="224" t="s">
        <v>240</v>
      </c>
      <c r="AU227" s="224" t="s">
        <v>81</v>
      </c>
      <c r="AY227" s="18" t="s">
        <v>210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311</v>
      </c>
      <c r="BM227" s="224" t="s">
        <v>3342</v>
      </c>
    </row>
    <row r="228" spans="1:47" s="2" customFormat="1" ht="12">
      <c r="A228" s="39"/>
      <c r="B228" s="40"/>
      <c r="C228" s="41"/>
      <c r="D228" s="226" t="s">
        <v>219</v>
      </c>
      <c r="E228" s="41"/>
      <c r="F228" s="227" t="s">
        <v>698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219</v>
      </c>
      <c r="AU228" s="18" t="s">
        <v>81</v>
      </c>
    </row>
    <row r="229" spans="1:51" s="13" customFormat="1" ht="12">
      <c r="A229" s="13"/>
      <c r="B229" s="233"/>
      <c r="C229" s="234"/>
      <c r="D229" s="226" t="s">
        <v>223</v>
      </c>
      <c r="E229" s="235" t="s">
        <v>19</v>
      </c>
      <c r="F229" s="236" t="s">
        <v>3343</v>
      </c>
      <c r="G229" s="234"/>
      <c r="H229" s="237">
        <v>0.271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223</v>
      </c>
      <c r="AU229" s="243" t="s">
        <v>81</v>
      </c>
      <c r="AV229" s="13" t="s">
        <v>81</v>
      </c>
      <c r="AW229" s="13" t="s">
        <v>33</v>
      </c>
      <c r="AX229" s="13" t="s">
        <v>72</v>
      </c>
      <c r="AY229" s="243" t="s">
        <v>210</v>
      </c>
    </row>
    <row r="230" spans="1:51" s="13" customFormat="1" ht="12">
      <c r="A230" s="13"/>
      <c r="B230" s="233"/>
      <c r="C230" s="234"/>
      <c r="D230" s="226" t="s">
        <v>223</v>
      </c>
      <c r="E230" s="235" t="s">
        <v>19</v>
      </c>
      <c r="F230" s="236" t="s">
        <v>3344</v>
      </c>
      <c r="G230" s="234"/>
      <c r="H230" s="237">
        <v>0.384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223</v>
      </c>
      <c r="AU230" s="243" t="s">
        <v>81</v>
      </c>
      <c r="AV230" s="13" t="s">
        <v>81</v>
      </c>
      <c r="AW230" s="13" t="s">
        <v>33</v>
      </c>
      <c r="AX230" s="13" t="s">
        <v>72</v>
      </c>
      <c r="AY230" s="243" t="s">
        <v>210</v>
      </c>
    </row>
    <row r="231" spans="1:51" s="13" customFormat="1" ht="12">
      <c r="A231" s="13"/>
      <c r="B231" s="233"/>
      <c r="C231" s="234"/>
      <c r="D231" s="226" t="s">
        <v>223</v>
      </c>
      <c r="E231" s="235" t="s">
        <v>19</v>
      </c>
      <c r="F231" s="236" t="s">
        <v>3345</v>
      </c>
      <c r="G231" s="234"/>
      <c r="H231" s="237">
        <v>0.16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223</v>
      </c>
      <c r="AU231" s="243" t="s">
        <v>81</v>
      </c>
      <c r="AV231" s="13" t="s">
        <v>81</v>
      </c>
      <c r="AW231" s="13" t="s">
        <v>33</v>
      </c>
      <c r="AX231" s="13" t="s">
        <v>72</v>
      </c>
      <c r="AY231" s="243" t="s">
        <v>210</v>
      </c>
    </row>
    <row r="232" spans="1:51" s="13" customFormat="1" ht="12">
      <c r="A232" s="13"/>
      <c r="B232" s="233"/>
      <c r="C232" s="234"/>
      <c r="D232" s="226" t="s">
        <v>223</v>
      </c>
      <c r="E232" s="235" t="s">
        <v>19</v>
      </c>
      <c r="F232" s="236" t="s">
        <v>3346</v>
      </c>
      <c r="G232" s="234"/>
      <c r="H232" s="237">
        <v>0.368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223</v>
      </c>
      <c r="AU232" s="243" t="s">
        <v>81</v>
      </c>
      <c r="AV232" s="13" t="s">
        <v>81</v>
      </c>
      <c r="AW232" s="13" t="s">
        <v>33</v>
      </c>
      <c r="AX232" s="13" t="s">
        <v>72</v>
      </c>
      <c r="AY232" s="243" t="s">
        <v>210</v>
      </c>
    </row>
    <row r="233" spans="1:51" s="13" customFormat="1" ht="12">
      <c r="A233" s="13"/>
      <c r="B233" s="233"/>
      <c r="C233" s="234"/>
      <c r="D233" s="226" t="s">
        <v>223</v>
      </c>
      <c r="E233" s="235" t="s">
        <v>19</v>
      </c>
      <c r="F233" s="236" t="s">
        <v>3347</v>
      </c>
      <c r="G233" s="234"/>
      <c r="H233" s="237">
        <v>0.288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223</v>
      </c>
      <c r="AU233" s="243" t="s">
        <v>81</v>
      </c>
      <c r="AV233" s="13" t="s">
        <v>81</v>
      </c>
      <c r="AW233" s="13" t="s">
        <v>33</v>
      </c>
      <c r="AX233" s="13" t="s">
        <v>72</v>
      </c>
      <c r="AY233" s="243" t="s">
        <v>210</v>
      </c>
    </row>
    <row r="234" spans="1:51" s="14" customFormat="1" ht="12">
      <c r="A234" s="14"/>
      <c r="B234" s="255"/>
      <c r="C234" s="256"/>
      <c r="D234" s="226" t="s">
        <v>223</v>
      </c>
      <c r="E234" s="257" t="s">
        <v>19</v>
      </c>
      <c r="F234" s="258" t="s">
        <v>326</v>
      </c>
      <c r="G234" s="256"/>
      <c r="H234" s="259">
        <v>1.471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223</v>
      </c>
      <c r="AU234" s="265" t="s">
        <v>81</v>
      </c>
      <c r="AV234" s="14" t="s">
        <v>217</v>
      </c>
      <c r="AW234" s="14" t="s">
        <v>33</v>
      </c>
      <c r="AX234" s="14" t="s">
        <v>79</v>
      </c>
      <c r="AY234" s="265" t="s">
        <v>210</v>
      </c>
    </row>
    <row r="235" spans="1:65" s="2" customFormat="1" ht="16.5" customHeight="1">
      <c r="A235" s="39"/>
      <c r="B235" s="40"/>
      <c r="C235" s="213" t="s">
        <v>432</v>
      </c>
      <c r="D235" s="213" t="s">
        <v>212</v>
      </c>
      <c r="E235" s="214" t="s">
        <v>707</v>
      </c>
      <c r="F235" s="215" t="s">
        <v>708</v>
      </c>
      <c r="G235" s="216" t="s">
        <v>229</v>
      </c>
      <c r="H235" s="217">
        <v>93.91</v>
      </c>
      <c r="I235" s="218"/>
      <c r="J235" s="219">
        <f>ROUND(I235*H235,2)</f>
        <v>0</v>
      </c>
      <c r="K235" s="215" t="s">
        <v>216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0.015</v>
      </c>
      <c r="T235" s="223">
        <f>S235*H235</f>
        <v>1.40865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311</v>
      </c>
      <c r="AT235" s="224" t="s">
        <v>212</v>
      </c>
      <c r="AU235" s="224" t="s">
        <v>81</v>
      </c>
      <c r="AY235" s="18" t="s">
        <v>210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311</v>
      </c>
      <c r="BM235" s="224" t="s">
        <v>3348</v>
      </c>
    </row>
    <row r="236" spans="1:47" s="2" customFormat="1" ht="12">
      <c r="A236" s="39"/>
      <c r="B236" s="40"/>
      <c r="C236" s="41"/>
      <c r="D236" s="226" t="s">
        <v>219</v>
      </c>
      <c r="E236" s="41"/>
      <c r="F236" s="227" t="s">
        <v>710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219</v>
      </c>
      <c r="AU236" s="18" t="s">
        <v>81</v>
      </c>
    </row>
    <row r="237" spans="1:47" s="2" customFormat="1" ht="12">
      <c r="A237" s="39"/>
      <c r="B237" s="40"/>
      <c r="C237" s="41"/>
      <c r="D237" s="231" t="s">
        <v>221</v>
      </c>
      <c r="E237" s="41"/>
      <c r="F237" s="232" t="s">
        <v>711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221</v>
      </c>
      <c r="AU237" s="18" t="s">
        <v>81</v>
      </c>
    </row>
    <row r="238" spans="1:51" s="13" customFormat="1" ht="12">
      <c r="A238" s="13"/>
      <c r="B238" s="233"/>
      <c r="C238" s="234"/>
      <c r="D238" s="226" t="s">
        <v>223</v>
      </c>
      <c r="E238" s="235" t="s">
        <v>19</v>
      </c>
      <c r="F238" s="236" t="s">
        <v>3349</v>
      </c>
      <c r="G238" s="234"/>
      <c r="H238" s="237">
        <v>28.2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223</v>
      </c>
      <c r="AU238" s="243" t="s">
        <v>81</v>
      </c>
      <c r="AV238" s="13" t="s">
        <v>81</v>
      </c>
      <c r="AW238" s="13" t="s">
        <v>33</v>
      </c>
      <c r="AX238" s="13" t="s">
        <v>72</v>
      </c>
      <c r="AY238" s="243" t="s">
        <v>210</v>
      </c>
    </row>
    <row r="239" spans="1:51" s="13" customFormat="1" ht="12">
      <c r="A239" s="13"/>
      <c r="B239" s="233"/>
      <c r="C239" s="234"/>
      <c r="D239" s="226" t="s">
        <v>223</v>
      </c>
      <c r="E239" s="235" t="s">
        <v>19</v>
      </c>
      <c r="F239" s="236" t="s">
        <v>3350</v>
      </c>
      <c r="G239" s="234"/>
      <c r="H239" s="237">
        <v>54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223</v>
      </c>
      <c r="AU239" s="243" t="s">
        <v>81</v>
      </c>
      <c r="AV239" s="13" t="s">
        <v>81</v>
      </c>
      <c r="AW239" s="13" t="s">
        <v>33</v>
      </c>
      <c r="AX239" s="13" t="s">
        <v>72</v>
      </c>
      <c r="AY239" s="243" t="s">
        <v>210</v>
      </c>
    </row>
    <row r="240" spans="1:51" s="13" customFormat="1" ht="12">
      <c r="A240" s="13"/>
      <c r="B240" s="233"/>
      <c r="C240" s="234"/>
      <c r="D240" s="226" t="s">
        <v>223</v>
      </c>
      <c r="E240" s="235" t="s">
        <v>19</v>
      </c>
      <c r="F240" s="236" t="s">
        <v>3351</v>
      </c>
      <c r="G240" s="234"/>
      <c r="H240" s="237">
        <v>8.71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223</v>
      </c>
      <c r="AU240" s="243" t="s">
        <v>81</v>
      </c>
      <c r="AV240" s="13" t="s">
        <v>81</v>
      </c>
      <c r="AW240" s="13" t="s">
        <v>33</v>
      </c>
      <c r="AX240" s="13" t="s">
        <v>72</v>
      </c>
      <c r="AY240" s="243" t="s">
        <v>210</v>
      </c>
    </row>
    <row r="241" spans="1:51" s="13" customFormat="1" ht="12">
      <c r="A241" s="13"/>
      <c r="B241" s="233"/>
      <c r="C241" s="234"/>
      <c r="D241" s="226" t="s">
        <v>223</v>
      </c>
      <c r="E241" s="235" t="s">
        <v>19</v>
      </c>
      <c r="F241" s="236" t="s">
        <v>3352</v>
      </c>
      <c r="G241" s="234"/>
      <c r="H241" s="237">
        <v>3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223</v>
      </c>
      <c r="AU241" s="243" t="s">
        <v>81</v>
      </c>
      <c r="AV241" s="13" t="s">
        <v>81</v>
      </c>
      <c r="AW241" s="13" t="s">
        <v>33</v>
      </c>
      <c r="AX241" s="13" t="s">
        <v>72</v>
      </c>
      <c r="AY241" s="243" t="s">
        <v>210</v>
      </c>
    </row>
    <row r="242" spans="1:51" s="14" customFormat="1" ht="12">
      <c r="A242" s="14"/>
      <c r="B242" s="255"/>
      <c r="C242" s="256"/>
      <c r="D242" s="226" t="s">
        <v>223</v>
      </c>
      <c r="E242" s="257" t="s">
        <v>19</v>
      </c>
      <c r="F242" s="258" t="s">
        <v>326</v>
      </c>
      <c r="G242" s="256"/>
      <c r="H242" s="259">
        <v>93.91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223</v>
      </c>
      <c r="AU242" s="265" t="s">
        <v>81</v>
      </c>
      <c r="AV242" s="14" t="s">
        <v>217</v>
      </c>
      <c r="AW242" s="14" t="s">
        <v>33</v>
      </c>
      <c r="AX242" s="14" t="s">
        <v>79</v>
      </c>
      <c r="AY242" s="265" t="s">
        <v>210</v>
      </c>
    </row>
    <row r="243" spans="1:65" s="2" customFormat="1" ht="16.5" customHeight="1">
      <c r="A243" s="39"/>
      <c r="B243" s="40"/>
      <c r="C243" s="213" t="s">
        <v>439</v>
      </c>
      <c r="D243" s="213" t="s">
        <v>212</v>
      </c>
      <c r="E243" s="214" t="s">
        <v>714</v>
      </c>
      <c r="F243" s="215" t="s">
        <v>715</v>
      </c>
      <c r="G243" s="216" t="s">
        <v>269</v>
      </c>
      <c r="H243" s="217">
        <v>141.114</v>
      </c>
      <c r="I243" s="218"/>
      <c r="J243" s="219">
        <f>ROUND(I243*H243,2)</f>
        <v>0</v>
      </c>
      <c r="K243" s="215" t="s">
        <v>216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2E-05</v>
      </c>
      <c r="R243" s="222">
        <f>Q243*H243</f>
        <v>0.0028222800000000004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311</v>
      </c>
      <c r="AT243" s="224" t="s">
        <v>212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3353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717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47" s="2" customFormat="1" ht="12">
      <c r="A245" s="39"/>
      <c r="B245" s="40"/>
      <c r="C245" s="41"/>
      <c r="D245" s="231" t="s">
        <v>221</v>
      </c>
      <c r="E245" s="41"/>
      <c r="F245" s="232" t="s">
        <v>718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221</v>
      </c>
      <c r="AU245" s="18" t="s">
        <v>81</v>
      </c>
    </row>
    <row r="246" spans="1:51" s="13" customFormat="1" ht="12">
      <c r="A246" s="13"/>
      <c r="B246" s="233"/>
      <c r="C246" s="234"/>
      <c r="D246" s="226" t="s">
        <v>223</v>
      </c>
      <c r="E246" s="235" t="s">
        <v>19</v>
      </c>
      <c r="F246" s="236" t="s">
        <v>3354</v>
      </c>
      <c r="G246" s="234"/>
      <c r="H246" s="237">
        <v>28.224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223</v>
      </c>
      <c r="AU246" s="243" t="s">
        <v>81</v>
      </c>
      <c r="AV246" s="13" t="s">
        <v>81</v>
      </c>
      <c r="AW246" s="13" t="s">
        <v>33</v>
      </c>
      <c r="AX246" s="13" t="s">
        <v>72</v>
      </c>
      <c r="AY246" s="243" t="s">
        <v>210</v>
      </c>
    </row>
    <row r="247" spans="1:51" s="13" customFormat="1" ht="12">
      <c r="A247" s="13"/>
      <c r="B247" s="233"/>
      <c r="C247" s="234"/>
      <c r="D247" s="226" t="s">
        <v>223</v>
      </c>
      <c r="E247" s="235" t="s">
        <v>19</v>
      </c>
      <c r="F247" s="236" t="s">
        <v>3355</v>
      </c>
      <c r="G247" s="234"/>
      <c r="H247" s="237">
        <v>112.89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223</v>
      </c>
      <c r="AU247" s="243" t="s">
        <v>81</v>
      </c>
      <c r="AV247" s="13" t="s">
        <v>81</v>
      </c>
      <c r="AW247" s="13" t="s">
        <v>33</v>
      </c>
      <c r="AX247" s="13" t="s">
        <v>72</v>
      </c>
      <c r="AY247" s="243" t="s">
        <v>210</v>
      </c>
    </row>
    <row r="248" spans="1:51" s="14" customFormat="1" ht="12">
      <c r="A248" s="14"/>
      <c r="B248" s="255"/>
      <c r="C248" s="256"/>
      <c r="D248" s="226" t="s">
        <v>223</v>
      </c>
      <c r="E248" s="257" t="s">
        <v>19</v>
      </c>
      <c r="F248" s="258" t="s">
        <v>326</v>
      </c>
      <c r="G248" s="256"/>
      <c r="H248" s="259">
        <v>141.114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5" t="s">
        <v>223</v>
      </c>
      <c r="AU248" s="265" t="s">
        <v>81</v>
      </c>
      <c r="AV248" s="14" t="s">
        <v>217</v>
      </c>
      <c r="AW248" s="14" t="s">
        <v>33</v>
      </c>
      <c r="AX248" s="14" t="s">
        <v>79</v>
      </c>
      <c r="AY248" s="265" t="s">
        <v>210</v>
      </c>
    </row>
    <row r="249" spans="1:65" s="2" customFormat="1" ht="16.5" customHeight="1">
      <c r="A249" s="39"/>
      <c r="B249" s="40"/>
      <c r="C249" s="244" t="s">
        <v>446</v>
      </c>
      <c r="D249" s="244" t="s">
        <v>240</v>
      </c>
      <c r="E249" s="245" t="s">
        <v>722</v>
      </c>
      <c r="F249" s="246" t="s">
        <v>723</v>
      </c>
      <c r="G249" s="247" t="s">
        <v>215</v>
      </c>
      <c r="H249" s="248">
        <v>0.35</v>
      </c>
      <c r="I249" s="249"/>
      <c r="J249" s="250">
        <f>ROUND(I249*H249,2)</f>
        <v>0</v>
      </c>
      <c r="K249" s="246" t="s">
        <v>216</v>
      </c>
      <c r="L249" s="251"/>
      <c r="M249" s="252" t="s">
        <v>19</v>
      </c>
      <c r="N249" s="253" t="s">
        <v>43</v>
      </c>
      <c r="O249" s="85"/>
      <c r="P249" s="222">
        <f>O249*H249</f>
        <v>0</v>
      </c>
      <c r="Q249" s="222">
        <v>0.55</v>
      </c>
      <c r="R249" s="222">
        <f>Q249*H249</f>
        <v>0.1925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405</v>
      </c>
      <c r="AT249" s="224" t="s">
        <v>240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311</v>
      </c>
      <c r="BM249" s="224" t="s">
        <v>3356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723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51" s="13" customFormat="1" ht="12">
      <c r="A251" s="13"/>
      <c r="B251" s="233"/>
      <c r="C251" s="234"/>
      <c r="D251" s="226" t="s">
        <v>223</v>
      </c>
      <c r="E251" s="235" t="s">
        <v>19</v>
      </c>
      <c r="F251" s="236" t="s">
        <v>3357</v>
      </c>
      <c r="G251" s="234"/>
      <c r="H251" s="237">
        <v>0.068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223</v>
      </c>
      <c r="AU251" s="243" t="s">
        <v>81</v>
      </c>
      <c r="AV251" s="13" t="s">
        <v>81</v>
      </c>
      <c r="AW251" s="13" t="s">
        <v>33</v>
      </c>
      <c r="AX251" s="13" t="s">
        <v>72</v>
      </c>
      <c r="AY251" s="243" t="s">
        <v>210</v>
      </c>
    </row>
    <row r="252" spans="1:51" s="13" customFormat="1" ht="12">
      <c r="A252" s="13"/>
      <c r="B252" s="233"/>
      <c r="C252" s="234"/>
      <c r="D252" s="226" t="s">
        <v>223</v>
      </c>
      <c r="E252" s="235" t="s">
        <v>19</v>
      </c>
      <c r="F252" s="236" t="s">
        <v>3358</v>
      </c>
      <c r="G252" s="234"/>
      <c r="H252" s="237">
        <v>0.282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223</v>
      </c>
      <c r="AU252" s="243" t="s">
        <v>81</v>
      </c>
      <c r="AV252" s="13" t="s">
        <v>81</v>
      </c>
      <c r="AW252" s="13" t="s">
        <v>33</v>
      </c>
      <c r="AX252" s="13" t="s">
        <v>72</v>
      </c>
      <c r="AY252" s="243" t="s">
        <v>210</v>
      </c>
    </row>
    <row r="253" spans="1:51" s="14" customFormat="1" ht="12">
      <c r="A253" s="14"/>
      <c r="B253" s="255"/>
      <c r="C253" s="256"/>
      <c r="D253" s="226" t="s">
        <v>223</v>
      </c>
      <c r="E253" s="257" t="s">
        <v>19</v>
      </c>
      <c r="F253" s="258" t="s">
        <v>326</v>
      </c>
      <c r="G253" s="256"/>
      <c r="H253" s="259">
        <v>0.35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223</v>
      </c>
      <c r="AU253" s="265" t="s">
        <v>81</v>
      </c>
      <c r="AV253" s="14" t="s">
        <v>217</v>
      </c>
      <c r="AW253" s="14" t="s">
        <v>33</v>
      </c>
      <c r="AX253" s="14" t="s">
        <v>79</v>
      </c>
      <c r="AY253" s="265" t="s">
        <v>210</v>
      </c>
    </row>
    <row r="254" spans="1:65" s="2" customFormat="1" ht="21.75" customHeight="1">
      <c r="A254" s="39"/>
      <c r="B254" s="40"/>
      <c r="C254" s="213" t="s">
        <v>452</v>
      </c>
      <c r="D254" s="213" t="s">
        <v>212</v>
      </c>
      <c r="E254" s="214" t="s">
        <v>728</v>
      </c>
      <c r="F254" s="215" t="s">
        <v>729</v>
      </c>
      <c r="G254" s="216" t="s">
        <v>229</v>
      </c>
      <c r="H254" s="217">
        <v>156.625</v>
      </c>
      <c r="I254" s="218"/>
      <c r="J254" s="219">
        <f>ROUND(I254*H254,2)</f>
        <v>0</v>
      </c>
      <c r="K254" s="215" t="s">
        <v>216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0.015</v>
      </c>
      <c r="T254" s="223">
        <f>S254*H254</f>
        <v>2.3493749999999998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311</v>
      </c>
      <c r="AT254" s="224" t="s">
        <v>212</v>
      </c>
      <c r="AU254" s="224" t="s">
        <v>81</v>
      </c>
      <c r="AY254" s="18" t="s">
        <v>210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311</v>
      </c>
      <c r="BM254" s="224" t="s">
        <v>3359</v>
      </c>
    </row>
    <row r="255" spans="1:47" s="2" customFormat="1" ht="12">
      <c r="A255" s="39"/>
      <c r="B255" s="40"/>
      <c r="C255" s="41"/>
      <c r="D255" s="226" t="s">
        <v>219</v>
      </c>
      <c r="E255" s="41"/>
      <c r="F255" s="227" t="s">
        <v>731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219</v>
      </c>
      <c r="AU255" s="18" t="s">
        <v>81</v>
      </c>
    </row>
    <row r="256" spans="1:47" s="2" customFormat="1" ht="12">
      <c r="A256" s="39"/>
      <c r="B256" s="40"/>
      <c r="C256" s="41"/>
      <c r="D256" s="231" t="s">
        <v>221</v>
      </c>
      <c r="E256" s="41"/>
      <c r="F256" s="232" t="s">
        <v>732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221</v>
      </c>
      <c r="AU256" s="18" t="s">
        <v>81</v>
      </c>
    </row>
    <row r="257" spans="1:51" s="13" customFormat="1" ht="12">
      <c r="A257" s="13"/>
      <c r="B257" s="233"/>
      <c r="C257" s="234"/>
      <c r="D257" s="226" t="s">
        <v>223</v>
      </c>
      <c r="E257" s="235" t="s">
        <v>19</v>
      </c>
      <c r="F257" s="236" t="s">
        <v>3360</v>
      </c>
      <c r="G257" s="234"/>
      <c r="H257" s="237">
        <v>28.115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223</v>
      </c>
      <c r="AU257" s="243" t="s">
        <v>81</v>
      </c>
      <c r="AV257" s="13" t="s">
        <v>81</v>
      </c>
      <c r="AW257" s="13" t="s">
        <v>33</v>
      </c>
      <c r="AX257" s="13" t="s">
        <v>72</v>
      </c>
      <c r="AY257" s="243" t="s">
        <v>210</v>
      </c>
    </row>
    <row r="258" spans="1:51" s="13" customFormat="1" ht="12">
      <c r="A258" s="13"/>
      <c r="B258" s="233"/>
      <c r="C258" s="234"/>
      <c r="D258" s="226" t="s">
        <v>223</v>
      </c>
      <c r="E258" s="235" t="s">
        <v>19</v>
      </c>
      <c r="F258" s="236" t="s">
        <v>3361</v>
      </c>
      <c r="G258" s="234"/>
      <c r="H258" s="237">
        <v>0.9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223</v>
      </c>
      <c r="AU258" s="243" t="s">
        <v>81</v>
      </c>
      <c r="AV258" s="13" t="s">
        <v>81</v>
      </c>
      <c r="AW258" s="13" t="s">
        <v>33</v>
      </c>
      <c r="AX258" s="13" t="s">
        <v>72</v>
      </c>
      <c r="AY258" s="243" t="s">
        <v>210</v>
      </c>
    </row>
    <row r="259" spans="1:51" s="13" customFormat="1" ht="12">
      <c r="A259" s="13"/>
      <c r="B259" s="233"/>
      <c r="C259" s="234"/>
      <c r="D259" s="226" t="s">
        <v>223</v>
      </c>
      <c r="E259" s="235" t="s">
        <v>19</v>
      </c>
      <c r="F259" s="236" t="s">
        <v>3362</v>
      </c>
      <c r="G259" s="234"/>
      <c r="H259" s="237">
        <v>26.4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223</v>
      </c>
      <c r="AU259" s="243" t="s">
        <v>81</v>
      </c>
      <c r="AV259" s="13" t="s">
        <v>81</v>
      </c>
      <c r="AW259" s="13" t="s">
        <v>33</v>
      </c>
      <c r="AX259" s="13" t="s">
        <v>72</v>
      </c>
      <c r="AY259" s="243" t="s">
        <v>210</v>
      </c>
    </row>
    <row r="260" spans="1:51" s="13" customFormat="1" ht="12">
      <c r="A260" s="13"/>
      <c r="B260" s="233"/>
      <c r="C260" s="234"/>
      <c r="D260" s="226" t="s">
        <v>223</v>
      </c>
      <c r="E260" s="235" t="s">
        <v>19</v>
      </c>
      <c r="F260" s="236" t="s">
        <v>3363</v>
      </c>
      <c r="G260" s="234"/>
      <c r="H260" s="237">
        <v>30.105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223</v>
      </c>
      <c r="AU260" s="243" t="s">
        <v>81</v>
      </c>
      <c r="AV260" s="13" t="s">
        <v>81</v>
      </c>
      <c r="AW260" s="13" t="s">
        <v>33</v>
      </c>
      <c r="AX260" s="13" t="s">
        <v>72</v>
      </c>
      <c r="AY260" s="243" t="s">
        <v>210</v>
      </c>
    </row>
    <row r="261" spans="1:51" s="13" customFormat="1" ht="12">
      <c r="A261" s="13"/>
      <c r="B261" s="233"/>
      <c r="C261" s="234"/>
      <c r="D261" s="226" t="s">
        <v>223</v>
      </c>
      <c r="E261" s="235" t="s">
        <v>19</v>
      </c>
      <c r="F261" s="236" t="s">
        <v>3364</v>
      </c>
      <c r="G261" s="234"/>
      <c r="H261" s="237">
        <v>20.245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223</v>
      </c>
      <c r="AU261" s="243" t="s">
        <v>81</v>
      </c>
      <c r="AV261" s="13" t="s">
        <v>81</v>
      </c>
      <c r="AW261" s="13" t="s">
        <v>33</v>
      </c>
      <c r="AX261" s="13" t="s">
        <v>72</v>
      </c>
      <c r="AY261" s="243" t="s">
        <v>210</v>
      </c>
    </row>
    <row r="262" spans="1:51" s="13" customFormat="1" ht="12">
      <c r="A262" s="13"/>
      <c r="B262" s="233"/>
      <c r="C262" s="234"/>
      <c r="D262" s="226" t="s">
        <v>223</v>
      </c>
      <c r="E262" s="235" t="s">
        <v>19</v>
      </c>
      <c r="F262" s="236" t="s">
        <v>3365</v>
      </c>
      <c r="G262" s="234"/>
      <c r="H262" s="237">
        <v>50.86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223</v>
      </c>
      <c r="AU262" s="243" t="s">
        <v>81</v>
      </c>
      <c r="AV262" s="13" t="s">
        <v>81</v>
      </c>
      <c r="AW262" s="13" t="s">
        <v>33</v>
      </c>
      <c r="AX262" s="13" t="s">
        <v>72</v>
      </c>
      <c r="AY262" s="243" t="s">
        <v>210</v>
      </c>
    </row>
    <row r="263" spans="1:51" s="14" customFormat="1" ht="12">
      <c r="A263" s="14"/>
      <c r="B263" s="255"/>
      <c r="C263" s="256"/>
      <c r="D263" s="226" t="s">
        <v>223</v>
      </c>
      <c r="E263" s="257" t="s">
        <v>19</v>
      </c>
      <c r="F263" s="258" t="s">
        <v>326</v>
      </c>
      <c r="G263" s="256"/>
      <c r="H263" s="259">
        <v>156.625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223</v>
      </c>
      <c r="AU263" s="265" t="s">
        <v>81</v>
      </c>
      <c r="AV263" s="14" t="s">
        <v>217</v>
      </c>
      <c r="AW263" s="14" t="s">
        <v>33</v>
      </c>
      <c r="AX263" s="14" t="s">
        <v>79</v>
      </c>
      <c r="AY263" s="265" t="s">
        <v>210</v>
      </c>
    </row>
    <row r="264" spans="1:65" s="2" customFormat="1" ht="24.15" customHeight="1">
      <c r="A264" s="39"/>
      <c r="B264" s="40"/>
      <c r="C264" s="213" t="s">
        <v>457</v>
      </c>
      <c r="D264" s="213" t="s">
        <v>212</v>
      </c>
      <c r="E264" s="214" t="s">
        <v>3029</v>
      </c>
      <c r="F264" s="215" t="s">
        <v>3030</v>
      </c>
      <c r="G264" s="216" t="s">
        <v>229</v>
      </c>
      <c r="H264" s="217">
        <v>60.35</v>
      </c>
      <c r="I264" s="218"/>
      <c r="J264" s="219">
        <f>ROUND(I264*H264,2)</f>
        <v>0</v>
      </c>
      <c r="K264" s="215" t="s">
        <v>216</v>
      </c>
      <c r="L264" s="45"/>
      <c r="M264" s="220" t="s">
        <v>19</v>
      </c>
      <c r="N264" s="221" t="s">
        <v>43</v>
      </c>
      <c r="O264" s="85"/>
      <c r="P264" s="222">
        <f>O264*H264</f>
        <v>0</v>
      </c>
      <c r="Q264" s="222">
        <v>0.01946</v>
      </c>
      <c r="R264" s="222">
        <f>Q264*H264</f>
        <v>1.174411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311</v>
      </c>
      <c r="AT264" s="224" t="s">
        <v>212</v>
      </c>
      <c r="AU264" s="224" t="s">
        <v>81</v>
      </c>
      <c r="AY264" s="18" t="s">
        <v>210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311</v>
      </c>
      <c r="BM264" s="224" t="s">
        <v>3366</v>
      </c>
    </row>
    <row r="265" spans="1:47" s="2" customFormat="1" ht="12">
      <c r="A265" s="39"/>
      <c r="B265" s="40"/>
      <c r="C265" s="41"/>
      <c r="D265" s="226" t="s">
        <v>219</v>
      </c>
      <c r="E265" s="41"/>
      <c r="F265" s="227" t="s">
        <v>3032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219</v>
      </c>
      <c r="AU265" s="18" t="s">
        <v>81</v>
      </c>
    </row>
    <row r="266" spans="1:47" s="2" customFormat="1" ht="12">
      <c r="A266" s="39"/>
      <c r="B266" s="40"/>
      <c r="C266" s="41"/>
      <c r="D266" s="231" t="s">
        <v>221</v>
      </c>
      <c r="E266" s="41"/>
      <c r="F266" s="232" t="s">
        <v>3033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221</v>
      </c>
      <c r="AU266" s="18" t="s">
        <v>81</v>
      </c>
    </row>
    <row r="267" spans="1:51" s="13" customFormat="1" ht="12">
      <c r="A267" s="13"/>
      <c r="B267" s="233"/>
      <c r="C267" s="234"/>
      <c r="D267" s="226" t="s">
        <v>223</v>
      </c>
      <c r="E267" s="235" t="s">
        <v>19</v>
      </c>
      <c r="F267" s="236" t="s">
        <v>3367</v>
      </c>
      <c r="G267" s="234"/>
      <c r="H267" s="237">
        <v>60.35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223</v>
      </c>
      <c r="AU267" s="243" t="s">
        <v>81</v>
      </c>
      <c r="AV267" s="13" t="s">
        <v>81</v>
      </c>
      <c r="AW267" s="13" t="s">
        <v>33</v>
      </c>
      <c r="AX267" s="13" t="s">
        <v>79</v>
      </c>
      <c r="AY267" s="243" t="s">
        <v>210</v>
      </c>
    </row>
    <row r="268" spans="1:65" s="2" customFormat="1" ht="21.75" customHeight="1">
      <c r="A268" s="39"/>
      <c r="B268" s="40"/>
      <c r="C268" s="213" t="s">
        <v>466</v>
      </c>
      <c r="D268" s="213" t="s">
        <v>212</v>
      </c>
      <c r="E268" s="214" t="s">
        <v>738</v>
      </c>
      <c r="F268" s="215" t="s">
        <v>739</v>
      </c>
      <c r="G268" s="216" t="s">
        <v>229</v>
      </c>
      <c r="H268" s="217">
        <v>99.96</v>
      </c>
      <c r="I268" s="218"/>
      <c r="J268" s="219">
        <f>ROUND(I268*H268,2)</f>
        <v>0</v>
      </c>
      <c r="K268" s="215" t="s">
        <v>216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311</v>
      </c>
      <c r="AT268" s="224" t="s">
        <v>212</v>
      </c>
      <c r="AU268" s="224" t="s">
        <v>81</v>
      </c>
      <c r="AY268" s="18" t="s">
        <v>210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311</v>
      </c>
      <c r="BM268" s="224" t="s">
        <v>3368</v>
      </c>
    </row>
    <row r="269" spans="1:47" s="2" customFormat="1" ht="12">
      <c r="A269" s="39"/>
      <c r="B269" s="40"/>
      <c r="C269" s="41"/>
      <c r="D269" s="226" t="s">
        <v>219</v>
      </c>
      <c r="E269" s="41"/>
      <c r="F269" s="227" t="s">
        <v>741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219</v>
      </c>
      <c r="AU269" s="18" t="s">
        <v>81</v>
      </c>
    </row>
    <row r="270" spans="1:47" s="2" customFormat="1" ht="12">
      <c r="A270" s="39"/>
      <c r="B270" s="40"/>
      <c r="C270" s="41"/>
      <c r="D270" s="231" t="s">
        <v>221</v>
      </c>
      <c r="E270" s="41"/>
      <c r="F270" s="232" t="s">
        <v>742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221</v>
      </c>
      <c r="AU270" s="18" t="s">
        <v>81</v>
      </c>
    </row>
    <row r="271" spans="1:51" s="13" customFormat="1" ht="12">
      <c r="A271" s="13"/>
      <c r="B271" s="233"/>
      <c r="C271" s="234"/>
      <c r="D271" s="226" t="s">
        <v>223</v>
      </c>
      <c r="E271" s="235" t="s">
        <v>19</v>
      </c>
      <c r="F271" s="236" t="s">
        <v>3369</v>
      </c>
      <c r="G271" s="234"/>
      <c r="H271" s="237">
        <v>99.96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223</v>
      </c>
      <c r="AU271" s="243" t="s">
        <v>81</v>
      </c>
      <c r="AV271" s="13" t="s">
        <v>81</v>
      </c>
      <c r="AW271" s="13" t="s">
        <v>33</v>
      </c>
      <c r="AX271" s="13" t="s">
        <v>79</v>
      </c>
      <c r="AY271" s="243" t="s">
        <v>210</v>
      </c>
    </row>
    <row r="272" spans="1:65" s="2" customFormat="1" ht="21.75" customHeight="1">
      <c r="A272" s="39"/>
      <c r="B272" s="40"/>
      <c r="C272" s="244" t="s">
        <v>469</v>
      </c>
      <c r="D272" s="244" t="s">
        <v>240</v>
      </c>
      <c r="E272" s="245" t="s">
        <v>745</v>
      </c>
      <c r="F272" s="246" t="s">
        <v>746</v>
      </c>
      <c r="G272" s="247" t="s">
        <v>229</v>
      </c>
      <c r="H272" s="248">
        <v>109.956</v>
      </c>
      <c r="I272" s="249"/>
      <c r="J272" s="250">
        <f>ROUND(I272*H272,2)</f>
        <v>0</v>
      </c>
      <c r="K272" s="246" t="s">
        <v>216</v>
      </c>
      <c r="L272" s="251"/>
      <c r="M272" s="252" t="s">
        <v>19</v>
      </c>
      <c r="N272" s="253" t="s">
        <v>43</v>
      </c>
      <c r="O272" s="85"/>
      <c r="P272" s="222">
        <f>O272*H272</f>
        <v>0</v>
      </c>
      <c r="Q272" s="222">
        <v>0.0131</v>
      </c>
      <c r="R272" s="222">
        <f>Q272*H272</f>
        <v>1.4404236000000001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405</v>
      </c>
      <c r="AT272" s="224" t="s">
        <v>240</v>
      </c>
      <c r="AU272" s="224" t="s">
        <v>81</v>
      </c>
      <c r="AY272" s="18" t="s">
        <v>210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79</v>
      </c>
      <c r="BK272" s="225">
        <f>ROUND(I272*H272,2)</f>
        <v>0</v>
      </c>
      <c r="BL272" s="18" t="s">
        <v>311</v>
      </c>
      <c r="BM272" s="224" t="s">
        <v>3370</v>
      </c>
    </row>
    <row r="273" spans="1:47" s="2" customFormat="1" ht="12">
      <c r="A273" s="39"/>
      <c r="B273" s="40"/>
      <c r="C273" s="41"/>
      <c r="D273" s="226" t="s">
        <v>219</v>
      </c>
      <c r="E273" s="41"/>
      <c r="F273" s="227" t="s">
        <v>746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219</v>
      </c>
      <c r="AU273" s="18" t="s">
        <v>81</v>
      </c>
    </row>
    <row r="274" spans="1:51" s="13" customFormat="1" ht="12">
      <c r="A274" s="13"/>
      <c r="B274" s="233"/>
      <c r="C274" s="234"/>
      <c r="D274" s="226" t="s">
        <v>223</v>
      </c>
      <c r="E274" s="234"/>
      <c r="F274" s="236" t="s">
        <v>3371</v>
      </c>
      <c r="G274" s="234"/>
      <c r="H274" s="237">
        <v>109.956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223</v>
      </c>
      <c r="AU274" s="243" t="s">
        <v>81</v>
      </c>
      <c r="AV274" s="13" t="s">
        <v>81</v>
      </c>
      <c r="AW274" s="13" t="s">
        <v>4</v>
      </c>
      <c r="AX274" s="13" t="s">
        <v>79</v>
      </c>
      <c r="AY274" s="243" t="s">
        <v>210</v>
      </c>
    </row>
    <row r="275" spans="1:63" s="12" customFormat="1" ht="22.8" customHeight="1">
      <c r="A275" s="12"/>
      <c r="B275" s="197"/>
      <c r="C275" s="198"/>
      <c r="D275" s="199" t="s">
        <v>71</v>
      </c>
      <c r="E275" s="211" t="s">
        <v>755</v>
      </c>
      <c r="F275" s="211" t="s">
        <v>756</v>
      </c>
      <c r="G275" s="198"/>
      <c r="H275" s="198"/>
      <c r="I275" s="201"/>
      <c r="J275" s="212">
        <f>BK275</f>
        <v>0</v>
      </c>
      <c r="K275" s="198"/>
      <c r="L275" s="203"/>
      <c r="M275" s="204"/>
      <c r="N275" s="205"/>
      <c r="O275" s="205"/>
      <c r="P275" s="206">
        <f>SUM(P276:P299)</f>
        <v>0</v>
      </c>
      <c r="Q275" s="205"/>
      <c r="R275" s="206">
        <f>SUM(R276:R299)</f>
        <v>1.6247257599999998</v>
      </c>
      <c r="S275" s="205"/>
      <c r="T275" s="207">
        <f>SUM(T276:T299)</f>
        <v>1.7025045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8" t="s">
        <v>81</v>
      </c>
      <c r="AT275" s="209" t="s">
        <v>71</v>
      </c>
      <c r="AU275" s="209" t="s">
        <v>79</v>
      </c>
      <c r="AY275" s="208" t="s">
        <v>210</v>
      </c>
      <c r="BK275" s="210">
        <f>SUM(BK276:BK299)</f>
        <v>0</v>
      </c>
    </row>
    <row r="276" spans="1:65" s="2" customFormat="1" ht="24.15" customHeight="1">
      <c r="A276" s="39"/>
      <c r="B276" s="40"/>
      <c r="C276" s="213" t="s">
        <v>477</v>
      </c>
      <c r="D276" s="213" t="s">
        <v>212</v>
      </c>
      <c r="E276" s="214" t="s">
        <v>804</v>
      </c>
      <c r="F276" s="215" t="s">
        <v>805</v>
      </c>
      <c r="G276" s="216" t="s">
        <v>229</v>
      </c>
      <c r="H276" s="217">
        <v>7.5</v>
      </c>
      <c r="I276" s="218"/>
      <c r="J276" s="219">
        <f>ROUND(I276*H276,2)</f>
        <v>0</v>
      </c>
      <c r="K276" s="215" t="s">
        <v>216</v>
      </c>
      <c r="L276" s="45"/>
      <c r="M276" s="220" t="s">
        <v>19</v>
      </c>
      <c r="N276" s="221" t="s">
        <v>43</v>
      </c>
      <c r="O276" s="85"/>
      <c r="P276" s="222">
        <f>O276*H276</f>
        <v>0</v>
      </c>
      <c r="Q276" s="222">
        <v>0.0279</v>
      </c>
      <c r="R276" s="222">
        <f>Q276*H276</f>
        <v>0.20925000000000002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311</v>
      </c>
      <c r="AT276" s="224" t="s">
        <v>212</v>
      </c>
      <c r="AU276" s="224" t="s">
        <v>81</v>
      </c>
      <c r="AY276" s="18" t="s">
        <v>210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79</v>
      </c>
      <c r="BK276" s="225">
        <f>ROUND(I276*H276,2)</f>
        <v>0</v>
      </c>
      <c r="BL276" s="18" t="s">
        <v>311</v>
      </c>
      <c r="BM276" s="224" t="s">
        <v>3372</v>
      </c>
    </row>
    <row r="277" spans="1:47" s="2" customFormat="1" ht="12">
      <c r="A277" s="39"/>
      <c r="B277" s="40"/>
      <c r="C277" s="41"/>
      <c r="D277" s="226" t="s">
        <v>219</v>
      </c>
      <c r="E277" s="41"/>
      <c r="F277" s="227" t="s">
        <v>807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219</v>
      </c>
      <c r="AU277" s="18" t="s">
        <v>81</v>
      </c>
    </row>
    <row r="278" spans="1:47" s="2" customFormat="1" ht="12">
      <c r="A278" s="39"/>
      <c r="B278" s="40"/>
      <c r="C278" s="41"/>
      <c r="D278" s="231" t="s">
        <v>221</v>
      </c>
      <c r="E278" s="41"/>
      <c r="F278" s="232" t="s">
        <v>808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221</v>
      </c>
      <c r="AU278" s="18" t="s">
        <v>81</v>
      </c>
    </row>
    <row r="279" spans="1:47" s="2" customFormat="1" ht="12">
      <c r="A279" s="39"/>
      <c r="B279" s="40"/>
      <c r="C279" s="41"/>
      <c r="D279" s="226" t="s">
        <v>315</v>
      </c>
      <c r="E279" s="41"/>
      <c r="F279" s="254" t="s">
        <v>809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315</v>
      </c>
      <c r="AU279" s="18" t="s">
        <v>81</v>
      </c>
    </row>
    <row r="280" spans="1:51" s="13" customFormat="1" ht="12">
      <c r="A280" s="13"/>
      <c r="B280" s="233"/>
      <c r="C280" s="234"/>
      <c r="D280" s="226" t="s">
        <v>223</v>
      </c>
      <c r="E280" s="235" t="s">
        <v>19</v>
      </c>
      <c r="F280" s="236" t="s">
        <v>3373</v>
      </c>
      <c r="G280" s="234"/>
      <c r="H280" s="237">
        <v>7.5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223</v>
      </c>
      <c r="AU280" s="243" t="s">
        <v>81</v>
      </c>
      <c r="AV280" s="13" t="s">
        <v>81</v>
      </c>
      <c r="AW280" s="13" t="s">
        <v>33</v>
      </c>
      <c r="AX280" s="13" t="s">
        <v>79</v>
      </c>
      <c r="AY280" s="243" t="s">
        <v>210</v>
      </c>
    </row>
    <row r="281" spans="1:65" s="2" customFormat="1" ht="24.15" customHeight="1">
      <c r="A281" s="39"/>
      <c r="B281" s="40"/>
      <c r="C281" s="213" t="s">
        <v>484</v>
      </c>
      <c r="D281" s="213" t="s">
        <v>212</v>
      </c>
      <c r="E281" s="214" t="s">
        <v>829</v>
      </c>
      <c r="F281" s="215" t="s">
        <v>830</v>
      </c>
      <c r="G281" s="216" t="s">
        <v>229</v>
      </c>
      <c r="H281" s="217">
        <v>77.15</v>
      </c>
      <c r="I281" s="218"/>
      <c r="J281" s="219">
        <f>ROUND(I281*H281,2)</f>
        <v>0</v>
      </c>
      <c r="K281" s="215" t="s">
        <v>216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0.01807</v>
      </c>
      <c r="R281" s="222">
        <f>Q281*H281</f>
        <v>1.3941005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311</v>
      </c>
      <c r="AT281" s="224" t="s">
        <v>212</v>
      </c>
      <c r="AU281" s="224" t="s">
        <v>81</v>
      </c>
      <c r="AY281" s="18" t="s">
        <v>210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311</v>
      </c>
      <c r="BM281" s="224" t="s">
        <v>3374</v>
      </c>
    </row>
    <row r="282" spans="1:47" s="2" customFormat="1" ht="12">
      <c r="A282" s="39"/>
      <c r="B282" s="40"/>
      <c r="C282" s="41"/>
      <c r="D282" s="226" t="s">
        <v>219</v>
      </c>
      <c r="E282" s="41"/>
      <c r="F282" s="227" t="s">
        <v>832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219</v>
      </c>
      <c r="AU282" s="18" t="s">
        <v>81</v>
      </c>
    </row>
    <row r="283" spans="1:47" s="2" customFormat="1" ht="12">
      <c r="A283" s="39"/>
      <c r="B283" s="40"/>
      <c r="C283" s="41"/>
      <c r="D283" s="231" t="s">
        <v>221</v>
      </c>
      <c r="E283" s="41"/>
      <c r="F283" s="232" t="s">
        <v>833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221</v>
      </c>
      <c r="AU283" s="18" t="s">
        <v>81</v>
      </c>
    </row>
    <row r="284" spans="1:51" s="13" customFormat="1" ht="12">
      <c r="A284" s="13"/>
      <c r="B284" s="233"/>
      <c r="C284" s="234"/>
      <c r="D284" s="226" t="s">
        <v>223</v>
      </c>
      <c r="E284" s="235" t="s">
        <v>19</v>
      </c>
      <c r="F284" s="236" t="s">
        <v>3375</v>
      </c>
      <c r="G284" s="234"/>
      <c r="H284" s="237">
        <v>77.15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223</v>
      </c>
      <c r="AU284" s="243" t="s">
        <v>81</v>
      </c>
      <c r="AV284" s="13" t="s">
        <v>81</v>
      </c>
      <c r="AW284" s="13" t="s">
        <v>33</v>
      </c>
      <c r="AX284" s="13" t="s">
        <v>79</v>
      </c>
      <c r="AY284" s="243" t="s">
        <v>210</v>
      </c>
    </row>
    <row r="285" spans="1:65" s="2" customFormat="1" ht="16.5" customHeight="1">
      <c r="A285" s="39"/>
      <c r="B285" s="40"/>
      <c r="C285" s="213" t="s">
        <v>491</v>
      </c>
      <c r="D285" s="213" t="s">
        <v>212</v>
      </c>
      <c r="E285" s="214" t="s">
        <v>837</v>
      </c>
      <c r="F285" s="215" t="s">
        <v>838</v>
      </c>
      <c r="G285" s="216" t="s">
        <v>229</v>
      </c>
      <c r="H285" s="217">
        <v>77.15</v>
      </c>
      <c r="I285" s="218"/>
      <c r="J285" s="219">
        <f>ROUND(I285*H285,2)</f>
        <v>0</v>
      </c>
      <c r="K285" s="215" t="s">
        <v>216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311</v>
      </c>
      <c r="AT285" s="224" t="s">
        <v>212</v>
      </c>
      <c r="AU285" s="224" t="s">
        <v>81</v>
      </c>
      <c r="AY285" s="18" t="s">
        <v>210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311</v>
      </c>
      <c r="BM285" s="224" t="s">
        <v>3376</v>
      </c>
    </row>
    <row r="286" spans="1:47" s="2" customFormat="1" ht="12">
      <c r="A286" s="39"/>
      <c r="B286" s="40"/>
      <c r="C286" s="41"/>
      <c r="D286" s="226" t="s">
        <v>219</v>
      </c>
      <c r="E286" s="41"/>
      <c r="F286" s="227" t="s">
        <v>840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219</v>
      </c>
      <c r="AU286" s="18" t="s">
        <v>81</v>
      </c>
    </row>
    <row r="287" spans="1:47" s="2" customFormat="1" ht="12">
      <c r="A287" s="39"/>
      <c r="B287" s="40"/>
      <c r="C287" s="41"/>
      <c r="D287" s="231" t="s">
        <v>221</v>
      </c>
      <c r="E287" s="41"/>
      <c r="F287" s="232" t="s">
        <v>841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221</v>
      </c>
      <c r="AU287" s="18" t="s">
        <v>81</v>
      </c>
    </row>
    <row r="288" spans="1:65" s="2" customFormat="1" ht="24.15" customHeight="1">
      <c r="A288" s="39"/>
      <c r="B288" s="40"/>
      <c r="C288" s="244" t="s">
        <v>496</v>
      </c>
      <c r="D288" s="244" t="s">
        <v>240</v>
      </c>
      <c r="E288" s="245" t="s">
        <v>843</v>
      </c>
      <c r="F288" s="246" t="s">
        <v>844</v>
      </c>
      <c r="G288" s="247" t="s">
        <v>229</v>
      </c>
      <c r="H288" s="248">
        <v>86.678</v>
      </c>
      <c r="I288" s="249"/>
      <c r="J288" s="250">
        <f>ROUND(I288*H288,2)</f>
        <v>0</v>
      </c>
      <c r="K288" s="246" t="s">
        <v>216</v>
      </c>
      <c r="L288" s="251"/>
      <c r="M288" s="252" t="s">
        <v>19</v>
      </c>
      <c r="N288" s="253" t="s">
        <v>43</v>
      </c>
      <c r="O288" s="85"/>
      <c r="P288" s="222">
        <f>O288*H288</f>
        <v>0</v>
      </c>
      <c r="Q288" s="222">
        <v>0.00017</v>
      </c>
      <c r="R288" s="222">
        <f>Q288*H288</f>
        <v>0.01473526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405</v>
      </c>
      <c r="AT288" s="224" t="s">
        <v>240</v>
      </c>
      <c r="AU288" s="224" t="s">
        <v>81</v>
      </c>
      <c r="AY288" s="18" t="s">
        <v>210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79</v>
      </c>
      <c r="BK288" s="225">
        <f>ROUND(I288*H288,2)</f>
        <v>0</v>
      </c>
      <c r="BL288" s="18" t="s">
        <v>311</v>
      </c>
      <c r="BM288" s="224" t="s">
        <v>3377</v>
      </c>
    </row>
    <row r="289" spans="1:47" s="2" customFormat="1" ht="12">
      <c r="A289" s="39"/>
      <c r="B289" s="40"/>
      <c r="C289" s="41"/>
      <c r="D289" s="226" t="s">
        <v>219</v>
      </c>
      <c r="E289" s="41"/>
      <c r="F289" s="227" t="s">
        <v>844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219</v>
      </c>
      <c r="AU289" s="18" t="s">
        <v>81</v>
      </c>
    </row>
    <row r="290" spans="1:51" s="13" customFormat="1" ht="12">
      <c r="A290" s="13"/>
      <c r="B290" s="233"/>
      <c r="C290" s="234"/>
      <c r="D290" s="226" t="s">
        <v>223</v>
      </c>
      <c r="E290" s="234"/>
      <c r="F290" s="236" t="s">
        <v>3378</v>
      </c>
      <c r="G290" s="234"/>
      <c r="H290" s="237">
        <v>86.678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223</v>
      </c>
      <c r="AU290" s="243" t="s">
        <v>81</v>
      </c>
      <c r="AV290" s="13" t="s">
        <v>81</v>
      </c>
      <c r="AW290" s="13" t="s">
        <v>4</v>
      </c>
      <c r="AX290" s="13" t="s">
        <v>79</v>
      </c>
      <c r="AY290" s="243" t="s">
        <v>210</v>
      </c>
    </row>
    <row r="291" spans="1:65" s="2" customFormat="1" ht="24.15" customHeight="1">
      <c r="A291" s="39"/>
      <c r="B291" s="40"/>
      <c r="C291" s="213" t="s">
        <v>500</v>
      </c>
      <c r="D291" s="213" t="s">
        <v>212</v>
      </c>
      <c r="E291" s="214" t="s">
        <v>848</v>
      </c>
      <c r="F291" s="215" t="s">
        <v>849</v>
      </c>
      <c r="G291" s="216" t="s">
        <v>229</v>
      </c>
      <c r="H291" s="217">
        <v>95.325</v>
      </c>
      <c r="I291" s="218"/>
      <c r="J291" s="219">
        <f>ROUND(I291*H291,2)</f>
        <v>0</v>
      </c>
      <c r="K291" s="215" t="s">
        <v>216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0.01786</v>
      </c>
      <c r="T291" s="223">
        <f>S291*H291</f>
        <v>1.7025045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311</v>
      </c>
      <c r="AT291" s="224" t="s">
        <v>212</v>
      </c>
      <c r="AU291" s="224" t="s">
        <v>81</v>
      </c>
      <c r="AY291" s="18" t="s">
        <v>210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311</v>
      </c>
      <c r="BM291" s="224" t="s">
        <v>3379</v>
      </c>
    </row>
    <row r="292" spans="1:47" s="2" customFormat="1" ht="12">
      <c r="A292" s="39"/>
      <c r="B292" s="40"/>
      <c r="C292" s="41"/>
      <c r="D292" s="226" t="s">
        <v>219</v>
      </c>
      <c r="E292" s="41"/>
      <c r="F292" s="227" t="s">
        <v>851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219</v>
      </c>
      <c r="AU292" s="18" t="s">
        <v>81</v>
      </c>
    </row>
    <row r="293" spans="1:47" s="2" customFormat="1" ht="12">
      <c r="A293" s="39"/>
      <c r="B293" s="40"/>
      <c r="C293" s="41"/>
      <c r="D293" s="231" t="s">
        <v>221</v>
      </c>
      <c r="E293" s="41"/>
      <c r="F293" s="232" t="s">
        <v>852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221</v>
      </c>
      <c r="AU293" s="18" t="s">
        <v>81</v>
      </c>
    </row>
    <row r="294" spans="1:51" s="13" customFormat="1" ht="12">
      <c r="A294" s="13"/>
      <c r="B294" s="233"/>
      <c r="C294" s="234"/>
      <c r="D294" s="226" t="s">
        <v>223</v>
      </c>
      <c r="E294" s="235" t="s">
        <v>19</v>
      </c>
      <c r="F294" s="236" t="s">
        <v>3380</v>
      </c>
      <c r="G294" s="234"/>
      <c r="H294" s="237">
        <v>95.325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223</v>
      </c>
      <c r="AU294" s="243" t="s">
        <v>81</v>
      </c>
      <c r="AV294" s="13" t="s">
        <v>81</v>
      </c>
      <c r="AW294" s="13" t="s">
        <v>33</v>
      </c>
      <c r="AX294" s="13" t="s">
        <v>79</v>
      </c>
      <c r="AY294" s="243" t="s">
        <v>210</v>
      </c>
    </row>
    <row r="295" spans="1:65" s="2" customFormat="1" ht="33" customHeight="1">
      <c r="A295" s="39"/>
      <c r="B295" s="40"/>
      <c r="C295" s="213" t="s">
        <v>504</v>
      </c>
      <c r="D295" s="213" t="s">
        <v>212</v>
      </c>
      <c r="E295" s="214" t="s">
        <v>856</v>
      </c>
      <c r="F295" s="215" t="s">
        <v>857</v>
      </c>
      <c r="G295" s="216" t="s">
        <v>297</v>
      </c>
      <c r="H295" s="217">
        <v>1</v>
      </c>
      <c r="I295" s="218"/>
      <c r="J295" s="219">
        <f>ROUND(I295*H295,2)</f>
        <v>0</v>
      </c>
      <c r="K295" s="215" t="s">
        <v>216</v>
      </c>
      <c r="L295" s="45"/>
      <c r="M295" s="220" t="s">
        <v>19</v>
      </c>
      <c r="N295" s="221" t="s">
        <v>43</v>
      </c>
      <c r="O295" s="85"/>
      <c r="P295" s="222">
        <f>O295*H295</f>
        <v>0</v>
      </c>
      <c r="Q295" s="222">
        <v>0.00044</v>
      </c>
      <c r="R295" s="222">
        <f>Q295*H295</f>
        <v>0.00044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311</v>
      </c>
      <c r="AT295" s="224" t="s">
        <v>212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3381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859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47" s="2" customFormat="1" ht="12">
      <c r="A297" s="39"/>
      <c r="B297" s="40"/>
      <c r="C297" s="41"/>
      <c r="D297" s="231" t="s">
        <v>221</v>
      </c>
      <c r="E297" s="41"/>
      <c r="F297" s="232" t="s">
        <v>860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221</v>
      </c>
      <c r="AU297" s="18" t="s">
        <v>81</v>
      </c>
    </row>
    <row r="298" spans="1:65" s="2" customFormat="1" ht="24.15" customHeight="1">
      <c r="A298" s="39"/>
      <c r="B298" s="40"/>
      <c r="C298" s="244" t="s">
        <v>510</v>
      </c>
      <c r="D298" s="244" t="s">
        <v>240</v>
      </c>
      <c r="E298" s="245" t="s">
        <v>862</v>
      </c>
      <c r="F298" s="246" t="s">
        <v>863</v>
      </c>
      <c r="G298" s="247" t="s">
        <v>297</v>
      </c>
      <c r="H298" s="248">
        <v>1</v>
      </c>
      <c r="I298" s="249"/>
      <c r="J298" s="250">
        <f>ROUND(I298*H298,2)</f>
        <v>0</v>
      </c>
      <c r="K298" s="246" t="s">
        <v>216</v>
      </c>
      <c r="L298" s="251"/>
      <c r="M298" s="252" t="s">
        <v>19</v>
      </c>
      <c r="N298" s="253" t="s">
        <v>43</v>
      </c>
      <c r="O298" s="85"/>
      <c r="P298" s="222">
        <f>O298*H298</f>
        <v>0</v>
      </c>
      <c r="Q298" s="222">
        <v>0.0062</v>
      </c>
      <c r="R298" s="222">
        <f>Q298*H298</f>
        <v>0.0062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405</v>
      </c>
      <c r="AT298" s="224" t="s">
        <v>240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3382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863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63" s="12" customFormat="1" ht="22.8" customHeight="1">
      <c r="A300" s="12"/>
      <c r="B300" s="197"/>
      <c r="C300" s="198"/>
      <c r="D300" s="199" t="s">
        <v>71</v>
      </c>
      <c r="E300" s="211" t="s">
        <v>927</v>
      </c>
      <c r="F300" s="211" t="s">
        <v>928</v>
      </c>
      <c r="G300" s="198"/>
      <c r="H300" s="198"/>
      <c r="I300" s="201"/>
      <c r="J300" s="212">
        <f>BK300</f>
        <v>0</v>
      </c>
      <c r="K300" s="198"/>
      <c r="L300" s="203"/>
      <c r="M300" s="204"/>
      <c r="N300" s="205"/>
      <c r="O300" s="205"/>
      <c r="P300" s="206">
        <f>SUM(P301:P350)</f>
        <v>0</v>
      </c>
      <c r="Q300" s="205"/>
      <c r="R300" s="206">
        <f>SUM(R301:R350)</f>
        <v>0.377544</v>
      </c>
      <c r="S300" s="205"/>
      <c r="T300" s="207">
        <f>SUM(T301:T350)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8" t="s">
        <v>81</v>
      </c>
      <c r="AT300" s="209" t="s">
        <v>71</v>
      </c>
      <c r="AU300" s="209" t="s">
        <v>79</v>
      </c>
      <c r="AY300" s="208" t="s">
        <v>210</v>
      </c>
      <c r="BK300" s="210">
        <f>SUM(BK301:BK350)</f>
        <v>0</v>
      </c>
    </row>
    <row r="301" spans="1:65" s="2" customFormat="1" ht="16.5" customHeight="1">
      <c r="A301" s="39"/>
      <c r="B301" s="40"/>
      <c r="C301" s="213" t="s">
        <v>516</v>
      </c>
      <c r="D301" s="213" t="s">
        <v>212</v>
      </c>
      <c r="E301" s="214" t="s">
        <v>945</v>
      </c>
      <c r="F301" s="215" t="s">
        <v>946</v>
      </c>
      <c r="G301" s="216" t="s">
        <v>269</v>
      </c>
      <c r="H301" s="217">
        <v>117.2</v>
      </c>
      <c r="I301" s="218"/>
      <c r="J301" s="219">
        <f>ROUND(I301*H301,2)</f>
        <v>0</v>
      </c>
      <c r="K301" s="215" t="s">
        <v>19</v>
      </c>
      <c r="L301" s="45"/>
      <c r="M301" s="220" t="s">
        <v>19</v>
      </c>
      <c r="N301" s="221" t="s">
        <v>43</v>
      </c>
      <c r="O301" s="85"/>
      <c r="P301" s="222">
        <f>O301*H301</f>
        <v>0</v>
      </c>
      <c r="Q301" s="222">
        <v>0.00218</v>
      </c>
      <c r="R301" s="222">
        <f>Q301*H301</f>
        <v>0.255496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311</v>
      </c>
      <c r="AT301" s="224" t="s">
        <v>212</v>
      </c>
      <c r="AU301" s="224" t="s">
        <v>81</v>
      </c>
      <c r="AY301" s="18" t="s">
        <v>210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79</v>
      </c>
      <c r="BK301" s="225">
        <f>ROUND(I301*H301,2)</f>
        <v>0</v>
      </c>
      <c r="BL301" s="18" t="s">
        <v>311</v>
      </c>
      <c r="BM301" s="224" t="s">
        <v>3383</v>
      </c>
    </row>
    <row r="302" spans="1:47" s="2" customFormat="1" ht="12">
      <c r="A302" s="39"/>
      <c r="B302" s="40"/>
      <c r="C302" s="41"/>
      <c r="D302" s="226" t="s">
        <v>219</v>
      </c>
      <c r="E302" s="41"/>
      <c r="F302" s="227" t="s">
        <v>946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219</v>
      </c>
      <c r="AU302" s="18" t="s">
        <v>81</v>
      </c>
    </row>
    <row r="303" spans="1:65" s="2" customFormat="1" ht="16.5" customHeight="1">
      <c r="A303" s="39"/>
      <c r="B303" s="40"/>
      <c r="C303" s="213" t="s">
        <v>521</v>
      </c>
      <c r="D303" s="213" t="s">
        <v>212</v>
      </c>
      <c r="E303" s="214" t="s">
        <v>949</v>
      </c>
      <c r="F303" s="215" t="s">
        <v>950</v>
      </c>
      <c r="G303" s="216" t="s">
        <v>269</v>
      </c>
      <c r="H303" s="217">
        <v>38.2</v>
      </c>
      <c r="I303" s="218"/>
      <c r="J303" s="219">
        <f>ROUND(I303*H303,2)</f>
        <v>0</v>
      </c>
      <c r="K303" s="215" t="s">
        <v>19</v>
      </c>
      <c r="L303" s="45"/>
      <c r="M303" s="220" t="s">
        <v>19</v>
      </c>
      <c r="N303" s="221" t="s">
        <v>43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311</v>
      </c>
      <c r="AT303" s="224" t="s">
        <v>212</v>
      </c>
      <c r="AU303" s="224" t="s">
        <v>81</v>
      </c>
      <c r="AY303" s="18" t="s">
        <v>210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79</v>
      </c>
      <c r="BK303" s="225">
        <f>ROUND(I303*H303,2)</f>
        <v>0</v>
      </c>
      <c r="BL303" s="18" t="s">
        <v>311</v>
      </c>
      <c r="BM303" s="224" t="s">
        <v>3384</v>
      </c>
    </row>
    <row r="304" spans="1:47" s="2" customFormat="1" ht="12">
      <c r="A304" s="39"/>
      <c r="B304" s="40"/>
      <c r="C304" s="41"/>
      <c r="D304" s="226" t="s">
        <v>219</v>
      </c>
      <c r="E304" s="41"/>
      <c r="F304" s="227" t="s">
        <v>950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219</v>
      </c>
      <c r="AU304" s="18" t="s">
        <v>81</v>
      </c>
    </row>
    <row r="305" spans="1:65" s="2" customFormat="1" ht="16.5" customHeight="1">
      <c r="A305" s="39"/>
      <c r="B305" s="40"/>
      <c r="C305" s="213" t="s">
        <v>529</v>
      </c>
      <c r="D305" s="213" t="s">
        <v>212</v>
      </c>
      <c r="E305" s="214" t="s">
        <v>953</v>
      </c>
      <c r="F305" s="215" t="s">
        <v>954</v>
      </c>
      <c r="G305" s="216" t="s">
        <v>269</v>
      </c>
      <c r="H305" s="217">
        <v>60.9</v>
      </c>
      <c r="I305" s="218"/>
      <c r="J305" s="219">
        <f>ROUND(I305*H305,2)</f>
        <v>0</v>
      </c>
      <c r="K305" s="215" t="s">
        <v>19</v>
      </c>
      <c r="L305" s="45"/>
      <c r="M305" s="220" t="s">
        <v>19</v>
      </c>
      <c r="N305" s="221" t="s">
        <v>43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311</v>
      </c>
      <c r="AT305" s="224" t="s">
        <v>212</v>
      </c>
      <c r="AU305" s="224" t="s">
        <v>81</v>
      </c>
      <c r="AY305" s="18" t="s">
        <v>210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79</v>
      </c>
      <c r="BK305" s="225">
        <f>ROUND(I305*H305,2)</f>
        <v>0</v>
      </c>
      <c r="BL305" s="18" t="s">
        <v>311</v>
      </c>
      <c r="BM305" s="224" t="s">
        <v>3385</v>
      </c>
    </row>
    <row r="306" spans="1:47" s="2" customFormat="1" ht="12">
      <c r="A306" s="39"/>
      <c r="B306" s="40"/>
      <c r="C306" s="41"/>
      <c r="D306" s="226" t="s">
        <v>219</v>
      </c>
      <c r="E306" s="41"/>
      <c r="F306" s="227" t="s">
        <v>954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219</v>
      </c>
      <c r="AU306" s="18" t="s">
        <v>81</v>
      </c>
    </row>
    <row r="307" spans="1:65" s="2" customFormat="1" ht="16.5" customHeight="1">
      <c r="A307" s="39"/>
      <c r="B307" s="40"/>
      <c r="C307" s="213" t="s">
        <v>536</v>
      </c>
      <c r="D307" s="213" t="s">
        <v>212</v>
      </c>
      <c r="E307" s="214" t="s">
        <v>957</v>
      </c>
      <c r="F307" s="215" t="s">
        <v>958</v>
      </c>
      <c r="G307" s="216" t="s">
        <v>269</v>
      </c>
      <c r="H307" s="217">
        <v>162.1</v>
      </c>
      <c r="I307" s="218"/>
      <c r="J307" s="219">
        <f>ROUND(I307*H307,2)</f>
        <v>0</v>
      </c>
      <c r="K307" s="215" t="s">
        <v>19</v>
      </c>
      <c r="L307" s="45"/>
      <c r="M307" s="220" t="s">
        <v>19</v>
      </c>
      <c r="N307" s="221" t="s">
        <v>43</v>
      </c>
      <c r="O307" s="85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311</v>
      </c>
      <c r="AT307" s="224" t="s">
        <v>212</v>
      </c>
      <c r="AU307" s="224" t="s">
        <v>81</v>
      </c>
      <c r="AY307" s="18" t="s">
        <v>210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79</v>
      </c>
      <c r="BK307" s="225">
        <f>ROUND(I307*H307,2)</f>
        <v>0</v>
      </c>
      <c r="BL307" s="18" t="s">
        <v>311</v>
      </c>
      <c r="BM307" s="224" t="s">
        <v>3386</v>
      </c>
    </row>
    <row r="308" spans="1:47" s="2" customFormat="1" ht="12">
      <c r="A308" s="39"/>
      <c r="B308" s="40"/>
      <c r="C308" s="41"/>
      <c r="D308" s="226" t="s">
        <v>219</v>
      </c>
      <c r="E308" s="41"/>
      <c r="F308" s="227" t="s">
        <v>958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219</v>
      </c>
      <c r="AU308" s="18" t="s">
        <v>81</v>
      </c>
    </row>
    <row r="309" spans="1:65" s="2" customFormat="1" ht="16.5" customHeight="1">
      <c r="A309" s="39"/>
      <c r="B309" s="40"/>
      <c r="C309" s="213" t="s">
        <v>541</v>
      </c>
      <c r="D309" s="213" t="s">
        <v>212</v>
      </c>
      <c r="E309" s="214" t="s">
        <v>961</v>
      </c>
      <c r="F309" s="215" t="s">
        <v>962</v>
      </c>
      <c r="G309" s="216" t="s">
        <v>269</v>
      </c>
      <c r="H309" s="217">
        <v>12.6</v>
      </c>
      <c r="I309" s="218"/>
      <c r="J309" s="219">
        <f>ROUND(I309*H309,2)</f>
        <v>0</v>
      </c>
      <c r="K309" s="215" t="s">
        <v>19</v>
      </c>
      <c r="L309" s="45"/>
      <c r="M309" s="220" t="s">
        <v>19</v>
      </c>
      <c r="N309" s="221" t="s">
        <v>43</v>
      </c>
      <c r="O309" s="85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311</v>
      </c>
      <c r="AT309" s="224" t="s">
        <v>212</v>
      </c>
      <c r="AU309" s="224" t="s">
        <v>81</v>
      </c>
      <c r="AY309" s="18" t="s">
        <v>210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79</v>
      </c>
      <c r="BK309" s="225">
        <f>ROUND(I309*H309,2)</f>
        <v>0</v>
      </c>
      <c r="BL309" s="18" t="s">
        <v>311</v>
      </c>
      <c r="BM309" s="224" t="s">
        <v>3387</v>
      </c>
    </row>
    <row r="310" spans="1:47" s="2" customFormat="1" ht="12">
      <c r="A310" s="39"/>
      <c r="B310" s="40"/>
      <c r="C310" s="41"/>
      <c r="D310" s="226" t="s">
        <v>219</v>
      </c>
      <c r="E310" s="41"/>
      <c r="F310" s="227" t="s">
        <v>962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219</v>
      </c>
      <c r="AU310" s="18" t="s">
        <v>81</v>
      </c>
    </row>
    <row r="311" spans="1:65" s="2" customFormat="1" ht="16.5" customHeight="1">
      <c r="A311" s="39"/>
      <c r="B311" s="40"/>
      <c r="C311" s="213" t="s">
        <v>548</v>
      </c>
      <c r="D311" s="213" t="s">
        <v>212</v>
      </c>
      <c r="E311" s="214" t="s">
        <v>3388</v>
      </c>
      <c r="F311" s="215" t="s">
        <v>3389</v>
      </c>
      <c r="G311" s="216" t="s">
        <v>269</v>
      </c>
      <c r="H311" s="217">
        <v>19.2</v>
      </c>
      <c r="I311" s="218"/>
      <c r="J311" s="219">
        <f>ROUND(I311*H311,2)</f>
        <v>0</v>
      </c>
      <c r="K311" s="215" t="s">
        <v>19</v>
      </c>
      <c r="L311" s="45"/>
      <c r="M311" s="220" t="s">
        <v>19</v>
      </c>
      <c r="N311" s="221" t="s">
        <v>43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311</v>
      </c>
      <c r="AT311" s="224" t="s">
        <v>212</v>
      </c>
      <c r="AU311" s="224" t="s">
        <v>81</v>
      </c>
      <c r="AY311" s="18" t="s">
        <v>210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311</v>
      </c>
      <c r="BM311" s="224" t="s">
        <v>3390</v>
      </c>
    </row>
    <row r="312" spans="1:47" s="2" customFormat="1" ht="12">
      <c r="A312" s="39"/>
      <c r="B312" s="40"/>
      <c r="C312" s="41"/>
      <c r="D312" s="226" t="s">
        <v>219</v>
      </c>
      <c r="E312" s="41"/>
      <c r="F312" s="227" t="s">
        <v>3389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219</v>
      </c>
      <c r="AU312" s="18" t="s">
        <v>81</v>
      </c>
    </row>
    <row r="313" spans="1:65" s="2" customFormat="1" ht="16.5" customHeight="1">
      <c r="A313" s="39"/>
      <c r="B313" s="40"/>
      <c r="C313" s="213" t="s">
        <v>553</v>
      </c>
      <c r="D313" s="213" t="s">
        <v>212</v>
      </c>
      <c r="E313" s="214" t="s">
        <v>965</v>
      </c>
      <c r="F313" s="215" t="s">
        <v>966</v>
      </c>
      <c r="G313" s="216" t="s">
        <v>269</v>
      </c>
      <c r="H313" s="217">
        <v>17.7</v>
      </c>
      <c r="I313" s="218"/>
      <c r="J313" s="219">
        <f>ROUND(I313*H313,2)</f>
        <v>0</v>
      </c>
      <c r="K313" s="215" t="s">
        <v>19</v>
      </c>
      <c r="L313" s="45"/>
      <c r="M313" s="220" t="s">
        <v>19</v>
      </c>
      <c r="N313" s="221" t="s">
        <v>43</v>
      </c>
      <c r="O313" s="85"/>
      <c r="P313" s="222">
        <f>O313*H313</f>
        <v>0</v>
      </c>
      <c r="Q313" s="222">
        <v>0</v>
      </c>
      <c r="R313" s="222">
        <f>Q313*H313</f>
        <v>0</v>
      </c>
      <c r="S313" s="222">
        <v>0</v>
      </c>
      <c r="T313" s="22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4" t="s">
        <v>311</v>
      </c>
      <c r="AT313" s="224" t="s">
        <v>212</v>
      </c>
      <c r="AU313" s="224" t="s">
        <v>81</v>
      </c>
      <c r="AY313" s="18" t="s">
        <v>210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8" t="s">
        <v>79</v>
      </c>
      <c r="BK313" s="225">
        <f>ROUND(I313*H313,2)</f>
        <v>0</v>
      </c>
      <c r="BL313" s="18" t="s">
        <v>311</v>
      </c>
      <c r="BM313" s="224" t="s">
        <v>3391</v>
      </c>
    </row>
    <row r="314" spans="1:47" s="2" customFormat="1" ht="12">
      <c r="A314" s="39"/>
      <c r="B314" s="40"/>
      <c r="C314" s="41"/>
      <c r="D314" s="226" t="s">
        <v>219</v>
      </c>
      <c r="E314" s="41"/>
      <c r="F314" s="227" t="s">
        <v>966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219</v>
      </c>
      <c r="AU314" s="18" t="s">
        <v>81</v>
      </c>
    </row>
    <row r="315" spans="1:65" s="2" customFormat="1" ht="16.5" customHeight="1">
      <c r="A315" s="39"/>
      <c r="B315" s="40"/>
      <c r="C315" s="213" t="s">
        <v>561</v>
      </c>
      <c r="D315" s="213" t="s">
        <v>212</v>
      </c>
      <c r="E315" s="214" t="s">
        <v>969</v>
      </c>
      <c r="F315" s="215" t="s">
        <v>970</v>
      </c>
      <c r="G315" s="216" t="s">
        <v>269</v>
      </c>
      <c r="H315" s="217">
        <v>63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43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311</v>
      </c>
      <c r="AT315" s="224" t="s">
        <v>212</v>
      </c>
      <c r="AU315" s="224" t="s">
        <v>81</v>
      </c>
      <c r="AY315" s="18" t="s">
        <v>210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311</v>
      </c>
      <c r="BM315" s="224" t="s">
        <v>3392</v>
      </c>
    </row>
    <row r="316" spans="1:47" s="2" customFormat="1" ht="12">
      <c r="A316" s="39"/>
      <c r="B316" s="40"/>
      <c r="C316" s="41"/>
      <c r="D316" s="226" t="s">
        <v>219</v>
      </c>
      <c r="E316" s="41"/>
      <c r="F316" s="227" t="s">
        <v>970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219</v>
      </c>
      <c r="AU316" s="18" t="s">
        <v>81</v>
      </c>
    </row>
    <row r="317" spans="1:65" s="2" customFormat="1" ht="16.5" customHeight="1">
      <c r="A317" s="39"/>
      <c r="B317" s="40"/>
      <c r="C317" s="213" t="s">
        <v>569</v>
      </c>
      <c r="D317" s="213" t="s">
        <v>212</v>
      </c>
      <c r="E317" s="214" t="s">
        <v>973</v>
      </c>
      <c r="F317" s="215" t="s">
        <v>974</v>
      </c>
      <c r="G317" s="216" t="s">
        <v>269</v>
      </c>
      <c r="H317" s="217">
        <v>102</v>
      </c>
      <c r="I317" s="218"/>
      <c r="J317" s="219">
        <f>ROUND(I317*H317,2)</f>
        <v>0</v>
      </c>
      <c r="K317" s="215" t="s">
        <v>19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3393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974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65" s="2" customFormat="1" ht="16.5" customHeight="1">
      <c r="A319" s="39"/>
      <c r="B319" s="40"/>
      <c r="C319" s="213" t="s">
        <v>575</v>
      </c>
      <c r="D319" s="213" t="s">
        <v>212</v>
      </c>
      <c r="E319" s="214" t="s">
        <v>3394</v>
      </c>
      <c r="F319" s="215" t="s">
        <v>3395</v>
      </c>
      <c r="G319" s="216" t="s">
        <v>269</v>
      </c>
      <c r="H319" s="217">
        <v>22</v>
      </c>
      <c r="I319" s="218"/>
      <c r="J319" s="219">
        <f>ROUND(I319*H319,2)</f>
        <v>0</v>
      </c>
      <c r="K319" s="215" t="s">
        <v>19</v>
      </c>
      <c r="L319" s="45"/>
      <c r="M319" s="220" t="s">
        <v>19</v>
      </c>
      <c r="N319" s="221" t="s">
        <v>43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311</v>
      </c>
      <c r="AT319" s="224" t="s">
        <v>212</v>
      </c>
      <c r="AU319" s="224" t="s">
        <v>81</v>
      </c>
      <c r="AY319" s="18" t="s">
        <v>210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79</v>
      </c>
      <c r="BK319" s="225">
        <f>ROUND(I319*H319,2)</f>
        <v>0</v>
      </c>
      <c r="BL319" s="18" t="s">
        <v>311</v>
      </c>
      <c r="BM319" s="224" t="s">
        <v>3396</v>
      </c>
    </row>
    <row r="320" spans="1:47" s="2" customFormat="1" ht="12">
      <c r="A320" s="39"/>
      <c r="B320" s="40"/>
      <c r="C320" s="41"/>
      <c r="D320" s="226" t="s">
        <v>219</v>
      </c>
      <c r="E320" s="41"/>
      <c r="F320" s="227" t="s">
        <v>3395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219</v>
      </c>
      <c r="AU320" s="18" t="s">
        <v>81</v>
      </c>
    </row>
    <row r="321" spans="1:65" s="2" customFormat="1" ht="16.5" customHeight="1">
      <c r="A321" s="39"/>
      <c r="B321" s="40"/>
      <c r="C321" s="213" t="s">
        <v>581</v>
      </c>
      <c r="D321" s="213" t="s">
        <v>212</v>
      </c>
      <c r="E321" s="214" t="s">
        <v>977</v>
      </c>
      <c r="F321" s="215" t="s">
        <v>978</v>
      </c>
      <c r="G321" s="216" t="s">
        <v>269</v>
      </c>
      <c r="H321" s="217">
        <v>139.2</v>
      </c>
      <c r="I321" s="218"/>
      <c r="J321" s="219">
        <f>ROUND(I321*H321,2)</f>
        <v>0</v>
      </c>
      <c r="K321" s="215" t="s">
        <v>19</v>
      </c>
      <c r="L321" s="45"/>
      <c r="M321" s="220" t="s">
        <v>19</v>
      </c>
      <c r="N321" s="221" t="s">
        <v>43</v>
      </c>
      <c r="O321" s="85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311</v>
      </c>
      <c r="AT321" s="224" t="s">
        <v>212</v>
      </c>
      <c r="AU321" s="224" t="s">
        <v>81</v>
      </c>
      <c r="AY321" s="18" t="s">
        <v>210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79</v>
      </c>
      <c r="BK321" s="225">
        <f>ROUND(I321*H321,2)</f>
        <v>0</v>
      </c>
      <c r="BL321" s="18" t="s">
        <v>311</v>
      </c>
      <c r="BM321" s="224" t="s">
        <v>3397</v>
      </c>
    </row>
    <row r="322" spans="1:47" s="2" customFormat="1" ht="12">
      <c r="A322" s="39"/>
      <c r="B322" s="40"/>
      <c r="C322" s="41"/>
      <c r="D322" s="226" t="s">
        <v>219</v>
      </c>
      <c r="E322" s="41"/>
      <c r="F322" s="227" t="s">
        <v>978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219</v>
      </c>
      <c r="AU322" s="18" t="s">
        <v>81</v>
      </c>
    </row>
    <row r="323" spans="1:65" s="2" customFormat="1" ht="16.5" customHeight="1">
      <c r="A323" s="39"/>
      <c r="B323" s="40"/>
      <c r="C323" s="213" t="s">
        <v>585</v>
      </c>
      <c r="D323" s="213" t="s">
        <v>212</v>
      </c>
      <c r="E323" s="214" t="s">
        <v>981</v>
      </c>
      <c r="F323" s="215" t="s">
        <v>982</v>
      </c>
      <c r="G323" s="216" t="s">
        <v>269</v>
      </c>
      <c r="H323" s="217">
        <v>36.5</v>
      </c>
      <c r="I323" s="218"/>
      <c r="J323" s="219">
        <f>ROUND(I323*H323,2)</f>
        <v>0</v>
      </c>
      <c r="K323" s="215" t="s">
        <v>19</v>
      </c>
      <c r="L323" s="45"/>
      <c r="M323" s="220" t="s">
        <v>19</v>
      </c>
      <c r="N323" s="221" t="s">
        <v>43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311</v>
      </c>
      <c r="AT323" s="224" t="s">
        <v>212</v>
      </c>
      <c r="AU323" s="224" t="s">
        <v>81</v>
      </c>
      <c r="AY323" s="18" t="s">
        <v>210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79</v>
      </c>
      <c r="BK323" s="225">
        <f>ROUND(I323*H323,2)</f>
        <v>0</v>
      </c>
      <c r="BL323" s="18" t="s">
        <v>311</v>
      </c>
      <c r="BM323" s="224" t="s">
        <v>3398</v>
      </c>
    </row>
    <row r="324" spans="1:47" s="2" customFormat="1" ht="12">
      <c r="A324" s="39"/>
      <c r="B324" s="40"/>
      <c r="C324" s="41"/>
      <c r="D324" s="226" t="s">
        <v>219</v>
      </c>
      <c r="E324" s="41"/>
      <c r="F324" s="227" t="s">
        <v>982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219</v>
      </c>
      <c r="AU324" s="18" t="s">
        <v>81</v>
      </c>
    </row>
    <row r="325" spans="1:65" s="2" customFormat="1" ht="16.5" customHeight="1">
      <c r="A325" s="39"/>
      <c r="B325" s="40"/>
      <c r="C325" s="213" t="s">
        <v>589</v>
      </c>
      <c r="D325" s="213" t="s">
        <v>212</v>
      </c>
      <c r="E325" s="214" t="s">
        <v>985</v>
      </c>
      <c r="F325" s="215" t="s">
        <v>986</v>
      </c>
      <c r="G325" s="216" t="s">
        <v>269</v>
      </c>
      <c r="H325" s="217">
        <v>36.5</v>
      </c>
      <c r="I325" s="218"/>
      <c r="J325" s="219">
        <f>ROUND(I325*H325,2)</f>
        <v>0</v>
      </c>
      <c r="K325" s="215" t="s">
        <v>19</v>
      </c>
      <c r="L325" s="45"/>
      <c r="M325" s="220" t="s">
        <v>19</v>
      </c>
      <c r="N325" s="221" t="s">
        <v>43</v>
      </c>
      <c r="O325" s="85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311</v>
      </c>
      <c r="AT325" s="224" t="s">
        <v>212</v>
      </c>
      <c r="AU325" s="224" t="s">
        <v>81</v>
      </c>
      <c r="AY325" s="18" t="s">
        <v>210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79</v>
      </c>
      <c r="BK325" s="225">
        <f>ROUND(I325*H325,2)</f>
        <v>0</v>
      </c>
      <c r="BL325" s="18" t="s">
        <v>311</v>
      </c>
      <c r="BM325" s="224" t="s">
        <v>3399</v>
      </c>
    </row>
    <row r="326" spans="1:47" s="2" customFormat="1" ht="12">
      <c r="A326" s="39"/>
      <c r="B326" s="40"/>
      <c r="C326" s="41"/>
      <c r="D326" s="226" t="s">
        <v>219</v>
      </c>
      <c r="E326" s="41"/>
      <c r="F326" s="227" t="s">
        <v>986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219</v>
      </c>
      <c r="AU326" s="18" t="s">
        <v>81</v>
      </c>
    </row>
    <row r="327" spans="1:65" s="2" customFormat="1" ht="16.5" customHeight="1">
      <c r="A327" s="39"/>
      <c r="B327" s="40"/>
      <c r="C327" s="213" t="s">
        <v>593</v>
      </c>
      <c r="D327" s="213" t="s">
        <v>212</v>
      </c>
      <c r="E327" s="214" t="s">
        <v>989</v>
      </c>
      <c r="F327" s="215" t="s">
        <v>990</v>
      </c>
      <c r="G327" s="216" t="s">
        <v>269</v>
      </c>
      <c r="H327" s="217">
        <v>36.5</v>
      </c>
      <c r="I327" s="218"/>
      <c r="J327" s="219">
        <f>ROUND(I327*H327,2)</f>
        <v>0</v>
      </c>
      <c r="K327" s="215" t="s">
        <v>19</v>
      </c>
      <c r="L327" s="45"/>
      <c r="M327" s="220" t="s">
        <v>19</v>
      </c>
      <c r="N327" s="221" t="s">
        <v>43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311</v>
      </c>
      <c r="AT327" s="224" t="s">
        <v>212</v>
      </c>
      <c r="AU327" s="224" t="s">
        <v>81</v>
      </c>
      <c r="AY327" s="18" t="s">
        <v>210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79</v>
      </c>
      <c r="BK327" s="225">
        <f>ROUND(I327*H327,2)</f>
        <v>0</v>
      </c>
      <c r="BL327" s="18" t="s">
        <v>311</v>
      </c>
      <c r="BM327" s="224" t="s">
        <v>3400</v>
      </c>
    </row>
    <row r="328" spans="1:47" s="2" customFormat="1" ht="12">
      <c r="A328" s="39"/>
      <c r="B328" s="40"/>
      <c r="C328" s="41"/>
      <c r="D328" s="226" t="s">
        <v>219</v>
      </c>
      <c r="E328" s="41"/>
      <c r="F328" s="227" t="s">
        <v>990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219</v>
      </c>
      <c r="AU328" s="18" t="s">
        <v>81</v>
      </c>
    </row>
    <row r="329" spans="1:65" s="2" customFormat="1" ht="16.5" customHeight="1">
      <c r="A329" s="39"/>
      <c r="B329" s="40"/>
      <c r="C329" s="213" t="s">
        <v>597</v>
      </c>
      <c r="D329" s="213" t="s">
        <v>212</v>
      </c>
      <c r="E329" s="214" t="s">
        <v>993</v>
      </c>
      <c r="F329" s="215" t="s">
        <v>994</v>
      </c>
      <c r="G329" s="216" t="s">
        <v>269</v>
      </c>
      <c r="H329" s="217">
        <v>6.4</v>
      </c>
      <c r="I329" s="218"/>
      <c r="J329" s="219">
        <f>ROUND(I329*H329,2)</f>
        <v>0</v>
      </c>
      <c r="K329" s="215" t="s">
        <v>19</v>
      </c>
      <c r="L329" s="45"/>
      <c r="M329" s="220" t="s">
        <v>19</v>
      </c>
      <c r="N329" s="221" t="s">
        <v>43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311</v>
      </c>
      <c r="AT329" s="224" t="s">
        <v>212</v>
      </c>
      <c r="AU329" s="224" t="s">
        <v>81</v>
      </c>
      <c r="AY329" s="18" t="s">
        <v>210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311</v>
      </c>
      <c r="BM329" s="224" t="s">
        <v>3401</v>
      </c>
    </row>
    <row r="330" spans="1:47" s="2" customFormat="1" ht="12">
      <c r="A330" s="39"/>
      <c r="B330" s="40"/>
      <c r="C330" s="41"/>
      <c r="D330" s="226" t="s">
        <v>219</v>
      </c>
      <c r="E330" s="41"/>
      <c r="F330" s="227" t="s">
        <v>994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219</v>
      </c>
      <c r="AU330" s="18" t="s">
        <v>81</v>
      </c>
    </row>
    <row r="331" spans="1:65" s="2" customFormat="1" ht="16.5" customHeight="1">
      <c r="A331" s="39"/>
      <c r="B331" s="40"/>
      <c r="C331" s="213" t="s">
        <v>601</v>
      </c>
      <c r="D331" s="213" t="s">
        <v>212</v>
      </c>
      <c r="E331" s="214" t="s">
        <v>997</v>
      </c>
      <c r="F331" s="215" t="s">
        <v>998</v>
      </c>
      <c r="G331" s="216" t="s">
        <v>269</v>
      </c>
      <c r="H331" s="217">
        <v>36.7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43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311</v>
      </c>
      <c r="AT331" s="224" t="s">
        <v>212</v>
      </c>
      <c r="AU331" s="224" t="s">
        <v>81</v>
      </c>
      <c r="AY331" s="18" t="s">
        <v>210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79</v>
      </c>
      <c r="BK331" s="225">
        <f>ROUND(I331*H331,2)</f>
        <v>0</v>
      </c>
      <c r="BL331" s="18" t="s">
        <v>311</v>
      </c>
      <c r="BM331" s="224" t="s">
        <v>3402</v>
      </c>
    </row>
    <row r="332" spans="1:47" s="2" customFormat="1" ht="12">
      <c r="A332" s="39"/>
      <c r="B332" s="40"/>
      <c r="C332" s="41"/>
      <c r="D332" s="226" t="s">
        <v>219</v>
      </c>
      <c r="E332" s="41"/>
      <c r="F332" s="227" t="s">
        <v>998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219</v>
      </c>
      <c r="AU332" s="18" t="s">
        <v>81</v>
      </c>
    </row>
    <row r="333" spans="1:65" s="2" customFormat="1" ht="16.5" customHeight="1">
      <c r="A333" s="39"/>
      <c r="B333" s="40"/>
      <c r="C333" s="213" t="s">
        <v>605</v>
      </c>
      <c r="D333" s="213" t="s">
        <v>212</v>
      </c>
      <c r="E333" s="214" t="s">
        <v>1001</v>
      </c>
      <c r="F333" s="215" t="s">
        <v>1002</v>
      </c>
      <c r="G333" s="216" t="s">
        <v>269</v>
      </c>
      <c r="H333" s="217">
        <v>24.1</v>
      </c>
      <c r="I333" s="218"/>
      <c r="J333" s="219">
        <f>ROUND(I333*H333,2)</f>
        <v>0</v>
      </c>
      <c r="K333" s="215" t="s">
        <v>19</v>
      </c>
      <c r="L333" s="45"/>
      <c r="M333" s="220" t="s">
        <v>19</v>
      </c>
      <c r="N333" s="221" t="s">
        <v>43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311</v>
      </c>
      <c r="AT333" s="224" t="s">
        <v>212</v>
      </c>
      <c r="AU333" s="224" t="s">
        <v>81</v>
      </c>
      <c r="AY333" s="18" t="s">
        <v>210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79</v>
      </c>
      <c r="BK333" s="225">
        <f>ROUND(I333*H333,2)</f>
        <v>0</v>
      </c>
      <c r="BL333" s="18" t="s">
        <v>311</v>
      </c>
      <c r="BM333" s="224" t="s">
        <v>3403</v>
      </c>
    </row>
    <row r="334" spans="1:47" s="2" customFormat="1" ht="12">
      <c r="A334" s="39"/>
      <c r="B334" s="40"/>
      <c r="C334" s="41"/>
      <c r="D334" s="226" t="s">
        <v>219</v>
      </c>
      <c r="E334" s="41"/>
      <c r="F334" s="227" t="s">
        <v>1002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219</v>
      </c>
      <c r="AU334" s="18" t="s">
        <v>81</v>
      </c>
    </row>
    <row r="335" spans="1:65" s="2" customFormat="1" ht="16.5" customHeight="1">
      <c r="A335" s="39"/>
      <c r="B335" s="40"/>
      <c r="C335" s="213" t="s">
        <v>609</v>
      </c>
      <c r="D335" s="213" t="s">
        <v>212</v>
      </c>
      <c r="E335" s="214" t="s">
        <v>3404</v>
      </c>
      <c r="F335" s="215" t="s">
        <v>3405</v>
      </c>
      <c r="G335" s="216" t="s">
        <v>269</v>
      </c>
      <c r="H335" s="217">
        <v>22</v>
      </c>
      <c r="I335" s="218"/>
      <c r="J335" s="219">
        <f>ROUND(I335*H335,2)</f>
        <v>0</v>
      </c>
      <c r="K335" s="215" t="s">
        <v>19</v>
      </c>
      <c r="L335" s="45"/>
      <c r="M335" s="220" t="s">
        <v>19</v>
      </c>
      <c r="N335" s="221" t="s">
        <v>43</v>
      </c>
      <c r="O335" s="85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311</v>
      </c>
      <c r="AT335" s="224" t="s">
        <v>212</v>
      </c>
      <c r="AU335" s="224" t="s">
        <v>81</v>
      </c>
      <c r="AY335" s="18" t="s">
        <v>210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79</v>
      </c>
      <c r="BK335" s="225">
        <f>ROUND(I335*H335,2)</f>
        <v>0</v>
      </c>
      <c r="BL335" s="18" t="s">
        <v>311</v>
      </c>
      <c r="BM335" s="224" t="s">
        <v>3406</v>
      </c>
    </row>
    <row r="336" spans="1:47" s="2" customFormat="1" ht="12">
      <c r="A336" s="39"/>
      <c r="B336" s="40"/>
      <c r="C336" s="41"/>
      <c r="D336" s="226" t="s">
        <v>219</v>
      </c>
      <c r="E336" s="41"/>
      <c r="F336" s="227" t="s">
        <v>3405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219</v>
      </c>
      <c r="AU336" s="18" t="s">
        <v>81</v>
      </c>
    </row>
    <row r="337" spans="1:65" s="2" customFormat="1" ht="24.15" customHeight="1">
      <c r="A337" s="39"/>
      <c r="B337" s="40"/>
      <c r="C337" s="213" t="s">
        <v>613</v>
      </c>
      <c r="D337" s="213" t="s">
        <v>212</v>
      </c>
      <c r="E337" s="214" t="s">
        <v>3407</v>
      </c>
      <c r="F337" s="215" t="s">
        <v>3408</v>
      </c>
      <c r="G337" s="216" t="s">
        <v>269</v>
      </c>
      <c r="H337" s="217">
        <v>39</v>
      </c>
      <c r="I337" s="218"/>
      <c r="J337" s="219">
        <f>ROUND(I337*H337,2)</f>
        <v>0</v>
      </c>
      <c r="K337" s="215" t="s">
        <v>216</v>
      </c>
      <c r="L337" s="45"/>
      <c r="M337" s="220" t="s">
        <v>19</v>
      </c>
      <c r="N337" s="221" t="s">
        <v>43</v>
      </c>
      <c r="O337" s="85"/>
      <c r="P337" s="222">
        <f>O337*H337</f>
        <v>0</v>
      </c>
      <c r="Q337" s="222">
        <v>0.00169</v>
      </c>
      <c r="R337" s="222">
        <f>Q337*H337</f>
        <v>0.06591000000000001</v>
      </c>
      <c r="S337" s="222">
        <v>0</v>
      </c>
      <c r="T337" s="22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311</v>
      </c>
      <c r="AT337" s="224" t="s">
        <v>212</v>
      </c>
      <c r="AU337" s="224" t="s">
        <v>81</v>
      </c>
      <c r="AY337" s="18" t="s">
        <v>210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79</v>
      </c>
      <c r="BK337" s="225">
        <f>ROUND(I337*H337,2)</f>
        <v>0</v>
      </c>
      <c r="BL337" s="18" t="s">
        <v>311</v>
      </c>
      <c r="BM337" s="224" t="s">
        <v>3409</v>
      </c>
    </row>
    <row r="338" spans="1:47" s="2" customFormat="1" ht="12">
      <c r="A338" s="39"/>
      <c r="B338" s="40"/>
      <c r="C338" s="41"/>
      <c r="D338" s="226" t="s">
        <v>219</v>
      </c>
      <c r="E338" s="41"/>
      <c r="F338" s="227" t="s">
        <v>3410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219</v>
      </c>
      <c r="AU338" s="18" t="s">
        <v>81</v>
      </c>
    </row>
    <row r="339" spans="1:47" s="2" customFormat="1" ht="12">
      <c r="A339" s="39"/>
      <c r="B339" s="40"/>
      <c r="C339" s="41"/>
      <c r="D339" s="231" t="s">
        <v>221</v>
      </c>
      <c r="E339" s="41"/>
      <c r="F339" s="232" t="s">
        <v>3411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221</v>
      </c>
      <c r="AU339" s="18" t="s">
        <v>81</v>
      </c>
    </row>
    <row r="340" spans="1:65" s="2" customFormat="1" ht="24.15" customHeight="1">
      <c r="A340" s="39"/>
      <c r="B340" s="40"/>
      <c r="C340" s="213" t="s">
        <v>619</v>
      </c>
      <c r="D340" s="213" t="s">
        <v>212</v>
      </c>
      <c r="E340" s="214" t="s">
        <v>3412</v>
      </c>
      <c r="F340" s="215" t="s">
        <v>3413</v>
      </c>
      <c r="G340" s="216" t="s">
        <v>297</v>
      </c>
      <c r="H340" s="217">
        <v>4</v>
      </c>
      <c r="I340" s="218"/>
      <c r="J340" s="219">
        <f>ROUND(I340*H340,2)</f>
        <v>0</v>
      </c>
      <c r="K340" s="215" t="s">
        <v>216</v>
      </c>
      <c r="L340" s="45"/>
      <c r="M340" s="220" t="s">
        <v>19</v>
      </c>
      <c r="N340" s="221" t="s">
        <v>43</v>
      </c>
      <c r="O340" s="85"/>
      <c r="P340" s="222">
        <f>O340*H340</f>
        <v>0</v>
      </c>
      <c r="Q340" s="222">
        <v>0.00036</v>
      </c>
      <c r="R340" s="222">
        <f>Q340*H340</f>
        <v>0.00144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311</v>
      </c>
      <c r="AT340" s="224" t="s">
        <v>212</v>
      </c>
      <c r="AU340" s="224" t="s">
        <v>81</v>
      </c>
      <c r="AY340" s="18" t="s">
        <v>210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79</v>
      </c>
      <c r="BK340" s="225">
        <f>ROUND(I340*H340,2)</f>
        <v>0</v>
      </c>
      <c r="BL340" s="18" t="s">
        <v>311</v>
      </c>
      <c r="BM340" s="224" t="s">
        <v>3414</v>
      </c>
    </row>
    <row r="341" spans="1:47" s="2" customFormat="1" ht="12">
      <c r="A341" s="39"/>
      <c r="B341" s="40"/>
      <c r="C341" s="41"/>
      <c r="D341" s="226" t="s">
        <v>219</v>
      </c>
      <c r="E341" s="41"/>
      <c r="F341" s="227" t="s">
        <v>3415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219</v>
      </c>
      <c r="AU341" s="18" t="s">
        <v>81</v>
      </c>
    </row>
    <row r="342" spans="1:47" s="2" customFormat="1" ht="12">
      <c r="A342" s="39"/>
      <c r="B342" s="40"/>
      <c r="C342" s="41"/>
      <c r="D342" s="231" t="s">
        <v>221</v>
      </c>
      <c r="E342" s="41"/>
      <c r="F342" s="232" t="s">
        <v>3416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221</v>
      </c>
      <c r="AU342" s="18" t="s">
        <v>81</v>
      </c>
    </row>
    <row r="343" spans="1:65" s="2" customFormat="1" ht="24.15" customHeight="1">
      <c r="A343" s="39"/>
      <c r="B343" s="40"/>
      <c r="C343" s="213" t="s">
        <v>626</v>
      </c>
      <c r="D343" s="213" t="s">
        <v>212</v>
      </c>
      <c r="E343" s="214" t="s">
        <v>3417</v>
      </c>
      <c r="F343" s="215" t="s">
        <v>3418</v>
      </c>
      <c r="G343" s="216" t="s">
        <v>269</v>
      </c>
      <c r="H343" s="217">
        <v>10.4</v>
      </c>
      <c r="I343" s="218"/>
      <c r="J343" s="219">
        <f>ROUND(I343*H343,2)</f>
        <v>0</v>
      </c>
      <c r="K343" s="215" t="s">
        <v>216</v>
      </c>
      <c r="L343" s="45"/>
      <c r="M343" s="220" t="s">
        <v>19</v>
      </c>
      <c r="N343" s="221" t="s">
        <v>43</v>
      </c>
      <c r="O343" s="85"/>
      <c r="P343" s="222">
        <f>O343*H343</f>
        <v>0</v>
      </c>
      <c r="Q343" s="222">
        <v>0.00217</v>
      </c>
      <c r="R343" s="222">
        <f>Q343*H343</f>
        <v>0.022568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311</v>
      </c>
      <c r="AT343" s="224" t="s">
        <v>212</v>
      </c>
      <c r="AU343" s="224" t="s">
        <v>81</v>
      </c>
      <c r="AY343" s="18" t="s">
        <v>210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79</v>
      </c>
      <c r="BK343" s="225">
        <f>ROUND(I343*H343,2)</f>
        <v>0</v>
      </c>
      <c r="BL343" s="18" t="s">
        <v>311</v>
      </c>
      <c r="BM343" s="224" t="s">
        <v>3419</v>
      </c>
    </row>
    <row r="344" spans="1:47" s="2" customFormat="1" ht="12">
      <c r="A344" s="39"/>
      <c r="B344" s="40"/>
      <c r="C344" s="41"/>
      <c r="D344" s="226" t="s">
        <v>219</v>
      </c>
      <c r="E344" s="41"/>
      <c r="F344" s="227" t="s">
        <v>3420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219</v>
      </c>
      <c r="AU344" s="18" t="s">
        <v>81</v>
      </c>
    </row>
    <row r="345" spans="1:47" s="2" customFormat="1" ht="12">
      <c r="A345" s="39"/>
      <c r="B345" s="40"/>
      <c r="C345" s="41"/>
      <c r="D345" s="231" t="s">
        <v>221</v>
      </c>
      <c r="E345" s="41"/>
      <c r="F345" s="232" t="s">
        <v>3421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221</v>
      </c>
      <c r="AU345" s="18" t="s">
        <v>81</v>
      </c>
    </row>
    <row r="346" spans="1:47" s="2" customFormat="1" ht="12">
      <c r="A346" s="39"/>
      <c r="B346" s="40"/>
      <c r="C346" s="41"/>
      <c r="D346" s="226" t="s">
        <v>315</v>
      </c>
      <c r="E346" s="41"/>
      <c r="F346" s="254" t="s">
        <v>3422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315</v>
      </c>
      <c r="AU346" s="18" t="s">
        <v>81</v>
      </c>
    </row>
    <row r="347" spans="1:65" s="2" customFormat="1" ht="24.15" customHeight="1">
      <c r="A347" s="39"/>
      <c r="B347" s="40"/>
      <c r="C347" s="213" t="s">
        <v>631</v>
      </c>
      <c r="D347" s="213" t="s">
        <v>212</v>
      </c>
      <c r="E347" s="214" t="s">
        <v>1005</v>
      </c>
      <c r="F347" s="215" t="s">
        <v>1006</v>
      </c>
      <c r="G347" s="216" t="s">
        <v>269</v>
      </c>
      <c r="H347" s="217">
        <v>15.3</v>
      </c>
      <c r="I347" s="218"/>
      <c r="J347" s="219">
        <f>ROUND(I347*H347,2)</f>
        <v>0</v>
      </c>
      <c r="K347" s="215" t="s">
        <v>216</v>
      </c>
      <c r="L347" s="45"/>
      <c r="M347" s="220" t="s">
        <v>19</v>
      </c>
      <c r="N347" s="221" t="s">
        <v>43</v>
      </c>
      <c r="O347" s="85"/>
      <c r="P347" s="222">
        <f>O347*H347</f>
        <v>0</v>
      </c>
      <c r="Q347" s="222">
        <v>0.0021</v>
      </c>
      <c r="R347" s="222">
        <f>Q347*H347</f>
        <v>0.03213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311</v>
      </c>
      <c r="AT347" s="224" t="s">
        <v>212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3423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1008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47" s="2" customFormat="1" ht="12">
      <c r="A349" s="39"/>
      <c r="B349" s="40"/>
      <c r="C349" s="41"/>
      <c r="D349" s="231" t="s">
        <v>221</v>
      </c>
      <c r="E349" s="41"/>
      <c r="F349" s="232" t="s">
        <v>1009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221</v>
      </c>
      <c r="AU349" s="18" t="s">
        <v>81</v>
      </c>
    </row>
    <row r="350" spans="1:47" s="2" customFormat="1" ht="12">
      <c r="A350" s="39"/>
      <c r="B350" s="40"/>
      <c r="C350" s="41"/>
      <c r="D350" s="226" t="s">
        <v>315</v>
      </c>
      <c r="E350" s="41"/>
      <c r="F350" s="254" t="s">
        <v>1010</v>
      </c>
      <c r="G350" s="41"/>
      <c r="H350" s="41"/>
      <c r="I350" s="228"/>
      <c r="J350" s="41"/>
      <c r="K350" s="41"/>
      <c r="L350" s="45"/>
      <c r="M350" s="229"/>
      <c r="N350" s="230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315</v>
      </c>
      <c r="AU350" s="18" t="s">
        <v>81</v>
      </c>
    </row>
    <row r="351" spans="1:63" s="12" customFormat="1" ht="22.8" customHeight="1">
      <c r="A351" s="12"/>
      <c r="B351" s="197"/>
      <c r="C351" s="198"/>
      <c r="D351" s="199" t="s">
        <v>71</v>
      </c>
      <c r="E351" s="211" t="s">
        <v>1127</v>
      </c>
      <c r="F351" s="211" t="s">
        <v>1128</v>
      </c>
      <c r="G351" s="198"/>
      <c r="H351" s="198"/>
      <c r="I351" s="201"/>
      <c r="J351" s="212">
        <f>BK351</f>
        <v>0</v>
      </c>
      <c r="K351" s="198"/>
      <c r="L351" s="203"/>
      <c r="M351" s="204"/>
      <c r="N351" s="205"/>
      <c r="O351" s="205"/>
      <c r="P351" s="206">
        <f>SUM(P352:P366)</f>
        <v>0</v>
      </c>
      <c r="Q351" s="205"/>
      <c r="R351" s="206">
        <f>SUM(R352:R366)</f>
        <v>0</v>
      </c>
      <c r="S351" s="205"/>
      <c r="T351" s="207">
        <f>SUM(T352:T366)</f>
        <v>0.30791663999999996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8" t="s">
        <v>81</v>
      </c>
      <c r="AT351" s="209" t="s">
        <v>71</v>
      </c>
      <c r="AU351" s="209" t="s">
        <v>79</v>
      </c>
      <c r="AY351" s="208" t="s">
        <v>210</v>
      </c>
      <c r="BK351" s="210">
        <f>SUM(BK352:BK366)</f>
        <v>0</v>
      </c>
    </row>
    <row r="352" spans="1:65" s="2" customFormat="1" ht="16.5" customHeight="1">
      <c r="A352" s="39"/>
      <c r="B352" s="40"/>
      <c r="C352" s="213" t="s">
        <v>637</v>
      </c>
      <c r="D352" s="213" t="s">
        <v>212</v>
      </c>
      <c r="E352" s="214" t="s">
        <v>1130</v>
      </c>
      <c r="F352" s="215" t="s">
        <v>1131</v>
      </c>
      <c r="G352" s="216" t="s">
        <v>229</v>
      </c>
      <c r="H352" s="217">
        <v>14.904</v>
      </c>
      <c r="I352" s="218"/>
      <c r="J352" s="219">
        <f>ROUND(I352*H352,2)</f>
        <v>0</v>
      </c>
      <c r="K352" s="215" t="s">
        <v>216</v>
      </c>
      <c r="L352" s="45"/>
      <c r="M352" s="220" t="s">
        <v>19</v>
      </c>
      <c r="N352" s="221" t="s">
        <v>43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0.018</v>
      </c>
      <c r="T352" s="223">
        <f>S352*H352</f>
        <v>0.26827199999999995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311</v>
      </c>
      <c r="AT352" s="224" t="s">
        <v>212</v>
      </c>
      <c r="AU352" s="224" t="s">
        <v>81</v>
      </c>
      <c r="AY352" s="18" t="s">
        <v>210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311</v>
      </c>
      <c r="BM352" s="224" t="s">
        <v>3424</v>
      </c>
    </row>
    <row r="353" spans="1:47" s="2" customFormat="1" ht="12">
      <c r="A353" s="39"/>
      <c r="B353" s="40"/>
      <c r="C353" s="41"/>
      <c r="D353" s="226" t="s">
        <v>219</v>
      </c>
      <c r="E353" s="41"/>
      <c r="F353" s="227" t="s">
        <v>1133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219</v>
      </c>
      <c r="AU353" s="18" t="s">
        <v>81</v>
      </c>
    </row>
    <row r="354" spans="1:47" s="2" customFormat="1" ht="12">
      <c r="A354" s="39"/>
      <c r="B354" s="40"/>
      <c r="C354" s="41"/>
      <c r="D354" s="231" t="s">
        <v>221</v>
      </c>
      <c r="E354" s="41"/>
      <c r="F354" s="232" t="s">
        <v>1134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221</v>
      </c>
      <c r="AU354" s="18" t="s">
        <v>81</v>
      </c>
    </row>
    <row r="355" spans="1:51" s="13" customFormat="1" ht="12">
      <c r="A355" s="13"/>
      <c r="B355" s="233"/>
      <c r="C355" s="234"/>
      <c r="D355" s="226" t="s">
        <v>223</v>
      </c>
      <c r="E355" s="235" t="s">
        <v>19</v>
      </c>
      <c r="F355" s="236" t="s">
        <v>3425</v>
      </c>
      <c r="G355" s="234"/>
      <c r="H355" s="237">
        <v>14.904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223</v>
      </c>
      <c r="AU355" s="243" t="s">
        <v>81</v>
      </c>
      <c r="AV355" s="13" t="s">
        <v>81</v>
      </c>
      <c r="AW355" s="13" t="s">
        <v>33</v>
      </c>
      <c r="AX355" s="13" t="s">
        <v>79</v>
      </c>
      <c r="AY355" s="243" t="s">
        <v>210</v>
      </c>
    </row>
    <row r="356" spans="1:65" s="2" customFormat="1" ht="21.75" customHeight="1">
      <c r="A356" s="39"/>
      <c r="B356" s="40"/>
      <c r="C356" s="213" t="s">
        <v>642</v>
      </c>
      <c r="D356" s="213" t="s">
        <v>212</v>
      </c>
      <c r="E356" s="214" t="s">
        <v>1137</v>
      </c>
      <c r="F356" s="215" t="s">
        <v>1138</v>
      </c>
      <c r="G356" s="216" t="s">
        <v>297</v>
      </c>
      <c r="H356" s="217">
        <v>8</v>
      </c>
      <c r="I356" s="218"/>
      <c r="J356" s="219">
        <f>ROUND(I356*H356,2)</f>
        <v>0</v>
      </c>
      <c r="K356" s="215" t="s">
        <v>216</v>
      </c>
      <c r="L356" s="45"/>
      <c r="M356" s="220" t="s">
        <v>19</v>
      </c>
      <c r="N356" s="221" t="s">
        <v>43</v>
      </c>
      <c r="O356" s="85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311</v>
      </c>
      <c r="AT356" s="224" t="s">
        <v>212</v>
      </c>
      <c r="AU356" s="224" t="s">
        <v>81</v>
      </c>
      <c r="AY356" s="18" t="s">
        <v>210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311</v>
      </c>
      <c r="BM356" s="224" t="s">
        <v>3426</v>
      </c>
    </row>
    <row r="357" spans="1:47" s="2" customFormat="1" ht="12">
      <c r="A357" s="39"/>
      <c r="B357" s="40"/>
      <c r="C357" s="41"/>
      <c r="D357" s="226" t="s">
        <v>219</v>
      </c>
      <c r="E357" s="41"/>
      <c r="F357" s="227" t="s">
        <v>1140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219</v>
      </c>
      <c r="AU357" s="18" t="s">
        <v>81</v>
      </c>
    </row>
    <row r="358" spans="1:47" s="2" customFormat="1" ht="12">
      <c r="A358" s="39"/>
      <c r="B358" s="40"/>
      <c r="C358" s="41"/>
      <c r="D358" s="231" t="s">
        <v>221</v>
      </c>
      <c r="E358" s="41"/>
      <c r="F358" s="232" t="s">
        <v>1141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221</v>
      </c>
      <c r="AU358" s="18" t="s">
        <v>81</v>
      </c>
    </row>
    <row r="359" spans="1:65" s="2" customFormat="1" ht="24.15" customHeight="1">
      <c r="A359" s="39"/>
      <c r="B359" s="40"/>
      <c r="C359" s="244" t="s">
        <v>649</v>
      </c>
      <c r="D359" s="244" t="s">
        <v>240</v>
      </c>
      <c r="E359" s="245" t="s">
        <v>1143</v>
      </c>
      <c r="F359" s="246" t="s">
        <v>1144</v>
      </c>
      <c r="G359" s="247" t="s">
        <v>297</v>
      </c>
      <c r="H359" s="248">
        <v>5</v>
      </c>
      <c r="I359" s="249"/>
      <c r="J359" s="250">
        <f>ROUND(I359*H359,2)</f>
        <v>0</v>
      </c>
      <c r="K359" s="246" t="s">
        <v>19</v>
      </c>
      <c r="L359" s="251"/>
      <c r="M359" s="252" t="s">
        <v>19</v>
      </c>
      <c r="N359" s="253" t="s">
        <v>43</v>
      </c>
      <c r="O359" s="85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405</v>
      </c>
      <c r="AT359" s="224" t="s">
        <v>240</v>
      </c>
      <c r="AU359" s="224" t="s">
        <v>81</v>
      </c>
      <c r="AY359" s="18" t="s">
        <v>210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79</v>
      </c>
      <c r="BK359" s="225">
        <f>ROUND(I359*H359,2)</f>
        <v>0</v>
      </c>
      <c r="BL359" s="18" t="s">
        <v>311</v>
      </c>
      <c r="BM359" s="224" t="s">
        <v>3427</v>
      </c>
    </row>
    <row r="360" spans="1:47" s="2" customFormat="1" ht="12">
      <c r="A360" s="39"/>
      <c r="B360" s="40"/>
      <c r="C360" s="41"/>
      <c r="D360" s="226" t="s">
        <v>219</v>
      </c>
      <c r="E360" s="41"/>
      <c r="F360" s="227" t="s">
        <v>1144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219</v>
      </c>
      <c r="AU360" s="18" t="s">
        <v>81</v>
      </c>
    </row>
    <row r="361" spans="1:65" s="2" customFormat="1" ht="16.5" customHeight="1">
      <c r="A361" s="39"/>
      <c r="B361" s="40"/>
      <c r="C361" s="244" t="s">
        <v>654</v>
      </c>
      <c r="D361" s="244" t="s">
        <v>240</v>
      </c>
      <c r="E361" s="245" t="s">
        <v>3428</v>
      </c>
      <c r="F361" s="246" t="s">
        <v>19</v>
      </c>
      <c r="G361" s="247" t="s">
        <v>297</v>
      </c>
      <c r="H361" s="248">
        <v>3</v>
      </c>
      <c r="I361" s="249"/>
      <c r="J361" s="250">
        <f>ROUND(I361*H361,2)</f>
        <v>0</v>
      </c>
      <c r="K361" s="246" t="s">
        <v>19</v>
      </c>
      <c r="L361" s="251"/>
      <c r="M361" s="252" t="s">
        <v>19</v>
      </c>
      <c r="N361" s="253" t="s">
        <v>43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405</v>
      </c>
      <c r="AT361" s="224" t="s">
        <v>240</v>
      </c>
      <c r="AU361" s="224" t="s">
        <v>81</v>
      </c>
      <c r="AY361" s="18" t="s">
        <v>210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79</v>
      </c>
      <c r="BK361" s="225">
        <f>ROUND(I361*H361,2)</f>
        <v>0</v>
      </c>
      <c r="BL361" s="18" t="s">
        <v>311</v>
      </c>
      <c r="BM361" s="224" t="s">
        <v>3429</v>
      </c>
    </row>
    <row r="362" spans="1:47" s="2" customFormat="1" ht="12">
      <c r="A362" s="39"/>
      <c r="B362" s="40"/>
      <c r="C362" s="41"/>
      <c r="D362" s="226" t="s">
        <v>219</v>
      </c>
      <c r="E362" s="41"/>
      <c r="F362" s="227" t="s">
        <v>3430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219</v>
      </c>
      <c r="AU362" s="18" t="s">
        <v>81</v>
      </c>
    </row>
    <row r="363" spans="1:65" s="2" customFormat="1" ht="21.75" customHeight="1">
      <c r="A363" s="39"/>
      <c r="B363" s="40"/>
      <c r="C363" s="213" t="s">
        <v>661</v>
      </c>
      <c r="D363" s="213" t="s">
        <v>212</v>
      </c>
      <c r="E363" s="214" t="s">
        <v>1425</v>
      </c>
      <c r="F363" s="215" t="s">
        <v>1426</v>
      </c>
      <c r="G363" s="216" t="s">
        <v>229</v>
      </c>
      <c r="H363" s="217">
        <v>14.904</v>
      </c>
      <c r="I363" s="218"/>
      <c r="J363" s="219">
        <f>ROUND(I363*H363,2)</f>
        <v>0</v>
      </c>
      <c r="K363" s="215" t="s">
        <v>216</v>
      </c>
      <c r="L363" s="45"/>
      <c r="M363" s="220" t="s">
        <v>19</v>
      </c>
      <c r="N363" s="221" t="s">
        <v>43</v>
      </c>
      <c r="O363" s="85"/>
      <c r="P363" s="222">
        <f>O363*H363</f>
        <v>0</v>
      </c>
      <c r="Q363" s="222">
        <v>0</v>
      </c>
      <c r="R363" s="222">
        <f>Q363*H363</f>
        <v>0</v>
      </c>
      <c r="S363" s="222">
        <v>0.00266</v>
      </c>
      <c r="T363" s="223">
        <f>S363*H363</f>
        <v>0.03964464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311</v>
      </c>
      <c r="AT363" s="224" t="s">
        <v>212</v>
      </c>
      <c r="AU363" s="224" t="s">
        <v>81</v>
      </c>
      <c r="AY363" s="18" t="s">
        <v>210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79</v>
      </c>
      <c r="BK363" s="225">
        <f>ROUND(I363*H363,2)</f>
        <v>0</v>
      </c>
      <c r="BL363" s="18" t="s">
        <v>311</v>
      </c>
      <c r="BM363" s="224" t="s">
        <v>3431</v>
      </c>
    </row>
    <row r="364" spans="1:47" s="2" customFormat="1" ht="12">
      <c r="A364" s="39"/>
      <c r="B364" s="40"/>
      <c r="C364" s="41"/>
      <c r="D364" s="226" t="s">
        <v>219</v>
      </c>
      <c r="E364" s="41"/>
      <c r="F364" s="227" t="s">
        <v>1428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219</v>
      </c>
      <c r="AU364" s="18" t="s">
        <v>81</v>
      </c>
    </row>
    <row r="365" spans="1:47" s="2" customFormat="1" ht="12">
      <c r="A365" s="39"/>
      <c r="B365" s="40"/>
      <c r="C365" s="41"/>
      <c r="D365" s="231" t="s">
        <v>221</v>
      </c>
      <c r="E365" s="41"/>
      <c r="F365" s="232" t="s">
        <v>1429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221</v>
      </c>
      <c r="AU365" s="18" t="s">
        <v>81</v>
      </c>
    </row>
    <row r="366" spans="1:51" s="13" customFormat="1" ht="12">
      <c r="A366" s="13"/>
      <c r="B366" s="233"/>
      <c r="C366" s="234"/>
      <c r="D366" s="226" t="s">
        <v>223</v>
      </c>
      <c r="E366" s="235" t="s">
        <v>19</v>
      </c>
      <c r="F366" s="236" t="s">
        <v>3425</v>
      </c>
      <c r="G366" s="234"/>
      <c r="H366" s="237">
        <v>14.904</v>
      </c>
      <c r="I366" s="238"/>
      <c r="J366" s="234"/>
      <c r="K366" s="234"/>
      <c r="L366" s="239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223</v>
      </c>
      <c r="AU366" s="243" t="s">
        <v>81</v>
      </c>
      <c r="AV366" s="13" t="s">
        <v>81</v>
      </c>
      <c r="AW366" s="13" t="s">
        <v>33</v>
      </c>
      <c r="AX366" s="13" t="s">
        <v>79</v>
      </c>
      <c r="AY366" s="243" t="s">
        <v>210</v>
      </c>
    </row>
    <row r="367" spans="1:31" s="2" customFormat="1" ht="6.95" customHeight="1">
      <c r="A367" s="39"/>
      <c r="B367" s="60"/>
      <c r="C367" s="61"/>
      <c r="D367" s="61"/>
      <c r="E367" s="61"/>
      <c r="F367" s="61"/>
      <c r="G367" s="61"/>
      <c r="H367" s="61"/>
      <c r="I367" s="61"/>
      <c r="J367" s="61"/>
      <c r="K367" s="61"/>
      <c r="L367" s="45"/>
      <c r="M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</sheetData>
  <sheetProtection password="CC35" sheet="1" objects="1" scenarios="1" formatColumns="0" formatRows="0" autoFilter="0"/>
  <autoFilter ref="C95:K36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1" r:id="rId1" display="https://podminky.urs.cz/item/CS_URS_2023_02/949101111"/>
    <hyperlink ref="F105" r:id="rId2" display="https://podminky.urs.cz/item/CS_URS_2023_02/997013501"/>
    <hyperlink ref="F108" r:id="rId3" display="https://podminky.urs.cz/item/CS_URS_2023_02/997013509"/>
    <hyperlink ref="F112" r:id="rId4" display="https://podminky.urs.cz/item/CS_URS_2023_02/997013631"/>
    <hyperlink ref="F115" r:id="rId5" display="https://podminky.urs.cz/item/CS_URS_2023_02/997013811"/>
    <hyperlink ref="F118" r:id="rId6" display="https://podminky.urs.cz/item/CS_URS_2023_02/997013875"/>
    <hyperlink ref="F123" r:id="rId7" display="https://podminky.urs.cz/item/CS_URS_2023_02/712340833"/>
    <hyperlink ref="F127" r:id="rId8" display="https://podminky.urs.cz/item/CS_URS_2023_02/712340834"/>
    <hyperlink ref="F131" r:id="rId9" display="https://podminky.urs.cz/item/CS_URS_2023_02/712363115"/>
    <hyperlink ref="F134" r:id="rId10" display="https://podminky.urs.cz/item/CS_URS_2023_02/712363412"/>
    <hyperlink ref="F143" r:id="rId11" display="https://podminky.urs.cz/item/CS_URS_2023_02/712391171"/>
    <hyperlink ref="F149" r:id="rId12" display="https://podminky.urs.cz/item/CS_URS_2023_02/712861702"/>
    <hyperlink ref="F159" r:id="rId13" display="https://podminky.urs.cz/item/CS_URS_2023_02/998712101"/>
    <hyperlink ref="F163" r:id="rId14" display="https://podminky.urs.cz/item/CS_URS_2023_02/713111111"/>
    <hyperlink ref="F174" r:id="rId15" display="https://podminky.urs.cz/item/CS_URS_2023_02/713140821"/>
    <hyperlink ref="F178" r:id="rId16" display="https://podminky.urs.cz/item/CS_URS_2023_02/713141131"/>
    <hyperlink ref="F191" r:id="rId17" display="https://podminky.urs.cz/item/CS_URS_2023_02/713141151"/>
    <hyperlink ref="F198" r:id="rId18" display="https://podminky.urs.cz/item/CS_URS_2023_02/998713101"/>
    <hyperlink ref="F202" r:id="rId19" display="https://podminky.urs.cz/item/CS_URS_2023_02/721273153"/>
    <hyperlink ref="F206" r:id="rId20" display="https://podminky.urs.cz/item/CS_URS_2023_02/762085121"/>
    <hyperlink ref="F213" r:id="rId21" display="https://podminky.urs.cz/item/CS_URS_2023_02/762132138"/>
    <hyperlink ref="F220" r:id="rId22" display="https://podminky.urs.cz/item/CS_URS_2023_02/762332941"/>
    <hyperlink ref="F237" r:id="rId23" display="https://podminky.urs.cz/item/CS_URS_2023_02/762341811"/>
    <hyperlink ref="F245" r:id="rId24" display="https://podminky.urs.cz/item/CS_URS_2023_02/762342511"/>
    <hyperlink ref="F256" r:id="rId25" display="https://podminky.urs.cz/item/CS_URS_2023_02/762343811"/>
    <hyperlink ref="F266" r:id="rId26" display="https://podminky.urs.cz/item/CS_URS_2023_02/762343912"/>
    <hyperlink ref="F270" r:id="rId27" display="https://podminky.urs.cz/item/CS_URS_2023_02/762431220"/>
    <hyperlink ref="F278" r:id="rId28" display="https://podminky.urs.cz/item/CS_URS_2023_02/763121466"/>
    <hyperlink ref="F283" r:id="rId29" display="https://podminky.urs.cz/item/CS_URS_2023_02/763131415"/>
    <hyperlink ref="F287" r:id="rId30" display="https://podminky.urs.cz/item/CS_URS_2023_02/763131751"/>
    <hyperlink ref="F293" r:id="rId31" display="https://podminky.urs.cz/item/CS_URS_2023_02/763131811"/>
    <hyperlink ref="F297" r:id="rId32" display="https://podminky.urs.cz/item/CS_URS_2023_02/763172413"/>
    <hyperlink ref="F339" r:id="rId33" display="https://podminky.urs.cz/item/CS_URS_2023_02/764511602"/>
    <hyperlink ref="F342" r:id="rId34" display="https://podminky.urs.cz/item/CS_URS_2023_02/764511642"/>
    <hyperlink ref="F345" r:id="rId35" display="https://podminky.urs.cz/item/CS_URS_2023_02/764518622"/>
    <hyperlink ref="F349" r:id="rId36" display="https://podminky.urs.cz/item/CS_URS_2023_02/764518623"/>
    <hyperlink ref="F354" r:id="rId37" display="https://podminky.urs.cz/item/CS_URS_2023_02/767311830"/>
    <hyperlink ref="F358" r:id="rId38" display="https://podminky.urs.cz/item/CS_URS_2023_02/767316311"/>
    <hyperlink ref="F365" r:id="rId3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3261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3432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ROUND((SUM(BE97:BE200)),2)</f>
        <v>0</v>
      </c>
      <c r="G35" s="39"/>
      <c r="H35" s="39"/>
      <c r="I35" s="158">
        <v>0.21</v>
      </c>
      <c r="J35" s="157">
        <f>ROUND(((SUM(BE97:BE200))*I35),2)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ROUND((SUM(BF97:BF200)),2)</f>
        <v>0</v>
      </c>
      <c r="G36" s="39"/>
      <c r="H36" s="39"/>
      <c r="I36" s="158">
        <v>0.12</v>
      </c>
      <c r="J36" s="157">
        <f>ROUND(((SUM(BF97:BF200))*I36),2)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ROUND((SUM(BG97:BG200)),2)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ROUND((SUM(BH97:BH200)),2)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ROUND((SUM(BI97:BI200)),2)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3261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04d - ZTI 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J99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1626</v>
      </c>
      <c r="E66" s="183"/>
      <c r="F66" s="183"/>
      <c r="G66" s="183"/>
      <c r="H66" s="183"/>
      <c r="I66" s="183"/>
      <c r="J66" s="184">
        <f>J128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1627</v>
      </c>
      <c r="E67" s="183"/>
      <c r="F67" s="183"/>
      <c r="G67" s="183"/>
      <c r="H67" s="183"/>
      <c r="I67" s="183"/>
      <c r="J67" s="184">
        <f>J129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171</v>
      </c>
      <c r="E68" s="183"/>
      <c r="F68" s="183"/>
      <c r="G68" s="183"/>
      <c r="H68" s="183"/>
      <c r="I68" s="183"/>
      <c r="J68" s="184">
        <f>J133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1628</v>
      </c>
      <c r="E69" s="183"/>
      <c r="F69" s="183"/>
      <c r="G69" s="183"/>
      <c r="H69" s="183"/>
      <c r="I69" s="183"/>
      <c r="J69" s="184">
        <f>J137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J150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J160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J171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J175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1629</v>
      </c>
      <c r="E74" s="183"/>
      <c r="F74" s="183"/>
      <c r="G74" s="183"/>
      <c r="H74" s="183"/>
      <c r="I74" s="183"/>
      <c r="J74" s="184">
        <f>J176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182</v>
      </c>
      <c r="E75" s="183"/>
      <c r="F75" s="183"/>
      <c r="G75" s="183"/>
      <c r="H75" s="183"/>
      <c r="I75" s="183"/>
      <c r="J75" s="184">
        <f>J195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195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0" t="str">
        <f>E7</f>
        <v>Multifunkční centrum při ZŠ Gen. Svobody Arnultovice rev.1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3261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162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04d - ZTI 4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Nový Bor</v>
      </c>
      <c r="G91" s="41"/>
      <c r="H91" s="41"/>
      <c r="I91" s="33" t="s">
        <v>23</v>
      </c>
      <c r="J91" s="73" t="str">
        <f>IF(J14="","",J14)</f>
        <v>22. 12. 2023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>Město Nový Bor</v>
      </c>
      <c r="G93" s="41"/>
      <c r="H93" s="41"/>
      <c r="I93" s="33" t="s">
        <v>31</v>
      </c>
      <c r="J93" s="37" t="str">
        <f>E23</f>
        <v>R. Voce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J. Nešněra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196</v>
      </c>
      <c r="D96" s="189" t="s">
        <v>57</v>
      </c>
      <c r="E96" s="189" t="s">
        <v>53</v>
      </c>
      <c r="F96" s="189" t="s">
        <v>54</v>
      </c>
      <c r="G96" s="189" t="s">
        <v>197</v>
      </c>
      <c r="H96" s="189" t="s">
        <v>198</v>
      </c>
      <c r="I96" s="189" t="s">
        <v>199</v>
      </c>
      <c r="J96" s="189" t="s">
        <v>166</v>
      </c>
      <c r="K96" s="190" t="s">
        <v>200</v>
      </c>
      <c r="L96" s="191"/>
      <c r="M96" s="93" t="s">
        <v>19</v>
      </c>
      <c r="N96" s="94" t="s">
        <v>42</v>
      </c>
      <c r="O96" s="94" t="s">
        <v>201</v>
      </c>
      <c r="P96" s="94" t="s">
        <v>202</v>
      </c>
      <c r="Q96" s="94" t="s">
        <v>203</v>
      </c>
      <c r="R96" s="94" t="s">
        <v>204</v>
      </c>
      <c r="S96" s="94" t="s">
        <v>205</v>
      </c>
      <c r="T96" s="95" t="s">
        <v>206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207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P98+P175</f>
        <v>0</v>
      </c>
      <c r="Q97" s="97"/>
      <c r="R97" s="194">
        <f>R98+R175</f>
        <v>4.11374</v>
      </c>
      <c r="S97" s="97"/>
      <c r="T97" s="195">
        <f>T98+T175</f>
        <v>1.1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71</v>
      </c>
      <c r="AU97" s="18" t="s">
        <v>167</v>
      </c>
      <c r="BK97" s="196">
        <f>BK98+BK175</f>
        <v>0</v>
      </c>
    </row>
    <row r="98" spans="1:63" s="12" customFormat="1" ht="25.9" customHeight="1">
      <c r="A98" s="12"/>
      <c r="B98" s="197"/>
      <c r="C98" s="198"/>
      <c r="D98" s="199" t="s">
        <v>71</v>
      </c>
      <c r="E98" s="200" t="s">
        <v>208</v>
      </c>
      <c r="F98" s="200" t="s">
        <v>209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P99+P128+P129+P133+P137+P150+P160+P171</f>
        <v>0</v>
      </c>
      <c r="Q98" s="205"/>
      <c r="R98" s="206">
        <f>R99+R128+R129+R133+R137+R150+R160+R171</f>
        <v>4.07594</v>
      </c>
      <c r="S98" s="205"/>
      <c r="T98" s="207">
        <f>T99+T128+T129+T133+T137+T150+T160+T171</f>
        <v>1.1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72</v>
      </c>
      <c r="AY98" s="208" t="s">
        <v>210</v>
      </c>
      <c r="BK98" s="210">
        <f>BK99+BK128+BK129+BK133+BK137+BK150+BK160+BK171</f>
        <v>0</v>
      </c>
    </row>
    <row r="99" spans="1:63" s="12" customFormat="1" ht="22.8" customHeight="1">
      <c r="A99" s="12"/>
      <c r="B99" s="197"/>
      <c r="C99" s="198"/>
      <c r="D99" s="199" t="s">
        <v>71</v>
      </c>
      <c r="E99" s="211" t="s">
        <v>79</v>
      </c>
      <c r="F99" s="211" t="s">
        <v>211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SUM(P100:P127)</f>
        <v>0</v>
      </c>
      <c r="Q99" s="205"/>
      <c r="R99" s="206">
        <f>SUM(R100:R127)</f>
        <v>1.8</v>
      </c>
      <c r="S99" s="205"/>
      <c r="T99" s="207">
        <f>SUM(T100:T127)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79</v>
      </c>
      <c r="AY99" s="208" t="s">
        <v>210</v>
      </c>
      <c r="BK99" s="210">
        <f>SUM(BK100:BK127)</f>
        <v>0</v>
      </c>
    </row>
    <row r="100" spans="1:65" s="2" customFormat="1" ht="33" customHeight="1">
      <c r="A100" s="39"/>
      <c r="B100" s="40"/>
      <c r="C100" s="213" t="s">
        <v>79</v>
      </c>
      <c r="D100" s="213" t="s">
        <v>212</v>
      </c>
      <c r="E100" s="214" t="s">
        <v>1631</v>
      </c>
      <c r="F100" s="215" t="s">
        <v>1632</v>
      </c>
      <c r="G100" s="216" t="s">
        <v>215</v>
      </c>
      <c r="H100" s="217">
        <v>2.53</v>
      </c>
      <c r="I100" s="218"/>
      <c r="J100" s="219">
        <f>ROUND(I100*H100,2)</f>
        <v>0</v>
      </c>
      <c r="K100" s="215" t="s">
        <v>216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81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3433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1634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81</v>
      </c>
    </row>
    <row r="102" spans="1:47" s="2" customFormat="1" ht="12">
      <c r="A102" s="39"/>
      <c r="B102" s="40"/>
      <c r="C102" s="41"/>
      <c r="D102" s="231" t="s">
        <v>221</v>
      </c>
      <c r="E102" s="41"/>
      <c r="F102" s="232" t="s">
        <v>1635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221</v>
      </c>
      <c r="AU102" s="18" t="s">
        <v>81</v>
      </c>
    </row>
    <row r="103" spans="1:51" s="13" customFormat="1" ht="12">
      <c r="A103" s="13"/>
      <c r="B103" s="233"/>
      <c r="C103" s="234"/>
      <c r="D103" s="226" t="s">
        <v>223</v>
      </c>
      <c r="E103" s="235" t="s">
        <v>19</v>
      </c>
      <c r="F103" s="236" t="s">
        <v>3434</v>
      </c>
      <c r="G103" s="234"/>
      <c r="H103" s="237">
        <v>2.53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223</v>
      </c>
      <c r="AU103" s="243" t="s">
        <v>81</v>
      </c>
      <c r="AV103" s="13" t="s">
        <v>81</v>
      </c>
      <c r="AW103" s="13" t="s">
        <v>33</v>
      </c>
      <c r="AX103" s="13" t="s">
        <v>79</v>
      </c>
      <c r="AY103" s="243" t="s">
        <v>210</v>
      </c>
    </row>
    <row r="104" spans="1:65" s="2" customFormat="1" ht="33" customHeight="1">
      <c r="A104" s="39"/>
      <c r="B104" s="40"/>
      <c r="C104" s="213" t="s">
        <v>81</v>
      </c>
      <c r="D104" s="213" t="s">
        <v>212</v>
      </c>
      <c r="E104" s="214" t="s">
        <v>1638</v>
      </c>
      <c r="F104" s="215" t="s">
        <v>1639</v>
      </c>
      <c r="G104" s="216" t="s">
        <v>215</v>
      </c>
      <c r="H104" s="217">
        <v>1</v>
      </c>
      <c r="I104" s="218"/>
      <c r="J104" s="219">
        <f>ROUND(I104*H104,2)</f>
        <v>0</v>
      </c>
      <c r="K104" s="215" t="s">
        <v>216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81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3435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1641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81</v>
      </c>
    </row>
    <row r="106" spans="1:47" s="2" customFormat="1" ht="12">
      <c r="A106" s="39"/>
      <c r="B106" s="40"/>
      <c r="C106" s="41"/>
      <c r="D106" s="231" t="s">
        <v>221</v>
      </c>
      <c r="E106" s="41"/>
      <c r="F106" s="232" t="s">
        <v>1642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221</v>
      </c>
      <c r="AU106" s="18" t="s">
        <v>81</v>
      </c>
    </row>
    <row r="107" spans="1:65" s="2" customFormat="1" ht="37.8" customHeight="1">
      <c r="A107" s="39"/>
      <c r="B107" s="40"/>
      <c r="C107" s="213" t="s">
        <v>234</v>
      </c>
      <c r="D107" s="213" t="s">
        <v>212</v>
      </c>
      <c r="E107" s="214" t="s">
        <v>1644</v>
      </c>
      <c r="F107" s="215" t="s">
        <v>1645</v>
      </c>
      <c r="G107" s="216" t="s">
        <v>215</v>
      </c>
      <c r="H107" s="217">
        <v>1.12</v>
      </c>
      <c r="I107" s="218"/>
      <c r="J107" s="219">
        <f>ROUND(I107*H107,2)</f>
        <v>0</v>
      </c>
      <c r="K107" s="215" t="s">
        <v>216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217</v>
      </c>
      <c r="AT107" s="224" t="s">
        <v>212</v>
      </c>
      <c r="AU107" s="224" t="s">
        <v>81</v>
      </c>
      <c r="AY107" s="18" t="s">
        <v>210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217</v>
      </c>
      <c r="BM107" s="224" t="s">
        <v>3436</v>
      </c>
    </row>
    <row r="108" spans="1:47" s="2" customFormat="1" ht="12">
      <c r="A108" s="39"/>
      <c r="B108" s="40"/>
      <c r="C108" s="41"/>
      <c r="D108" s="226" t="s">
        <v>219</v>
      </c>
      <c r="E108" s="41"/>
      <c r="F108" s="227" t="s">
        <v>1647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219</v>
      </c>
      <c r="AU108" s="18" t="s">
        <v>81</v>
      </c>
    </row>
    <row r="109" spans="1:47" s="2" customFormat="1" ht="12">
      <c r="A109" s="39"/>
      <c r="B109" s="40"/>
      <c r="C109" s="41"/>
      <c r="D109" s="231" t="s">
        <v>221</v>
      </c>
      <c r="E109" s="41"/>
      <c r="F109" s="232" t="s">
        <v>1648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221</v>
      </c>
      <c r="AU109" s="18" t="s">
        <v>81</v>
      </c>
    </row>
    <row r="110" spans="1:51" s="13" customFormat="1" ht="12">
      <c r="A110" s="13"/>
      <c r="B110" s="233"/>
      <c r="C110" s="234"/>
      <c r="D110" s="226" t="s">
        <v>223</v>
      </c>
      <c r="E110" s="235" t="s">
        <v>19</v>
      </c>
      <c r="F110" s="236" t="s">
        <v>3437</v>
      </c>
      <c r="G110" s="234"/>
      <c r="H110" s="237">
        <v>1.12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223</v>
      </c>
      <c r="AU110" s="243" t="s">
        <v>81</v>
      </c>
      <c r="AV110" s="13" t="s">
        <v>81</v>
      </c>
      <c r="AW110" s="13" t="s">
        <v>33</v>
      </c>
      <c r="AX110" s="13" t="s">
        <v>79</v>
      </c>
      <c r="AY110" s="243" t="s">
        <v>210</v>
      </c>
    </row>
    <row r="111" spans="1:65" s="2" customFormat="1" ht="37.8" customHeight="1">
      <c r="A111" s="39"/>
      <c r="B111" s="40"/>
      <c r="C111" s="213" t="s">
        <v>217</v>
      </c>
      <c r="D111" s="213" t="s">
        <v>212</v>
      </c>
      <c r="E111" s="214" t="s">
        <v>1650</v>
      </c>
      <c r="F111" s="215" t="s">
        <v>1651</v>
      </c>
      <c r="G111" s="216" t="s">
        <v>215</v>
      </c>
      <c r="H111" s="217">
        <v>1.12</v>
      </c>
      <c r="I111" s="218"/>
      <c r="J111" s="219">
        <f>ROUND(I111*H111,2)</f>
        <v>0</v>
      </c>
      <c r="K111" s="215" t="s">
        <v>216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217</v>
      </c>
      <c r="AT111" s="224" t="s">
        <v>212</v>
      </c>
      <c r="AU111" s="224" t="s">
        <v>81</v>
      </c>
      <c r="AY111" s="18" t="s">
        <v>210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217</v>
      </c>
      <c r="BM111" s="224" t="s">
        <v>3438</v>
      </c>
    </row>
    <row r="112" spans="1:47" s="2" customFormat="1" ht="12">
      <c r="A112" s="39"/>
      <c r="B112" s="40"/>
      <c r="C112" s="41"/>
      <c r="D112" s="226" t="s">
        <v>219</v>
      </c>
      <c r="E112" s="41"/>
      <c r="F112" s="227" t="s">
        <v>1653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219</v>
      </c>
      <c r="AU112" s="18" t="s">
        <v>81</v>
      </c>
    </row>
    <row r="113" spans="1:47" s="2" customFormat="1" ht="12">
      <c r="A113" s="39"/>
      <c r="B113" s="40"/>
      <c r="C113" s="41"/>
      <c r="D113" s="231" t="s">
        <v>221</v>
      </c>
      <c r="E113" s="41"/>
      <c r="F113" s="232" t="s">
        <v>1654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221</v>
      </c>
      <c r="AU113" s="18" t="s">
        <v>81</v>
      </c>
    </row>
    <row r="114" spans="1:65" s="2" customFormat="1" ht="33" customHeight="1">
      <c r="A114" s="39"/>
      <c r="B114" s="40"/>
      <c r="C114" s="213" t="s">
        <v>225</v>
      </c>
      <c r="D114" s="213" t="s">
        <v>212</v>
      </c>
      <c r="E114" s="214" t="s">
        <v>1655</v>
      </c>
      <c r="F114" s="215" t="s">
        <v>1656</v>
      </c>
      <c r="G114" s="216" t="s">
        <v>332</v>
      </c>
      <c r="H114" s="217">
        <v>2.24</v>
      </c>
      <c r="I114" s="218"/>
      <c r="J114" s="219">
        <f>ROUND(I114*H114,2)</f>
        <v>0</v>
      </c>
      <c r="K114" s="215" t="s">
        <v>216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81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3439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1658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81</v>
      </c>
    </row>
    <row r="116" spans="1:47" s="2" customFormat="1" ht="12">
      <c r="A116" s="39"/>
      <c r="B116" s="40"/>
      <c r="C116" s="41"/>
      <c r="D116" s="231" t="s">
        <v>221</v>
      </c>
      <c r="E116" s="41"/>
      <c r="F116" s="232" t="s">
        <v>1659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221</v>
      </c>
      <c r="AU116" s="18" t="s">
        <v>81</v>
      </c>
    </row>
    <row r="117" spans="1:51" s="13" customFormat="1" ht="12">
      <c r="A117" s="13"/>
      <c r="B117" s="233"/>
      <c r="C117" s="234"/>
      <c r="D117" s="226" t="s">
        <v>223</v>
      </c>
      <c r="E117" s="234"/>
      <c r="F117" s="236" t="s">
        <v>3440</v>
      </c>
      <c r="G117" s="234"/>
      <c r="H117" s="237">
        <v>2.24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223</v>
      </c>
      <c r="AU117" s="243" t="s">
        <v>81</v>
      </c>
      <c r="AV117" s="13" t="s">
        <v>81</v>
      </c>
      <c r="AW117" s="13" t="s">
        <v>4</v>
      </c>
      <c r="AX117" s="13" t="s">
        <v>79</v>
      </c>
      <c r="AY117" s="243" t="s">
        <v>210</v>
      </c>
    </row>
    <row r="118" spans="1:65" s="2" customFormat="1" ht="24.15" customHeight="1">
      <c r="A118" s="39"/>
      <c r="B118" s="40"/>
      <c r="C118" s="213" t="s">
        <v>246</v>
      </c>
      <c r="D118" s="213" t="s">
        <v>212</v>
      </c>
      <c r="E118" s="214" t="s">
        <v>1661</v>
      </c>
      <c r="F118" s="215" t="s">
        <v>1662</v>
      </c>
      <c r="G118" s="216" t="s">
        <v>215</v>
      </c>
      <c r="H118" s="217">
        <v>2.41</v>
      </c>
      <c r="I118" s="218"/>
      <c r="J118" s="219">
        <f>ROUND(I118*H118,2)</f>
        <v>0</v>
      </c>
      <c r="K118" s="215" t="s">
        <v>216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3441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1664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47" s="2" customFormat="1" ht="12">
      <c r="A120" s="39"/>
      <c r="B120" s="40"/>
      <c r="C120" s="41"/>
      <c r="D120" s="231" t="s">
        <v>221</v>
      </c>
      <c r="E120" s="41"/>
      <c r="F120" s="232" t="s">
        <v>1665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221</v>
      </c>
      <c r="AU120" s="18" t="s">
        <v>81</v>
      </c>
    </row>
    <row r="121" spans="1:65" s="2" customFormat="1" ht="24.15" customHeight="1">
      <c r="A121" s="39"/>
      <c r="B121" s="40"/>
      <c r="C121" s="213" t="s">
        <v>259</v>
      </c>
      <c r="D121" s="213" t="s">
        <v>212</v>
      </c>
      <c r="E121" s="214" t="s">
        <v>1667</v>
      </c>
      <c r="F121" s="215" t="s">
        <v>1668</v>
      </c>
      <c r="G121" s="216" t="s">
        <v>215</v>
      </c>
      <c r="H121" s="217">
        <v>0.9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217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217</v>
      </c>
      <c r="BM121" s="224" t="s">
        <v>3442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1670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1671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51" s="13" customFormat="1" ht="12">
      <c r="A124" s="13"/>
      <c r="B124" s="233"/>
      <c r="C124" s="234"/>
      <c r="D124" s="226" t="s">
        <v>223</v>
      </c>
      <c r="E124" s="235" t="s">
        <v>19</v>
      </c>
      <c r="F124" s="236" t="s">
        <v>3443</v>
      </c>
      <c r="G124" s="234"/>
      <c r="H124" s="237">
        <v>0.9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223</v>
      </c>
      <c r="AU124" s="243" t="s">
        <v>81</v>
      </c>
      <c r="AV124" s="13" t="s">
        <v>81</v>
      </c>
      <c r="AW124" s="13" t="s">
        <v>33</v>
      </c>
      <c r="AX124" s="13" t="s">
        <v>79</v>
      </c>
      <c r="AY124" s="243" t="s">
        <v>210</v>
      </c>
    </row>
    <row r="125" spans="1:65" s="2" customFormat="1" ht="16.5" customHeight="1">
      <c r="A125" s="39"/>
      <c r="B125" s="40"/>
      <c r="C125" s="244" t="s">
        <v>243</v>
      </c>
      <c r="D125" s="244" t="s">
        <v>240</v>
      </c>
      <c r="E125" s="245" t="s">
        <v>1673</v>
      </c>
      <c r="F125" s="246" t="s">
        <v>1674</v>
      </c>
      <c r="G125" s="247" t="s">
        <v>332</v>
      </c>
      <c r="H125" s="248">
        <v>1.8</v>
      </c>
      <c r="I125" s="249"/>
      <c r="J125" s="250">
        <f>ROUND(I125*H125,2)</f>
        <v>0</v>
      </c>
      <c r="K125" s="246" t="s">
        <v>216</v>
      </c>
      <c r="L125" s="251"/>
      <c r="M125" s="252" t="s">
        <v>19</v>
      </c>
      <c r="N125" s="253" t="s">
        <v>43</v>
      </c>
      <c r="O125" s="85"/>
      <c r="P125" s="222">
        <f>O125*H125</f>
        <v>0</v>
      </c>
      <c r="Q125" s="222">
        <v>1</v>
      </c>
      <c r="R125" s="222">
        <f>Q125*H125</f>
        <v>1.8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243</v>
      </c>
      <c r="AT125" s="224" t="s">
        <v>240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217</v>
      </c>
      <c r="BM125" s="224" t="s">
        <v>3444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1674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51" s="13" customFormat="1" ht="12">
      <c r="A127" s="13"/>
      <c r="B127" s="233"/>
      <c r="C127" s="234"/>
      <c r="D127" s="226" t="s">
        <v>223</v>
      </c>
      <c r="E127" s="234"/>
      <c r="F127" s="236" t="s">
        <v>3445</v>
      </c>
      <c r="G127" s="234"/>
      <c r="H127" s="237">
        <v>1.8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223</v>
      </c>
      <c r="AU127" s="243" t="s">
        <v>81</v>
      </c>
      <c r="AV127" s="13" t="s">
        <v>81</v>
      </c>
      <c r="AW127" s="13" t="s">
        <v>4</v>
      </c>
      <c r="AX127" s="13" t="s">
        <v>79</v>
      </c>
      <c r="AY127" s="243" t="s">
        <v>210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81</v>
      </c>
      <c r="F128" s="211" t="s">
        <v>1677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v>0</v>
      </c>
      <c r="Q128" s="205"/>
      <c r="R128" s="206">
        <v>0</v>
      </c>
      <c r="S128" s="205"/>
      <c r="T128" s="207"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71</v>
      </c>
      <c r="AU128" s="209" t="s">
        <v>79</v>
      </c>
      <c r="AY128" s="208" t="s">
        <v>210</v>
      </c>
      <c r="BK128" s="210">
        <v>0</v>
      </c>
    </row>
    <row r="129" spans="1:63" s="12" customFormat="1" ht="22.8" customHeight="1">
      <c r="A129" s="12"/>
      <c r="B129" s="197"/>
      <c r="C129" s="198"/>
      <c r="D129" s="199" t="s">
        <v>71</v>
      </c>
      <c r="E129" s="211" t="s">
        <v>217</v>
      </c>
      <c r="F129" s="211" t="s">
        <v>1693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SUM(P130:P132)</f>
        <v>0</v>
      </c>
      <c r="Q129" s="205"/>
      <c r="R129" s="206">
        <f>SUM(R130:R132)</f>
        <v>0</v>
      </c>
      <c r="S129" s="205"/>
      <c r="T129" s="207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79</v>
      </c>
      <c r="AT129" s="209" t="s">
        <v>71</v>
      </c>
      <c r="AU129" s="209" t="s">
        <v>79</v>
      </c>
      <c r="AY129" s="208" t="s">
        <v>210</v>
      </c>
      <c r="BK129" s="210">
        <f>SUM(BK130:BK132)</f>
        <v>0</v>
      </c>
    </row>
    <row r="130" spans="1:65" s="2" customFormat="1" ht="24.15" customHeight="1">
      <c r="A130" s="39"/>
      <c r="B130" s="40"/>
      <c r="C130" s="213" t="s">
        <v>265</v>
      </c>
      <c r="D130" s="213" t="s">
        <v>212</v>
      </c>
      <c r="E130" s="214" t="s">
        <v>1694</v>
      </c>
      <c r="F130" s="215" t="s">
        <v>1695</v>
      </c>
      <c r="G130" s="216" t="s">
        <v>215</v>
      </c>
      <c r="H130" s="217">
        <v>0.22</v>
      </c>
      <c r="I130" s="218"/>
      <c r="J130" s="219">
        <f>ROUND(I130*H130,2)</f>
        <v>0</v>
      </c>
      <c r="K130" s="215" t="s">
        <v>216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81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3446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1697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81</v>
      </c>
    </row>
    <row r="132" spans="1:47" s="2" customFormat="1" ht="12">
      <c r="A132" s="39"/>
      <c r="B132" s="40"/>
      <c r="C132" s="41"/>
      <c r="D132" s="231" t="s">
        <v>221</v>
      </c>
      <c r="E132" s="41"/>
      <c r="F132" s="232" t="s">
        <v>1698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221</v>
      </c>
      <c r="AU132" s="18" t="s">
        <v>81</v>
      </c>
    </row>
    <row r="133" spans="1:63" s="12" customFormat="1" ht="22.8" customHeight="1">
      <c r="A133" s="12"/>
      <c r="B133" s="197"/>
      <c r="C133" s="198"/>
      <c r="D133" s="199" t="s">
        <v>71</v>
      </c>
      <c r="E133" s="211" t="s">
        <v>246</v>
      </c>
      <c r="F133" s="211" t="s">
        <v>247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SUM(P134:P136)</f>
        <v>0</v>
      </c>
      <c r="Q133" s="205"/>
      <c r="R133" s="206">
        <f>SUM(R134:R136)</f>
        <v>1.15051</v>
      </c>
      <c r="S133" s="205"/>
      <c r="T133" s="207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79</v>
      </c>
      <c r="AT133" s="209" t="s">
        <v>71</v>
      </c>
      <c r="AU133" s="209" t="s">
        <v>79</v>
      </c>
      <c r="AY133" s="208" t="s">
        <v>210</v>
      </c>
      <c r="BK133" s="210">
        <f>SUM(BK134:BK136)</f>
        <v>0</v>
      </c>
    </row>
    <row r="134" spans="1:65" s="2" customFormat="1" ht="24.15" customHeight="1">
      <c r="A134" s="39"/>
      <c r="B134" s="40"/>
      <c r="C134" s="213" t="s">
        <v>277</v>
      </c>
      <c r="D134" s="213" t="s">
        <v>212</v>
      </c>
      <c r="E134" s="214" t="s">
        <v>1700</v>
      </c>
      <c r="F134" s="215" t="s">
        <v>1701</v>
      </c>
      <c r="G134" s="216" t="s">
        <v>215</v>
      </c>
      <c r="H134" s="217">
        <v>0.5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2.30102</v>
      </c>
      <c r="R134" s="222">
        <f>Q134*H134</f>
        <v>1.15051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3447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1703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1704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3" s="12" customFormat="1" ht="22.8" customHeight="1">
      <c r="A137" s="12"/>
      <c r="B137" s="197"/>
      <c r="C137" s="198"/>
      <c r="D137" s="199" t="s">
        <v>71</v>
      </c>
      <c r="E137" s="211" t="s">
        <v>243</v>
      </c>
      <c r="F137" s="211" t="s">
        <v>1705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SUM(P138:P149)</f>
        <v>0</v>
      </c>
      <c r="Q137" s="205"/>
      <c r="R137" s="206">
        <f>SUM(R138:R149)</f>
        <v>1.12543</v>
      </c>
      <c r="S137" s="205"/>
      <c r="T137" s="207">
        <f>SUM(T138:T149)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79</v>
      </c>
      <c r="AT137" s="209" t="s">
        <v>71</v>
      </c>
      <c r="AU137" s="209" t="s">
        <v>79</v>
      </c>
      <c r="AY137" s="208" t="s">
        <v>210</v>
      </c>
      <c r="BK137" s="210">
        <f>SUM(BK138:BK149)</f>
        <v>0</v>
      </c>
    </row>
    <row r="138" spans="1:65" s="2" customFormat="1" ht="24.15" customHeight="1">
      <c r="A138" s="39"/>
      <c r="B138" s="40"/>
      <c r="C138" s="213" t="s">
        <v>283</v>
      </c>
      <c r="D138" s="213" t="s">
        <v>212</v>
      </c>
      <c r="E138" s="214" t="s">
        <v>2770</v>
      </c>
      <c r="F138" s="215" t="s">
        <v>2771</v>
      </c>
      <c r="G138" s="216" t="s">
        <v>297</v>
      </c>
      <c r="H138" s="217">
        <v>1</v>
      </c>
      <c r="I138" s="218"/>
      <c r="J138" s="219">
        <f>ROUND(I138*H138,2)</f>
        <v>0</v>
      </c>
      <c r="K138" s="215" t="s">
        <v>216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6E-05</v>
      </c>
      <c r="R138" s="222">
        <f>Q138*H138</f>
        <v>6E-05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3448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2773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47" s="2" customFormat="1" ht="12">
      <c r="A140" s="39"/>
      <c r="B140" s="40"/>
      <c r="C140" s="41"/>
      <c r="D140" s="231" t="s">
        <v>221</v>
      </c>
      <c r="E140" s="41"/>
      <c r="F140" s="232" t="s">
        <v>2774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221</v>
      </c>
      <c r="AU140" s="18" t="s">
        <v>81</v>
      </c>
    </row>
    <row r="141" spans="1:65" s="2" customFormat="1" ht="24.15" customHeight="1">
      <c r="A141" s="39"/>
      <c r="B141" s="40"/>
      <c r="C141" s="244" t="s">
        <v>8</v>
      </c>
      <c r="D141" s="244" t="s">
        <v>240</v>
      </c>
      <c r="E141" s="245" t="s">
        <v>2775</v>
      </c>
      <c r="F141" s="246" t="s">
        <v>2776</v>
      </c>
      <c r="G141" s="247" t="s">
        <v>297</v>
      </c>
      <c r="H141" s="248">
        <v>1</v>
      </c>
      <c r="I141" s="249"/>
      <c r="J141" s="250">
        <f>ROUND(I141*H141,2)</f>
        <v>0</v>
      </c>
      <c r="K141" s="246" t="s">
        <v>216</v>
      </c>
      <c r="L141" s="251"/>
      <c r="M141" s="252" t="s">
        <v>19</v>
      </c>
      <c r="N141" s="253" t="s">
        <v>43</v>
      </c>
      <c r="O141" s="85"/>
      <c r="P141" s="222">
        <f>O141*H141</f>
        <v>0</v>
      </c>
      <c r="Q141" s="222">
        <v>0.00086</v>
      </c>
      <c r="R141" s="222">
        <f>Q141*H141</f>
        <v>0.00086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243</v>
      </c>
      <c r="AT141" s="224" t="s">
        <v>240</v>
      </c>
      <c r="AU141" s="224" t="s">
        <v>81</v>
      </c>
      <c r="AY141" s="18" t="s">
        <v>210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217</v>
      </c>
      <c r="BM141" s="224" t="s">
        <v>3449</v>
      </c>
    </row>
    <row r="142" spans="1:47" s="2" customFormat="1" ht="12">
      <c r="A142" s="39"/>
      <c r="B142" s="40"/>
      <c r="C142" s="41"/>
      <c r="D142" s="226" t="s">
        <v>219</v>
      </c>
      <c r="E142" s="41"/>
      <c r="F142" s="227" t="s">
        <v>2776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219</v>
      </c>
      <c r="AU142" s="18" t="s">
        <v>81</v>
      </c>
    </row>
    <row r="143" spans="1:65" s="2" customFormat="1" ht="21.75" customHeight="1">
      <c r="A143" s="39"/>
      <c r="B143" s="40"/>
      <c r="C143" s="213" t="s">
        <v>294</v>
      </c>
      <c r="D143" s="213" t="s">
        <v>212</v>
      </c>
      <c r="E143" s="214" t="s">
        <v>3450</v>
      </c>
      <c r="F143" s="215" t="s">
        <v>3451</v>
      </c>
      <c r="G143" s="216" t="s">
        <v>297</v>
      </c>
      <c r="H143" s="217">
        <v>1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1.12181</v>
      </c>
      <c r="R143" s="222">
        <f>Q143*H143</f>
        <v>1.12181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217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217</v>
      </c>
      <c r="BM143" s="224" t="s">
        <v>3452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3453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65" s="2" customFormat="1" ht="16.5" customHeight="1">
      <c r="A145" s="39"/>
      <c r="B145" s="40"/>
      <c r="C145" s="213" t="s">
        <v>301</v>
      </c>
      <c r="D145" s="213" t="s">
        <v>212</v>
      </c>
      <c r="E145" s="214" t="s">
        <v>2782</v>
      </c>
      <c r="F145" s="215" t="s">
        <v>2783</v>
      </c>
      <c r="G145" s="216" t="s">
        <v>297</v>
      </c>
      <c r="H145" s="217">
        <v>1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217</v>
      </c>
      <c r="AT145" s="224" t="s">
        <v>212</v>
      </c>
      <c r="AU145" s="224" t="s">
        <v>81</v>
      </c>
      <c r="AY145" s="18" t="s">
        <v>210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217</v>
      </c>
      <c r="BM145" s="224" t="s">
        <v>3454</v>
      </c>
    </row>
    <row r="146" spans="1:47" s="2" customFormat="1" ht="12">
      <c r="A146" s="39"/>
      <c r="B146" s="40"/>
      <c r="C146" s="41"/>
      <c r="D146" s="226" t="s">
        <v>219</v>
      </c>
      <c r="E146" s="41"/>
      <c r="F146" s="227" t="s">
        <v>2783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219</v>
      </c>
      <c r="AU146" s="18" t="s">
        <v>81</v>
      </c>
    </row>
    <row r="147" spans="1:65" s="2" customFormat="1" ht="24.15" customHeight="1">
      <c r="A147" s="39"/>
      <c r="B147" s="40"/>
      <c r="C147" s="213" t="s">
        <v>305</v>
      </c>
      <c r="D147" s="213" t="s">
        <v>212</v>
      </c>
      <c r="E147" s="214" t="s">
        <v>1720</v>
      </c>
      <c r="F147" s="215" t="s">
        <v>1721</v>
      </c>
      <c r="G147" s="216" t="s">
        <v>269</v>
      </c>
      <c r="H147" s="217">
        <v>1.8</v>
      </c>
      <c r="I147" s="218"/>
      <c r="J147" s="219">
        <f>ROUND(I147*H147,2)</f>
        <v>0</v>
      </c>
      <c r="K147" s="215" t="s">
        <v>216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0.0015</v>
      </c>
      <c r="R147" s="222">
        <f>Q147*H147</f>
        <v>0.0027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217</v>
      </c>
      <c r="AT147" s="224" t="s">
        <v>212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217</v>
      </c>
      <c r="BM147" s="224" t="s">
        <v>3455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1723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47" s="2" customFormat="1" ht="12">
      <c r="A149" s="39"/>
      <c r="B149" s="40"/>
      <c r="C149" s="41"/>
      <c r="D149" s="231" t="s">
        <v>221</v>
      </c>
      <c r="E149" s="41"/>
      <c r="F149" s="232" t="s">
        <v>1724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221</v>
      </c>
      <c r="AU149" s="18" t="s">
        <v>81</v>
      </c>
    </row>
    <row r="150" spans="1:63" s="12" customFormat="1" ht="22.8" customHeight="1">
      <c r="A150" s="12"/>
      <c r="B150" s="197"/>
      <c r="C150" s="198"/>
      <c r="D150" s="199" t="s">
        <v>71</v>
      </c>
      <c r="E150" s="211" t="s">
        <v>265</v>
      </c>
      <c r="F150" s="211" t="s">
        <v>266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SUM(P151:P159)</f>
        <v>0</v>
      </c>
      <c r="Q150" s="205"/>
      <c r="R150" s="206">
        <f>SUM(R151:R159)</f>
        <v>0</v>
      </c>
      <c r="S150" s="205"/>
      <c r="T150" s="207">
        <f>SUM(T151:T159)</f>
        <v>1.1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79</v>
      </c>
      <c r="AT150" s="209" t="s">
        <v>71</v>
      </c>
      <c r="AU150" s="209" t="s">
        <v>79</v>
      </c>
      <c r="AY150" s="208" t="s">
        <v>210</v>
      </c>
      <c r="BK150" s="210">
        <f>SUM(BK151:BK159)</f>
        <v>0</v>
      </c>
    </row>
    <row r="151" spans="1:65" s="2" customFormat="1" ht="37.8" customHeight="1">
      <c r="A151" s="39"/>
      <c r="B151" s="40"/>
      <c r="C151" s="213" t="s">
        <v>311</v>
      </c>
      <c r="D151" s="213" t="s">
        <v>212</v>
      </c>
      <c r="E151" s="214" t="s">
        <v>1730</v>
      </c>
      <c r="F151" s="215" t="s">
        <v>1731</v>
      </c>
      <c r="G151" s="216" t="s">
        <v>215</v>
      </c>
      <c r="H151" s="217">
        <v>0.5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2.2</v>
      </c>
      <c r="T151" s="223">
        <f>S151*H151</f>
        <v>1.1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3456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1733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1734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51" s="13" customFormat="1" ht="12">
      <c r="A154" s="13"/>
      <c r="B154" s="233"/>
      <c r="C154" s="234"/>
      <c r="D154" s="226" t="s">
        <v>223</v>
      </c>
      <c r="E154" s="235" t="s">
        <v>19</v>
      </c>
      <c r="F154" s="236" t="s">
        <v>3457</v>
      </c>
      <c r="G154" s="234"/>
      <c r="H154" s="237">
        <v>0.3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223</v>
      </c>
      <c r="AU154" s="243" t="s">
        <v>81</v>
      </c>
      <c r="AV154" s="13" t="s">
        <v>81</v>
      </c>
      <c r="AW154" s="13" t="s">
        <v>33</v>
      </c>
      <c r="AX154" s="13" t="s">
        <v>72</v>
      </c>
      <c r="AY154" s="243" t="s">
        <v>210</v>
      </c>
    </row>
    <row r="155" spans="1:51" s="13" customFormat="1" ht="12">
      <c r="A155" s="13"/>
      <c r="B155" s="233"/>
      <c r="C155" s="234"/>
      <c r="D155" s="226" t="s">
        <v>223</v>
      </c>
      <c r="E155" s="235" t="s">
        <v>19</v>
      </c>
      <c r="F155" s="236" t="s">
        <v>3217</v>
      </c>
      <c r="G155" s="234"/>
      <c r="H155" s="237">
        <v>0.2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223</v>
      </c>
      <c r="AU155" s="243" t="s">
        <v>81</v>
      </c>
      <c r="AV155" s="13" t="s">
        <v>81</v>
      </c>
      <c r="AW155" s="13" t="s">
        <v>33</v>
      </c>
      <c r="AX155" s="13" t="s">
        <v>72</v>
      </c>
      <c r="AY155" s="243" t="s">
        <v>210</v>
      </c>
    </row>
    <row r="156" spans="1:51" s="14" customFormat="1" ht="12">
      <c r="A156" s="14"/>
      <c r="B156" s="255"/>
      <c r="C156" s="256"/>
      <c r="D156" s="226" t="s">
        <v>223</v>
      </c>
      <c r="E156" s="257" t="s">
        <v>19</v>
      </c>
      <c r="F156" s="258" t="s">
        <v>326</v>
      </c>
      <c r="G156" s="256"/>
      <c r="H156" s="259">
        <v>0.5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223</v>
      </c>
      <c r="AU156" s="265" t="s">
        <v>81</v>
      </c>
      <c r="AV156" s="14" t="s">
        <v>217</v>
      </c>
      <c r="AW156" s="14" t="s">
        <v>33</v>
      </c>
      <c r="AX156" s="14" t="s">
        <v>79</v>
      </c>
      <c r="AY156" s="265" t="s">
        <v>210</v>
      </c>
    </row>
    <row r="157" spans="1:65" s="2" customFormat="1" ht="24.15" customHeight="1">
      <c r="A157" s="39"/>
      <c r="B157" s="40"/>
      <c r="C157" s="213" t="s">
        <v>317</v>
      </c>
      <c r="D157" s="213" t="s">
        <v>212</v>
      </c>
      <c r="E157" s="214" t="s">
        <v>1741</v>
      </c>
      <c r="F157" s="215" t="s">
        <v>1742</v>
      </c>
      <c r="G157" s="216" t="s">
        <v>269</v>
      </c>
      <c r="H157" s="217">
        <v>8</v>
      </c>
      <c r="I157" s="218"/>
      <c r="J157" s="219">
        <f>ROUND(I157*H157,2)</f>
        <v>0</v>
      </c>
      <c r="K157" s="215" t="s">
        <v>216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217</v>
      </c>
      <c r="AT157" s="224" t="s">
        <v>212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217</v>
      </c>
      <c r="BM157" s="224" t="s">
        <v>3458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1744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47" s="2" customFormat="1" ht="12">
      <c r="A159" s="39"/>
      <c r="B159" s="40"/>
      <c r="C159" s="41"/>
      <c r="D159" s="231" t="s">
        <v>221</v>
      </c>
      <c r="E159" s="41"/>
      <c r="F159" s="232" t="s">
        <v>1745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221</v>
      </c>
      <c r="AU159" s="18" t="s">
        <v>81</v>
      </c>
    </row>
    <row r="160" spans="1:63" s="12" customFormat="1" ht="22.8" customHeight="1">
      <c r="A160" s="12"/>
      <c r="B160" s="197"/>
      <c r="C160" s="198"/>
      <c r="D160" s="199" t="s">
        <v>71</v>
      </c>
      <c r="E160" s="211" t="s">
        <v>327</v>
      </c>
      <c r="F160" s="211" t="s">
        <v>328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SUM(P161:P170)</f>
        <v>0</v>
      </c>
      <c r="Q160" s="205"/>
      <c r="R160" s="206">
        <f>SUM(R161:R170)</f>
        <v>0</v>
      </c>
      <c r="S160" s="205"/>
      <c r="T160" s="207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79</v>
      </c>
      <c r="AT160" s="209" t="s">
        <v>71</v>
      </c>
      <c r="AU160" s="209" t="s">
        <v>79</v>
      </c>
      <c r="AY160" s="208" t="s">
        <v>210</v>
      </c>
      <c r="BK160" s="210">
        <f>SUM(BK161:BK170)</f>
        <v>0</v>
      </c>
    </row>
    <row r="161" spans="1:65" s="2" customFormat="1" ht="24.15" customHeight="1">
      <c r="A161" s="39"/>
      <c r="B161" s="40"/>
      <c r="C161" s="213" t="s">
        <v>329</v>
      </c>
      <c r="D161" s="213" t="s">
        <v>212</v>
      </c>
      <c r="E161" s="214" t="s">
        <v>330</v>
      </c>
      <c r="F161" s="215" t="s">
        <v>331</v>
      </c>
      <c r="G161" s="216" t="s">
        <v>332</v>
      </c>
      <c r="H161" s="217">
        <v>1.1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3459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334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335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5" s="2" customFormat="1" ht="24.15" customHeight="1">
      <c r="A164" s="39"/>
      <c r="B164" s="40"/>
      <c r="C164" s="213" t="s">
        <v>336</v>
      </c>
      <c r="D164" s="213" t="s">
        <v>212</v>
      </c>
      <c r="E164" s="214" t="s">
        <v>337</v>
      </c>
      <c r="F164" s="215" t="s">
        <v>338</v>
      </c>
      <c r="G164" s="216" t="s">
        <v>332</v>
      </c>
      <c r="H164" s="217">
        <v>9.9</v>
      </c>
      <c r="I164" s="218"/>
      <c r="J164" s="219">
        <f>ROUND(I164*H164,2)</f>
        <v>0</v>
      </c>
      <c r="K164" s="215" t="s">
        <v>216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81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3460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340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81</v>
      </c>
    </row>
    <row r="166" spans="1:47" s="2" customFormat="1" ht="12">
      <c r="A166" s="39"/>
      <c r="B166" s="40"/>
      <c r="C166" s="41"/>
      <c r="D166" s="231" t="s">
        <v>221</v>
      </c>
      <c r="E166" s="41"/>
      <c r="F166" s="232" t="s">
        <v>341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221</v>
      </c>
      <c r="AU166" s="18" t="s">
        <v>81</v>
      </c>
    </row>
    <row r="167" spans="1:51" s="13" customFormat="1" ht="12">
      <c r="A167" s="13"/>
      <c r="B167" s="233"/>
      <c r="C167" s="234"/>
      <c r="D167" s="226" t="s">
        <v>223</v>
      </c>
      <c r="E167" s="234"/>
      <c r="F167" s="236" t="s">
        <v>3461</v>
      </c>
      <c r="G167" s="234"/>
      <c r="H167" s="237">
        <v>9.9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223</v>
      </c>
      <c r="AU167" s="243" t="s">
        <v>81</v>
      </c>
      <c r="AV167" s="13" t="s">
        <v>81</v>
      </c>
      <c r="AW167" s="13" t="s">
        <v>4</v>
      </c>
      <c r="AX167" s="13" t="s">
        <v>79</v>
      </c>
      <c r="AY167" s="243" t="s">
        <v>210</v>
      </c>
    </row>
    <row r="168" spans="1:65" s="2" customFormat="1" ht="33" customHeight="1">
      <c r="A168" s="39"/>
      <c r="B168" s="40"/>
      <c r="C168" s="213" t="s">
        <v>343</v>
      </c>
      <c r="D168" s="213" t="s">
        <v>212</v>
      </c>
      <c r="E168" s="214" t="s">
        <v>344</v>
      </c>
      <c r="F168" s="215" t="s">
        <v>345</v>
      </c>
      <c r="G168" s="216" t="s">
        <v>332</v>
      </c>
      <c r="H168" s="217">
        <v>1.1</v>
      </c>
      <c r="I168" s="218"/>
      <c r="J168" s="219">
        <f>ROUND(I168*H168,2)</f>
        <v>0</v>
      </c>
      <c r="K168" s="215" t="s">
        <v>216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217</v>
      </c>
      <c r="AT168" s="224" t="s">
        <v>212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3462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347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47" s="2" customFormat="1" ht="12">
      <c r="A170" s="39"/>
      <c r="B170" s="40"/>
      <c r="C170" s="41"/>
      <c r="D170" s="231" t="s">
        <v>221</v>
      </c>
      <c r="E170" s="41"/>
      <c r="F170" s="232" t="s">
        <v>348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221</v>
      </c>
      <c r="AU170" s="18" t="s">
        <v>81</v>
      </c>
    </row>
    <row r="171" spans="1:63" s="12" customFormat="1" ht="22.8" customHeight="1">
      <c r="A171" s="12"/>
      <c r="B171" s="197"/>
      <c r="C171" s="198"/>
      <c r="D171" s="199" t="s">
        <v>71</v>
      </c>
      <c r="E171" s="211" t="s">
        <v>383</v>
      </c>
      <c r="F171" s="211" t="s">
        <v>384</v>
      </c>
      <c r="G171" s="198"/>
      <c r="H171" s="198"/>
      <c r="I171" s="201"/>
      <c r="J171" s="212">
        <f>BK171</f>
        <v>0</v>
      </c>
      <c r="K171" s="198"/>
      <c r="L171" s="203"/>
      <c r="M171" s="204"/>
      <c r="N171" s="205"/>
      <c r="O171" s="205"/>
      <c r="P171" s="206">
        <f>SUM(P172:P174)</f>
        <v>0</v>
      </c>
      <c r="Q171" s="205"/>
      <c r="R171" s="206">
        <f>SUM(R172:R174)</f>
        <v>0</v>
      </c>
      <c r="S171" s="205"/>
      <c r="T171" s="207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79</v>
      </c>
      <c r="AT171" s="209" t="s">
        <v>71</v>
      </c>
      <c r="AU171" s="209" t="s">
        <v>79</v>
      </c>
      <c r="AY171" s="208" t="s">
        <v>210</v>
      </c>
      <c r="BK171" s="210">
        <f>SUM(BK172:BK174)</f>
        <v>0</v>
      </c>
    </row>
    <row r="172" spans="1:65" s="2" customFormat="1" ht="16.5" customHeight="1">
      <c r="A172" s="39"/>
      <c r="B172" s="40"/>
      <c r="C172" s="213" t="s">
        <v>7</v>
      </c>
      <c r="D172" s="213" t="s">
        <v>212</v>
      </c>
      <c r="E172" s="214" t="s">
        <v>386</v>
      </c>
      <c r="F172" s="215" t="s">
        <v>387</v>
      </c>
      <c r="G172" s="216" t="s">
        <v>332</v>
      </c>
      <c r="H172" s="217">
        <v>4.076</v>
      </c>
      <c r="I172" s="218"/>
      <c r="J172" s="219">
        <f>ROUND(I172*H172,2)</f>
        <v>0</v>
      </c>
      <c r="K172" s="215" t="s">
        <v>216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217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217</v>
      </c>
      <c r="BM172" s="224" t="s">
        <v>3463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389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47" s="2" customFormat="1" ht="12">
      <c r="A174" s="39"/>
      <c r="B174" s="40"/>
      <c r="C174" s="41"/>
      <c r="D174" s="231" t="s">
        <v>221</v>
      </c>
      <c r="E174" s="41"/>
      <c r="F174" s="232" t="s">
        <v>390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221</v>
      </c>
      <c r="AU174" s="18" t="s">
        <v>81</v>
      </c>
    </row>
    <row r="175" spans="1:63" s="12" customFormat="1" ht="25.9" customHeight="1">
      <c r="A175" s="12"/>
      <c r="B175" s="197"/>
      <c r="C175" s="198"/>
      <c r="D175" s="199" t="s">
        <v>71</v>
      </c>
      <c r="E175" s="200" t="s">
        <v>391</v>
      </c>
      <c r="F175" s="200" t="s">
        <v>392</v>
      </c>
      <c r="G175" s="198"/>
      <c r="H175" s="198"/>
      <c r="I175" s="201"/>
      <c r="J175" s="202">
        <f>BK175</f>
        <v>0</v>
      </c>
      <c r="K175" s="198"/>
      <c r="L175" s="203"/>
      <c r="M175" s="204"/>
      <c r="N175" s="205"/>
      <c r="O175" s="205"/>
      <c r="P175" s="206">
        <f>P176+P195</f>
        <v>0</v>
      </c>
      <c r="Q175" s="205"/>
      <c r="R175" s="206">
        <f>R176+R195</f>
        <v>0.0378</v>
      </c>
      <c r="S175" s="205"/>
      <c r="T175" s="207">
        <f>T176+T195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81</v>
      </c>
      <c r="AT175" s="209" t="s">
        <v>71</v>
      </c>
      <c r="AU175" s="209" t="s">
        <v>72</v>
      </c>
      <c r="AY175" s="208" t="s">
        <v>210</v>
      </c>
      <c r="BK175" s="210">
        <f>BK176+BK195</f>
        <v>0</v>
      </c>
    </row>
    <row r="176" spans="1:63" s="12" customFormat="1" ht="22.8" customHeight="1">
      <c r="A176" s="12"/>
      <c r="B176" s="197"/>
      <c r="C176" s="198"/>
      <c r="D176" s="199" t="s">
        <v>71</v>
      </c>
      <c r="E176" s="211" t="s">
        <v>1752</v>
      </c>
      <c r="F176" s="211" t="s">
        <v>1753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SUM(P177:P194)</f>
        <v>0</v>
      </c>
      <c r="Q176" s="205"/>
      <c r="R176" s="206">
        <f>SUM(R177:R194)</f>
        <v>0.03687</v>
      </c>
      <c r="S176" s="205"/>
      <c r="T176" s="207">
        <f>SUM(T177:T194)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81</v>
      </c>
      <c r="AT176" s="209" t="s">
        <v>71</v>
      </c>
      <c r="AU176" s="209" t="s">
        <v>79</v>
      </c>
      <c r="AY176" s="208" t="s">
        <v>210</v>
      </c>
      <c r="BK176" s="210">
        <f>SUM(BK177:BK194)</f>
        <v>0</v>
      </c>
    </row>
    <row r="177" spans="1:65" s="2" customFormat="1" ht="21.75" customHeight="1">
      <c r="A177" s="39"/>
      <c r="B177" s="40"/>
      <c r="C177" s="213" t="s">
        <v>354</v>
      </c>
      <c r="D177" s="213" t="s">
        <v>212</v>
      </c>
      <c r="E177" s="214" t="s">
        <v>1759</v>
      </c>
      <c r="F177" s="215" t="s">
        <v>1760</v>
      </c>
      <c r="G177" s="216" t="s">
        <v>269</v>
      </c>
      <c r="H177" s="217">
        <v>1.5</v>
      </c>
      <c r="I177" s="218"/>
      <c r="J177" s="219">
        <f>ROUND(I177*H177,2)</f>
        <v>0</v>
      </c>
      <c r="K177" s="215" t="s">
        <v>216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0.00142</v>
      </c>
      <c r="R177" s="222">
        <f>Q177*H177</f>
        <v>0.00213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311</v>
      </c>
      <c r="AT177" s="224" t="s">
        <v>212</v>
      </c>
      <c r="AU177" s="224" t="s">
        <v>81</v>
      </c>
      <c r="AY177" s="18" t="s">
        <v>210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311</v>
      </c>
      <c r="BM177" s="224" t="s">
        <v>3464</v>
      </c>
    </row>
    <row r="178" spans="1:47" s="2" customFormat="1" ht="12">
      <c r="A178" s="39"/>
      <c r="B178" s="40"/>
      <c r="C178" s="41"/>
      <c r="D178" s="226" t="s">
        <v>219</v>
      </c>
      <c r="E178" s="41"/>
      <c r="F178" s="227" t="s">
        <v>1762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219</v>
      </c>
      <c r="AU178" s="18" t="s">
        <v>81</v>
      </c>
    </row>
    <row r="179" spans="1:47" s="2" customFormat="1" ht="12">
      <c r="A179" s="39"/>
      <c r="B179" s="40"/>
      <c r="C179" s="41"/>
      <c r="D179" s="231" t="s">
        <v>221</v>
      </c>
      <c r="E179" s="41"/>
      <c r="F179" s="232" t="s">
        <v>1763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221</v>
      </c>
      <c r="AU179" s="18" t="s">
        <v>81</v>
      </c>
    </row>
    <row r="180" spans="1:65" s="2" customFormat="1" ht="16.5" customHeight="1">
      <c r="A180" s="39"/>
      <c r="B180" s="40"/>
      <c r="C180" s="213" t="s">
        <v>360</v>
      </c>
      <c r="D180" s="213" t="s">
        <v>212</v>
      </c>
      <c r="E180" s="214" t="s">
        <v>1784</v>
      </c>
      <c r="F180" s="215" t="s">
        <v>1785</v>
      </c>
      <c r="G180" s="216" t="s">
        <v>269</v>
      </c>
      <c r="H180" s="217">
        <v>12</v>
      </c>
      <c r="I180" s="218"/>
      <c r="J180" s="219">
        <f>ROUND(I180*H180,2)</f>
        <v>0</v>
      </c>
      <c r="K180" s="215" t="s">
        <v>216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0.00224</v>
      </c>
      <c r="R180" s="222">
        <f>Q180*H180</f>
        <v>0.026879999999999998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311</v>
      </c>
      <c r="AT180" s="224" t="s">
        <v>212</v>
      </c>
      <c r="AU180" s="224" t="s">
        <v>81</v>
      </c>
      <c r="AY180" s="18" t="s">
        <v>210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311</v>
      </c>
      <c r="BM180" s="224" t="s">
        <v>3465</v>
      </c>
    </row>
    <row r="181" spans="1:47" s="2" customFormat="1" ht="12">
      <c r="A181" s="39"/>
      <c r="B181" s="40"/>
      <c r="C181" s="41"/>
      <c r="D181" s="226" t="s">
        <v>219</v>
      </c>
      <c r="E181" s="41"/>
      <c r="F181" s="227" t="s">
        <v>1787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219</v>
      </c>
      <c r="AU181" s="18" t="s">
        <v>81</v>
      </c>
    </row>
    <row r="182" spans="1:47" s="2" customFormat="1" ht="12">
      <c r="A182" s="39"/>
      <c r="B182" s="40"/>
      <c r="C182" s="41"/>
      <c r="D182" s="231" t="s">
        <v>221</v>
      </c>
      <c r="E182" s="41"/>
      <c r="F182" s="232" t="s">
        <v>1788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221</v>
      </c>
      <c r="AU182" s="18" t="s">
        <v>81</v>
      </c>
    </row>
    <row r="183" spans="1:65" s="2" customFormat="1" ht="21.75" customHeight="1">
      <c r="A183" s="39"/>
      <c r="B183" s="40"/>
      <c r="C183" s="213" t="s">
        <v>366</v>
      </c>
      <c r="D183" s="213" t="s">
        <v>212</v>
      </c>
      <c r="E183" s="214" t="s">
        <v>1799</v>
      </c>
      <c r="F183" s="215" t="s">
        <v>1800</v>
      </c>
      <c r="G183" s="216" t="s">
        <v>297</v>
      </c>
      <c r="H183" s="217">
        <v>3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311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311</v>
      </c>
      <c r="BM183" s="224" t="s">
        <v>3466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1802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1803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24.15" customHeight="1">
      <c r="A186" s="39"/>
      <c r="B186" s="40"/>
      <c r="C186" s="213" t="s">
        <v>372</v>
      </c>
      <c r="D186" s="213" t="s">
        <v>212</v>
      </c>
      <c r="E186" s="214" t="s">
        <v>3467</v>
      </c>
      <c r="F186" s="215" t="s">
        <v>3468</v>
      </c>
      <c r="G186" s="216" t="s">
        <v>297</v>
      </c>
      <c r="H186" s="217">
        <v>3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0.00212</v>
      </c>
      <c r="R186" s="222">
        <f>Q186*H186</f>
        <v>0.006359999999999999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311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311</v>
      </c>
      <c r="BM186" s="224" t="s">
        <v>3469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3470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3471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65" s="2" customFormat="1" ht="24.15" customHeight="1">
      <c r="A189" s="39"/>
      <c r="B189" s="40"/>
      <c r="C189" s="213" t="s">
        <v>378</v>
      </c>
      <c r="D189" s="213" t="s">
        <v>212</v>
      </c>
      <c r="E189" s="214" t="s">
        <v>1804</v>
      </c>
      <c r="F189" s="215" t="s">
        <v>1805</v>
      </c>
      <c r="G189" s="216" t="s">
        <v>297</v>
      </c>
      <c r="H189" s="217">
        <v>1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0.0015</v>
      </c>
      <c r="R189" s="222">
        <f>Q189*H189</f>
        <v>0.0015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311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311</v>
      </c>
      <c r="BM189" s="224" t="s">
        <v>3472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1807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1808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65" s="2" customFormat="1" ht="21.75" customHeight="1">
      <c r="A192" s="39"/>
      <c r="B192" s="40"/>
      <c r="C192" s="213" t="s">
        <v>385</v>
      </c>
      <c r="D192" s="213" t="s">
        <v>212</v>
      </c>
      <c r="E192" s="214" t="s">
        <v>1814</v>
      </c>
      <c r="F192" s="215" t="s">
        <v>1815</v>
      </c>
      <c r="G192" s="216" t="s">
        <v>269</v>
      </c>
      <c r="H192" s="217">
        <v>12</v>
      </c>
      <c r="I192" s="218"/>
      <c r="J192" s="219">
        <f>ROUND(I192*H192,2)</f>
        <v>0</v>
      </c>
      <c r="K192" s="215" t="s">
        <v>216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311</v>
      </c>
      <c r="AT192" s="224" t="s">
        <v>212</v>
      </c>
      <c r="AU192" s="224" t="s">
        <v>81</v>
      </c>
      <c r="AY192" s="18" t="s">
        <v>210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311</v>
      </c>
      <c r="BM192" s="224" t="s">
        <v>3473</v>
      </c>
    </row>
    <row r="193" spans="1:47" s="2" customFormat="1" ht="12">
      <c r="A193" s="39"/>
      <c r="B193" s="40"/>
      <c r="C193" s="41"/>
      <c r="D193" s="226" t="s">
        <v>219</v>
      </c>
      <c r="E193" s="41"/>
      <c r="F193" s="227" t="s">
        <v>1817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219</v>
      </c>
      <c r="AU193" s="18" t="s">
        <v>81</v>
      </c>
    </row>
    <row r="194" spans="1:47" s="2" customFormat="1" ht="12">
      <c r="A194" s="39"/>
      <c r="B194" s="40"/>
      <c r="C194" s="41"/>
      <c r="D194" s="231" t="s">
        <v>221</v>
      </c>
      <c r="E194" s="41"/>
      <c r="F194" s="232" t="s">
        <v>1818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221</v>
      </c>
      <c r="AU194" s="18" t="s">
        <v>81</v>
      </c>
    </row>
    <row r="195" spans="1:63" s="12" customFormat="1" ht="22.8" customHeight="1">
      <c r="A195" s="12"/>
      <c r="B195" s="197"/>
      <c r="C195" s="198"/>
      <c r="D195" s="199" t="s">
        <v>71</v>
      </c>
      <c r="E195" s="211" t="s">
        <v>755</v>
      </c>
      <c r="F195" s="211" t="s">
        <v>756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SUM(P196:P200)</f>
        <v>0</v>
      </c>
      <c r="Q195" s="205"/>
      <c r="R195" s="206">
        <f>SUM(R196:R200)</f>
        <v>0.0009299999999999999</v>
      </c>
      <c r="S195" s="205"/>
      <c r="T195" s="207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81</v>
      </c>
      <c r="AT195" s="209" t="s">
        <v>71</v>
      </c>
      <c r="AU195" s="209" t="s">
        <v>79</v>
      </c>
      <c r="AY195" s="208" t="s">
        <v>210</v>
      </c>
      <c r="BK195" s="210">
        <f>SUM(BK196:BK200)</f>
        <v>0</v>
      </c>
    </row>
    <row r="196" spans="1:65" s="2" customFormat="1" ht="24.15" customHeight="1">
      <c r="A196" s="39"/>
      <c r="B196" s="40"/>
      <c r="C196" s="213" t="s">
        <v>395</v>
      </c>
      <c r="D196" s="213" t="s">
        <v>212</v>
      </c>
      <c r="E196" s="214" t="s">
        <v>1984</v>
      </c>
      <c r="F196" s="215" t="s">
        <v>1985</v>
      </c>
      <c r="G196" s="216" t="s">
        <v>297</v>
      </c>
      <c r="H196" s="217">
        <v>1</v>
      </c>
      <c r="I196" s="218"/>
      <c r="J196" s="219">
        <f>ROUND(I196*H196,2)</f>
        <v>0</v>
      </c>
      <c r="K196" s="215" t="s">
        <v>216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3E-05</v>
      </c>
      <c r="R196" s="222">
        <f>Q196*H196</f>
        <v>3E-05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311</v>
      </c>
      <c r="AT196" s="224" t="s">
        <v>212</v>
      </c>
      <c r="AU196" s="224" t="s">
        <v>81</v>
      </c>
      <c r="AY196" s="18" t="s">
        <v>210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311</v>
      </c>
      <c r="BM196" s="224" t="s">
        <v>3474</v>
      </c>
    </row>
    <row r="197" spans="1:47" s="2" customFormat="1" ht="12">
      <c r="A197" s="39"/>
      <c r="B197" s="40"/>
      <c r="C197" s="41"/>
      <c r="D197" s="226" t="s">
        <v>219</v>
      </c>
      <c r="E197" s="41"/>
      <c r="F197" s="227" t="s">
        <v>1987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219</v>
      </c>
      <c r="AU197" s="18" t="s">
        <v>81</v>
      </c>
    </row>
    <row r="198" spans="1:47" s="2" customFormat="1" ht="12">
      <c r="A198" s="39"/>
      <c r="B198" s="40"/>
      <c r="C198" s="41"/>
      <c r="D198" s="231" t="s">
        <v>221</v>
      </c>
      <c r="E198" s="41"/>
      <c r="F198" s="232" t="s">
        <v>1988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221</v>
      </c>
      <c r="AU198" s="18" t="s">
        <v>81</v>
      </c>
    </row>
    <row r="199" spans="1:65" s="2" customFormat="1" ht="24.15" customHeight="1">
      <c r="A199" s="39"/>
      <c r="B199" s="40"/>
      <c r="C199" s="244" t="s">
        <v>402</v>
      </c>
      <c r="D199" s="244" t="s">
        <v>240</v>
      </c>
      <c r="E199" s="245" t="s">
        <v>1989</v>
      </c>
      <c r="F199" s="246" t="s">
        <v>1990</v>
      </c>
      <c r="G199" s="247" t="s">
        <v>297</v>
      </c>
      <c r="H199" s="248">
        <v>1</v>
      </c>
      <c r="I199" s="249"/>
      <c r="J199" s="250">
        <f>ROUND(I199*H199,2)</f>
        <v>0</v>
      </c>
      <c r="K199" s="246" t="s">
        <v>216</v>
      </c>
      <c r="L199" s="251"/>
      <c r="M199" s="252" t="s">
        <v>19</v>
      </c>
      <c r="N199" s="253" t="s">
        <v>43</v>
      </c>
      <c r="O199" s="85"/>
      <c r="P199" s="222">
        <f>O199*H199</f>
        <v>0</v>
      </c>
      <c r="Q199" s="222">
        <v>0.0009</v>
      </c>
      <c r="R199" s="222">
        <f>Q199*H199</f>
        <v>0.0009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405</v>
      </c>
      <c r="AT199" s="224" t="s">
        <v>240</v>
      </c>
      <c r="AU199" s="224" t="s">
        <v>81</v>
      </c>
      <c r="AY199" s="18" t="s">
        <v>210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311</v>
      </c>
      <c r="BM199" s="224" t="s">
        <v>3475</v>
      </c>
    </row>
    <row r="200" spans="1:47" s="2" customFormat="1" ht="12">
      <c r="A200" s="39"/>
      <c r="B200" s="40"/>
      <c r="C200" s="41"/>
      <c r="D200" s="226" t="s">
        <v>219</v>
      </c>
      <c r="E200" s="41"/>
      <c r="F200" s="227" t="s">
        <v>1990</v>
      </c>
      <c r="G200" s="41"/>
      <c r="H200" s="41"/>
      <c r="I200" s="228"/>
      <c r="J200" s="41"/>
      <c r="K200" s="41"/>
      <c r="L200" s="45"/>
      <c r="M200" s="269"/>
      <c r="N200" s="270"/>
      <c r="O200" s="271"/>
      <c r="P200" s="271"/>
      <c r="Q200" s="271"/>
      <c r="R200" s="271"/>
      <c r="S200" s="271"/>
      <c r="T200" s="27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219</v>
      </c>
      <c r="AU200" s="18" t="s">
        <v>81</v>
      </c>
    </row>
    <row r="201" spans="1:31" s="2" customFormat="1" ht="6.95" customHeight="1">
      <c r="A201" s="39"/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45"/>
      <c r="M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</sheetData>
  <sheetProtection password="CC35" sheet="1" objects="1" scenarios="1" formatColumns="0" formatRows="0" autoFilter="0"/>
  <autoFilter ref="C96:K20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2" r:id="rId1" display="https://podminky.urs.cz/item/CS_URS_2023_02/132212131"/>
    <hyperlink ref="F106" r:id="rId2" display="https://podminky.urs.cz/item/CS_URS_2023_02/133212811"/>
    <hyperlink ref="F109" r:id="rId3" display="https://podminky.urs.cz/item/CS_URS_2023_02/162211311"/>
    <hyperlink ref="F113" r:id="rId4" display="https://podminky.urs.cz/item/CS_URS_2023_02/162651112"/>
    <hyperlink ref="F116" r:id="rId5" display="https://podminky.urs.cz/item/CS_URS_2023_02/171201231"/>
    <hyperlink ref="F120" r:id="rId6" display="https://podminky.urs.cz/item/CS_URS_2023_02/174111101"/>
    <hyperlink ref="F123" r:id="rId7" display="https://podminky.urs.cz/item/CS_URS_2023_02/175111101"/>
    <hyperlink ref="F132" r:id="rId8" display="https://podminky.urs.cz/item/CS_URS_2023_02/451572111"/>
    <hyperlink ref="F136" r:id="rId9" display="https://podminky.urs.cz/item/CS_URS_2023_02/631312141"/>
    <hyperlink ref="F140" r:id="rId10" display="https://podminky.urs.cz/item/CS_URS_2023_02/837262221"/>
    <hyperlink ref="F149" r:id="rId11" display="https://podminky.urs.cz/item/CS_URS_2023_02/871265221"/>
    <hyperlink ref="F153" r:id="rId12" display="https://podminky.urs.cz/item/CS_URS_2023_02/965042131"/>
    <hyperlink ref="F159" r:id="rId13" display="https://podminky.urs.cz/item/CS_URS_2023_02/977311112"/>
    <hyperlink ref="F163" r:id="rId14" display="https://podminky.urs.cz/item/CS_URS_2023_02/997013501"/>
    <hyperlink ref="F166" r:id="rId15" display="https://podminky.urs.cz/item/CS_URS_2023_02/997013509"/>
    <hyperlink ref="F170" r:id="rId16" display="https://podminky.urs.cz/item/CS_URS_2023_02/997013631"/>
    <hyperlink ref="F174" r:id="rId17" display="https://podminky.urs.cz/item/CS_URS_2023_02/998011001"/>
    <hyperlink ref="F179" r:id="rId18" display="https://podminky.urs.cz/item/CS_URS_2023_02/721173401"/>
    <hyperlink ref="F182" r:id="rId19" display="https://podminky.urs.cz/item/CS_URS_2023_02/721174045"/>
    <hyperlink ref="F185" r:id="rId20" display="https://podminky.urs.cz/item/CS_URS_2023_02/721194109"/>
    <hyperlink ref="F188" r:id="rId21" display="https://podminky.urs.cz/item/CS_URS_2023_02/721233112"/>
    <hyperlink ref="F191" r:id="rId22" display="https://podminky.urs.cz/item/CS_URS_2023_02/721242115"/>
    <hyperlink ref="F194" r:id="rId23" display="https://podminky.urs.cz/item/CS_URS_2023_02/721290111"/>
    <hyperlink ref="F198" r:id="rId24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3261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3476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1993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ROUND((SUM(BE86:BE111)),2)</f>
        <v>0</v>
      </c>
      <c r="G35" s="39"/>
      <c r="H35" s="39"/>
      <c r="I35" s="158">
        <v>0.21</v>
      </c>
      <c r="J35" s="157">
        <f>ROUND(((SUM(BE86:BE111))*I35),2)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ROUND((SUM(BF86:BF111)),2)</f>
        <v>0</v>
      </c>
      <c r="G36" s="39"/>
      <c r="H36" s="39"/>
      <c r="I36" s="158">
        <v>0.12</v>
      </c>
      <c r="J36" s="157">
        <f>ROUND(((SUM(BF86:BF111))*I36),2)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ROUND((SUM(BG86:BG111)),2)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ROUND((SUM(BH86:BH111)),2)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ROUND((SUM(BI86:BI111)),2)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3261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04f - Ochrana před bleskem 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1994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rev.1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3261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04f - Ochrana před bleskem 4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22. 12. 2023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1995</v>
      </c>
      <c r="F87" s="200" t="s">
        <v>1996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SUM(P88:P111)</f>
        <v>0</v>
      </c>
      <c r="Q87" s="205"/>
      <c r="R87" s="206">
        <f>SUM(R88:R111)</f>
        <v>0</v>
      </c>
      <c r="S87" s="205"/>
      <c r="T87" s="207">
        <f>SUM(T88:T111)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SUM(BK88:BK111)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2082</v>
      </c>
      <c r="F88" s="215" t="s">
        <v>2083</v>
      </c>
      <c r="G88" s="216" t="s">
        <v>269</v>
      </c>
      <c r="H88" s="217">
        <v>390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2083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2084</v>
      </c>
      <c r="F90" s="215" t="s">
        <v>2085</v>
      </c>
      <c r="G90" s="216" t="s">
        <v>2013</v>
      </c>
      <c r="H90" s="217">
        <v>3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2085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2086</v>
      </c>
      <c r="F92" s="215" t="s">
        <v>2087</v>
      </c>
      <c r="G92" s="216" t="s">
        <v>2013</v>
      </c>
      <c r="H92" s="217">
        <v>260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2087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2088</v>
      </c>
      <c r="F94" s="215" t="s">
        <v>2089</v>
      </c>
      <c r="G94" s="216" t="s">
        <v>2013</v>
      </c>
      <c r="H94" s="217">
        <v>8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2089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21.75" customHeight="1">
      <c r="A96" s="39"/>
      <c r="B96" s="40"/>
      <c r="C96" s="213" t="s">
        <v>225</v>
      </c>
      <c r="D96" s="213" t="s">
        <v>212</v>
      </c>
      <c r="E96" s="214" t="s">
        <v>2090</v>
      </c>
      <c r="F96" s="215" t="s">
        <v>2091</v>
      </c>
      <c r="G96" s="216" t="s">
        <v>2013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2091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21.75" customHeight="1">
      <c r="A98" s="39"/>
      <c r="B98" s="40"/>
      <c r="C98" s="213" t="s">
        <v>246</v>
      </c>
      <c r="D98" s="213" t="s">
        <v>212</v>
      </c>
      <c r="E98" s="214" t="s">
        <v>3477</v>
      </c>
      <c r="F98" s="215" t="s">
        <v>3478</v>
      </c>
      <c r="G98" s="216" t="s">
        <v>2013</v>
      </c>
      <c r="H98" s="217">
        <v>4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3478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2092</v>
      </c>
      <c r="F100" s="215" t="s">
        <v>2093</v>
      </c>
      <c r="G100" s="216" t="s">
        <v>2013</v>
      </c>
      <c r="H100" s="217">
        <v>3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2093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2094</v>
      </c>
      <c r="F102" s="215" t="s">
        <v>2095</v>
      </c>
      <c r="G102" s="216" t="s">
        <v>2013</v>
      </c>
      <c r="H102" s="217">
        <v>10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2095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2096</v>
      </c>
      <c r="F104" s="215" t="s">
        <v>2097</v>
      </c>
      <c r="G104" s="216" t="s">
        <v>2013</v>
      </c>
      <c r="H104" s="217">
        <v>250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2097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2098</v>
      </c>
      <c r="F106" s="215" t="s">
        <v>2099</v>
      </c>
      <c r="G106" s="216" t="s">
        <v>2013</v>
      </c>
      <c r="H106" s="217">
        <v>21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2099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2100</v>
      </c>
      <c r="F108" s="215" t="s">
        <v>2101</v>
      </c>
      <c r="G108" s="216" t="s">
        <v>2013</v>
      </c>
      <c r="H108" s="217">
        <v>16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2101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24.15" customHeight="1">
      <c r="A110" s="39"/>
      <c r="B110" s="40"/>
      <c r="C110" s="213" t="s">
        <v>8</v>
      </c>
      <c r="D110" s="213" t="s">
        <v>212</v>
      </c>
      <c r="E110" s="214" t="s">
        <v>2102</v>
      </c>
      <c r="F110" s="215" t="s">
        <v>2103</v>
      </c>
      <c r="G110" s="216" t="s">
        <v>269</v>
      </c>
      <c r="H110" s="217">
        <v>390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2103</v>
      </c>
      <c r="G111" s="41"/>
      <c r="H111" s="41"/>
      <c r="I111" s="228"/>
      <c r="J111" s="41"/>
      <c r="K111" s="41"/>
      <c r="L111" s="45"/>
      <c r="M111" s="269"/>
      <c r="N111" s="270"/>
      <c r="O111" s="271"/>
      <c r="P111" s="271"/>
      <c r="Q111" s="271"/>
      <c r="R111" s="271"/>
      <c r="S111" s="271"/>
      <c r="T111" s="27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5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160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3479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22. 12. 2023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38</v>
      </c>
      <c r="E30" s="39"/>
      <c r="F30" s="39"/>
      <c r="G30" s="39"/>
      <c r="H30" s="39"/>
      <c r="I30" s="39"/>
      <c r="J30" s="154">
        <f>ROUND(J83,2)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40</v>
      </c>
      <c r="G32" s="39"/>
      <c r="H32" s="39"/>
      <c r="I32" s="155" t="s">
        <v>39</v>
      </c>
      <c r="J32" s="155" t="s">
        <v>41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42</v>
      </c>
      <c r="E33" s="143" t="s">
        <v>43</v>
      </c>
      <c r="F33" s="157">
        <f>ROUND((SUM(BE83:BE110)),2)</f>
        <v>0</v>
      </c>
      <c r="G33" s="39"/>
      <c r="H33" s="39"/>
      <c r="I33" s="158">
        <v>0.21</v>
      </c>
      <c r="J33" s="157">
        <f>ROUND(((SUM(BE83:BE110))*I33),2)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57">
        <f>ROUND((SUM(BF83:BF110)),2)</f>
        <v>0</v>
      </c>
      <c r="G34" s="39"/>
      <c r="H34" s="39"/>
      <c r="I34" s="158">
        <v>0.12</v>
      </c>
      <c r="J34" s="157">
        <f>ROUND(((SUM(BF83:BF110))*I34),2)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57">
        <f>ROUND((SUM(BG83:BG110)),2)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57">
        <f>ROUND((SUM(BH83:BH110)),2)</f>
        <v>0</v>
      </c>
      <c r="G36" s="39"/>
      <c r="H36" s="39"/>
      <c r="I36" s="158">
        <v>0.12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ROUND((SUM(BI83:BI110)),2)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48</v>
      </c>
      <c r="E39" s="161"/>
      <c r="F39" s="161"/>
      <c r="G39" s="162" t="s">
        <v>49</v>
      </c>
      <c r="H39" s="163" t="s">
        <v>50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164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Multifunkční centrum při ZŠ Gen. Svobody Arnultovice rev.1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160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05 - VRN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Nový Bor</v>
      </c>
      <c r="G52" s="41"/>
      <c r="H52" s="41"/>
      <c r="I52" s="33" t="s">
        <v>23</v>
      </c>
      <c r="J52" s="73" t="str">
        <f>IF(J12="","",J12)</f>
        <v>22. 12. 2023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Nový Bor</v>
      </c>
      <c r="G54" s="41"/>
      <c r="H54" s="41"/>
      <c r="I54" s="33" t="s">
        <v>31</v>
      </c>
      <c r="J54" s="37" t="str">
        <f>E21</f>
        <v>R. Voce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165</v>
      </c>
      <c r="D57" s="172"/>
      <c r="E57" s="172"/>
      <c r="F57" s="172"/>
      <c r="G57" s="172"/>
      <c r="H57" s="172"/>
      <c r="I57" s="172"/>
      <c r="J57" s="173" t="s">
        <v>166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167</v>
      </c>
    </row>
    <row r="60" spans="1:31" s="9" customFormat="1" ht="24.95" customHeight="1">
      <c r="A60" s="9"/>
      <c r="B60" s="175"/>
      <c r="C60" s="176"/>
      <c r="D60" s="177" t="s">
        <v>3480</v>
      </c>
      <c r="E60" s="178"/>
      <c r="F60" s="178"/>
      <c r="G60" s="178"/>
      <c r="H60" s="178"/>
      <c r="I60" s="178"/>
      <c r="J60" s="179">
        <f>J84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3481</v>
      </c>
      <c r="E61" s="183"/>
      <c r="F61" s="183"/>
      <c r="G61" s="183"/>
      <c r="H61" s="183"/>
      <c r="I61" s="183"/>
      <c r="J61" s="184">
        <f>J85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3482</v>
      </c>
      <c r="E62" s="183"/>
      <c r="F62" s="183"/>
      <c r="G62" s="183"/>
      <c r="H62" s="183"/>
      <c r="I62" s="183"/>
      <c r="J62" s="184">
        <f>J102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3483</v>
      </c>
      <c r="E63" s="183"/>
      <c r="F63" s="183"/>
      <c r="G63" s="183"/>
      <c r="H63" s="183"/>
      <c r="I63" s="183"/>
      <c r="J63" s="184">
        <f>J106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195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Multifunkční centrum při ZŠ Gen. Svobody Arnultovice rev.1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160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05 - VRN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Nový Bor</v>
      </c>
      <c r="G77" s="41"/>
      <c r="H77" s="41"/>
      <c r="I77" s="33" t="s">
        <v>23</v>
      </c>
      <c r="J77" s="73" t="str">
        <f>IF(J12="","",J12)</f>
        <v>22. 12. 2023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Město Nový Bor</v>
      </c>
      <c r="G79" s="41"/>
      <c r="H79" s="41"/>
      <c r="I79" s="33" t="s">
        <v>31</v>
      </c>
      <c r="J79" s="37" t="str">
        <f>E21</f>
        <v>R. Voce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J. Nešněra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6"/>
      <c r="B82" s="187"/>
      <c r="C82" s="188" t="s">
        <v>196</v>
      </c>
      <c r="D82" s="189" t="s">
        <v>57</v>
      </c>
      <c r="E82" s="189" t="s">
        <v>53</v>
      </c>
      <c r="F82" s="189" t="s">
        <v>54</v>
      </c>
      <c r="G82" s="189" t="s">
        <v>197</v>
      </c>
      <c r="H82" s="189" t="s">
        <v>198</v>
      </c>
      <c r="I82" s="189" t="s">
        <v>199</v>
      </c>
      <c r="J82" s="189" t="s">
        <v>166</v>
      </c>
      <c r="K82" s="190" t="s">
        <v>200</v>
      </c>
      <c r="L82" s="191"/>
      <c r="M82" s="93" t="s">
        <v>19</v>
      </c>
      <c r="N82" s="94" t="s">
        <v>42</v>
      </c>
      <c r="O82" s="94" t="s">
        <v>201</v>
      </c>
      <c r="P82" s="94" t="s">
        <v>202</v>
      </c>
      <c r="Q82" s="94" t="s">
        <v>203</v>
      </c>
      <c r="R82" s="94" t="s">
        <v>204</v>
      </c>
      <c r="S82" s="94" t="s">
        <v>205</v>
      </c>
      <c r="T82" s="95" t="s">
        <v>206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9"/>
      <c r="B83" s="40"/>
      <c r="C83" s="100" t="s">
        <v>207</v>
      </c>
      <c r="D83" s="41"/>
      <c r="E83" s="41"/>
      <c r="F83" s="41"/>
      <c r="G83" s="41"/>
      <c r="H83" s="41"/>
      <c r="I83" s="41"/>
      <c r="J83" s="192">
        <f>BK83</f>
        <v>0</v>
      </c>
      <c r="K83" s="41"/>
      <c r="L83" s="45"/>
      <c r="M83" s="96"/>
      <c r="N83" s="193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167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71</v>
      </c>
      <c r="E84" s="200" t="s">
        <v>157</v>
      </c>
      <c r="F84" s="200" t="s">
        <v>3484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P85+P102+P106</f>
        <v>0</v>
      </c>
      <c r="Q84" s="205"/>
      <c r="R84" s="206">
        <f>R85+R102+R106</f>
        <v>0</v>
      </c>
      <c r="S84" s="205"/>
      <c r="T84" s="207">
        <f>T85+T102+T106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225</v>
      </c>
      <c r="AT84" s="209" t="s">
        <v>71</v>
      </c>
      <c r="AU84" s="209" t="s">
        <v>72</v>
      </c>
      <c r="AY84" s="208" t="s">
        <v>210</v>
      </c>
      <c r="BK84" s="210">
        <f>BK85+BK102+BK106</f>
        <v>0</v>
      </c>
    </row>
    <row r="85" spans="1:63" s="12" customFormat="1" ht="22.8" customHeight="1">
      <c r="A85" s="12"/>
      <c r="B85" s="197"/>
      <c r="C85" s="198"/>
      <c r="D85" s="199" t="s">
        <v>71</v>
      </c>
      <c r="E85" s="211" t="s">
        <v>3485</v>
      </c>
      <c r="F85" s="211" t="s">
        <v>3486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SUM(P86:P101)</f>
        <v>0</v>
      </c>
      <c r="Q85" s="205"/>
      <c r="R85" s="206">
        <f>SUM(R86:R101)</f>
        <v>0</v>
      </c>
      <c r="S85" s="205"/>
      <c r="T85" s="207">
        <f>SUM(T86:T101)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225</v>
      </c>
      <c r="AT85" s="209" t="s">
        <v>71</v>
      </c>
      <c r="AU85" s="209" t="s">
        <v>79</v>
      </c>
      <c r="AY85" s="208" t="s">
        <v>210</v>
      </c>
      <c r="BK85" s="210">
        <f>SUM(BK86:BK101)</f>
        <v>0</v>
      </c>
    </row>
    <row r="86" spans="1:65" s="2" customFormat="1" ht="16.5" customHeight="1">
      <c r="A86" s="39"/>
      <c r="B86" s="40"/>
      <c r="C86" s="213" t="s">
        <v>79</v>
      </c>
      <c r="D86" s="213" t="s">
        <v>212</v>
      </c>
      <c r="E86" s="214" t="s">
        <v>3487</v>
      </c>
      <c r="F86" s="215" t="s">
        <v>3488</v>
      </c>
      <c r="G86" s="216" t="s">
        <v>578</v>
      </c>
      <c r="H86" s="217">
        <v>1</v>
      </c>
      <c r="I86" s="218"/>
      <c r="J86" s="219">
        <f>ROUND(I86*H86,2)</f>
        <v>0</v>
      </c>
      <c r="K86" s="215" t="s">
        <v>216</v>
      </c>
      <c r="L86" s="45"/>
      <c r="M86" s="220" t="s">
        <v>19</v>
      </c>
      <c r="N86" s="221" t="s">
        <v>43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3489</v>
      </c>
      <c r="AT86" s="224" t="s">
        <v>212</v>
      </c>
      <c r="AU86" s="224" t="s">
        <v>81</v>
      </c>
      <c r="AY86" s="18" t="s">
        <v>210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79</v>
      </c>
      <c r="BK86" s="225">
        <f>ROUND(I86*H86,2)</f>
        <v>0</v>
      </c>
      <c r="BL86" s="18" t="s">
        <v>3489</v>
      </c>
      <c r="BM86" s="224" t="s">
        <v>3490</v>
      </c>
    </row>
    <row r="87" spans="1:47" s="2" customFormat="1" ht="12">
      <c r="A87" s="39"/>
      <c r="B87" s="40"/>
      <c r="C87" s="41"/>
      <c r="D87" s="226" t="s">
        <v>219</v>
      </c>
      <c r="E87" s="41"/>
      <c r="F87" s="227" t="s">
        <v>3488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219</v>
      </c>
      <c r="AU87" s="18" t="s">
        <v>81</v>
      </c>
    </row>
    <row r="88" spans="1:47" s="2" customFormat="1" ht="12">
      <c r="A88" s="39"/>
      <c r="B88" s="40"/>
      <c r="C88" s="41"/>
      <c r="D88" s="231" t="s">
        <v>221</v>
      </c>
      <c r="E88" s="41"/>
      <c r="F88" s="232" t="s">
        <v>3491</v>
      </c>
      <c r="G88" s="41"/>
      <c r="H88" s="41"/>
      <c r="I88" s="228"/>
      <c r="J88" s="41"/>
      <c r="K88" s="41"/>
      <c r="L88" s="45"/>
      <c r="M88" s="229"/>
      <c r="N88" s="23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221</v>
      </c>
      <c r="AU88" s="18" t="s">
        <v>81</v>
      </c>
    </row>
    <row r="89" spans="1:65" s="2" customFormat="1" ht="16.5" customHeight="1">
      <c r="A89" s="39"/>
      <c r="B89" s="40"/>
      <c r="C89" s="213" t="s">
        <v>246</v>
      </c>
      <c r="D89" s="213" t="s">
        <v>212</v>
      </c>
      <c r="E89" s="214" t="s">
        <v>3492</v>
      </c>
      <c r="F89" s="215" t="s">
        <v>3493</v>
      </c>
      <c r="G89" s="216" t="s">
        <v>578</v>
      </c>
      <c r="H89" s="217">
        <v>1</v>
      </c>
      <c r="I89" s="218"/>
      <c r="J89" s="219">
        <f>ROUND(I89*H89,2)</f>
        <v>0</v>
      </c>
      <c r="K89" s="215" t="s">
        <v>216</v>
      </c>
      <c r="L89" s="45"/>
      <c r="M89" s="220" t="s">
        <v>19</v>
      </c>
      <c r="N89" s="221" t="s">
        <v>43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3489</v>
      </c>
      <c r="AT89" s="224" t="s">
        <v>212</v>
      </c>
      <c r="AU89" s="224" t="s">
        <v>81</v>
      </c>
      <c r="AY89" s="18" t="s">
        <v>210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79</v>
      </c>
      <c r="BK89" s="225">
        <f>ROUND(I89*H89,2)</f>
        <v>0</v>
      </c>
      <c r="BL89" s="18" t="s">
        <v>3489</v>
      </c>
      <c r="BM89" s="224" t="s">
        <v>3494</v>
      </c>
    </row>
    <row r="90" spans="1:47" s="2" customFormat="1" ht="12">
      <c r="A90" s="39"/>
      <c r="B90" s="40"/>
      <c r="C90" s="41"/>
      <c r="D90" s="226" t="s">
        <v>219</v>
      </c>
      <c r="E90" s="41"/>
      <c r="F90" s="227" t="s">
        <v>3493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219</v>
      </c>
      <c r="AU90" s="18" t="s">
        <v>81</v>
      </c>
    </row>
    <row r="91" spans="1:47" s="2" customFormat="1" ht="12">
      <c r="A91" s="39"/>
      <c r="B91" s="40"/>
      <c r="C91" s="41"/>
      <c r="D91" s="231" t="s">
        <v>221</v>
      </c>
      <c r="E91" s="41"/>
      <c r="F91" s="232" t="s">
        <v>3495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221</v>
      </c>
      <c r="AU91" s="18" t="s">
        <v>81</v>
      </c>
    </row>
    <row r="92" spans="1:65" s="2" customFormat="1" ht="16.5" customHeight="1">
      <c r="A92" s="39"/>
      <c r="B92" s="40"/>
      <c r="C92" s="213" t="s">
        <v>81</v>
      </c>
      <c r="D92" s="213" t="s">
        <v>212</v>
      </c>
      <c r="E92" s="214" t="s">
        <v>3496</v>
      </c>
      <c r="F92" s="215" t="s">
        <v>3497</v>
      </c>
      <c r="G92" s="216" t="s">
        <v>578</v>
      </c>
      <c r="H92" s="217">
        <v>1</v>
      </c>
      <c r="I92" s="218"/>
      <c r="J92" s="219">
        <f>ROUND(I92*H92,2)</f>
        <v>0</v>
      </c>
      <c r="K92" s="215" t="s">
        <v>216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3489</v>
      </c>
      <c r="AT92" s="224" t="s">
        <v>212</v>
      </c>
      <c r="AU92" s="224" t="s">
        <v>81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3489</v>
      </c>
      <c r="BM92" s="224" t="s">
        <v>3498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3497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81</v>
      </c>
    </row>
    <row r="94" spans="1:47" s="2" customFormat="1" ht="12">
      <c r="A94" s="39"/>
      <c r="B94" s="40"/>
      <c r="C94" s="41"/>
      <c r="D94" s="231" t="s">
        <v>221</v>
      </c>
      <c r="E94" s="41"/>
      <c r="F94" s="232" t="s">
        <v>3499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221</v>
      </c>
      <c r="AU94" s="18" t="s">
        <v>81</v>
      </c>
    </row>
    <row r="95" spans="1:65" s="2" customFormat="1" ht="16.5" customHeight="1">
      <c r="A95" s="39"/>
      <c r="B95" s="40"/>
      <c r="C95" s="213" t="s">
        <v>234</v>
      </c>
      <c r="D95" s="213" t="s">
        <v>212</v>
      </c>
      <c r="E95" s="214" t="s">
        <v>3500</v>
      </c>
      <c r="F95" s="215" t="s">
        <v>3501</v>
      </c>
      <c r="G95" s="216" t="s">
        <v>578</v>
      </c>
      <c r="H95" s="217">
        <v>1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3489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3489</v>
      </c>
      <c r="BM95" s="224" t="s">
        <v>3502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3501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3503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47" s="2" customFormat="1" ht="12">
      <c r="A98" s="39"/>
      <c r="B98" s="40"/>
      <c r="C98" s="41"/>
      <c r="D98" s="226" t="s">
        <v>315</v>
      </c>
      <c r="E98" s="41"/>
      <c r="F98" s="254" t="s">
        <v>3504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315</v>
      </c>
      <c r="AU98" s="18" t="s">
        <v>81</v>
      </c>
    </row>
    <row r="99" spans="1:65" s="2" customFormat="1" ht="16.5" customHeight="1">
      <c r="A99" s="39"/>
      <c r="B99" s="40"/>
      <c r="C99" s="213" t="s">
        <v>217</v>
      </c>
      <c r="D99" s="213" t="s">
        <v>212</v>
      </c>
      <c r="E99" s="214" t="s">
        <v>3505</v>
      </c>
      <c r="F99" s="215" t="s">
        <v>3506</v>
      </c>
      <c r="G99" s="216" t="s">
        <v>578</v>
      </c>
      <c r="H99" s="217">
        <v>1</v>
      </c>
      <c r="I99" s="218"/>
      <c r="J99" s="219">
        <f>ROUND(I99*H99,2)</f>
        <v>0</v>
      </c>
      <c r="K99" s="215" t="s">
        <v>216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3489</v>
      </c>
      <c r="AT99" s="224" t="s">
        <v>212</v>
      </c>
      <c r="AU99" s="224" t="s">
        <v>81</v>
      </c>
      <c r="AY99" s="18" t="s">
        <v>210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3489</v>
      </c>
      <c r="BM99" s="224" t="s">
        <v>3507</v>
      </c>
    </row>
    <row r="100" spans="1:47" s="2" customFormat="1" ht="12">
      <c r="A100" s="39"/>
      <c r="B100" s="40"/>
      <c r="C100" s="41"/>
      <c r="D100" s="226" t="s">
        <v>219</v>
      </c>
      <c r="E100" s="41"/>
      <c r="F100" s="227" t="s">
        <v>3506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219</v>
      </c>
      <c r="AU100" s="18" t="s">
        <v>81</v>
      </c>
    </row>
    <row r="101" spans="1:47" s="2" customFormat="1" ht="12">
      <c r="A101" s="39"/>
      <c r="B101" s="40"/>
      <c r="C101" s="41"/>
      <c r="D101" s="231" t="s">
        <v>221</v>
      </c>
      <c r="E101" s="41"/>
      <c r="F101" s="232" t="s">
        <v>3508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221</v>
      </c>
      <c r="AU101" s="18" t="s">
        <v>81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3509</v>
      </c>
      <c r="F102" s="211" t="s">
        <v>3510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SUM(P103:P105)</f>
        <v>0</v>
      </c>
      <c r="Q102" s="205"/>
      <c r="R102" s="206">
        <f>SUM(R103:R105)</f>
        <v>0</v>
      </c>
      <c r="S102" s="205"/>
      <c r="T102" s="207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225</v>
      </c>
      <c r="AT102" s="209" t="s">
        <v>71</v>
      </c>
      <c r="AU102" s="209" t="s">
        <v>79</v>
      </c>
      <c r="AY102" s="208" t="s">
        <v>210</v>
      </c>
      <c r="BK102" s="210">
        <f>SUM(BK103:BK105)</f>
        <v>0</v>
      </c>
    </row>
    <row r="103" spans="1:65" s="2" customFormat="1" ht="16.5" customHeight="1">
      <c r="A103" s="39"/>
      <c r="B103" s="40"/>
      <c r="C103" s="213" t="s">
        <v>225</v>
      </c>
      <c r="D103" s="213" t="s">
        <v>212</v>
      </c>
      <c r="E103" s="214" t="s">
        <v>3511</v>
      </c>
      <c r="F103" s="215" t="s">
        <v>3512</v>
      </c>
      <c r="G103" s="216" t="s">
        <v>578</v>
      </c>
      <c r="H103" s="217">
        <v>1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3489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3489</v>
      </c>
      <c r="BM103" s="224" t="s">
        <v>3513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3512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3514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3" s="12" customFormat="1" ht="22.8" customHeight="1">
      <c r="A106" s="12"/>
      <c r="B106" s="197"/>
      <c r="C106" s="198"/>
      <c r="D106" s="199" t="s">
        <v>71</v>
      </c>
      <c r="E106" s="211" t="s">
        <v>3515</v>
      </c>
      <c r="F106" s="211" t="s">
        <v>3516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SUM(P107:P110)</f>
        <v>0</v>
      </c>
      <c r="Q106" s="205"/>
      <c r="R106" s="206">
        <f>SUM(R107:R110)</f>
        <v>0</v>
      </c>
      <c r="S106" s="205"/>
      <c r="T106" s="207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225</v>
      </c>
      <c r="AT106" s="209" t="s">
        <v>71</v>
      </c>
      <c r="AU106" s="209" t="s">
        <v>79</v>
      </c>
      <c r="AY106" s="208" t="s">
        <v>210</v>
      </c>
      <c r="BK106" s="210">
        <f>SUM(BK107:BK110)</f>
        <v>0</v>
      </c>
    </row>
    <row r="107" spans="1:65" s="2" customFormat="1" ht="16.5" customHeight="1">
      <c r="A107" s="39"/>
      <c r="B107" s="40"/>
      <c r="C107" s="213" t="s">
        <v>259</v>
      </c>
      <c r="D107" s="213" t="s">
        <v>212</v>
      </c>
      <c r="E107" s="214" t="s">
        <v>3517</v>
      </c>
      <c r="F107" s="215" t="s">
        <v>3518</v>
      </c>
      <c r="G107" s="216" t="s">
        <v>578</v>
      </c>
      <c r="H107" s="217">
        <v>1</v>
      </c>
      <c r="I107" s="218"/>
      <c r="J107" s="219">
        <f>ROUND(I107*H107,2)</f>
        <v>0</v>
      </c>
      <c r="K107" s="215" t="s">
        <v>216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3489</v>
      </c>
      <c r="AT107" s="224" t="s">
        <v>212</v>
      </c>
      <c r="AU107" s="224" t="s">
        <v>81</v>
      </c>
      <c r="AY107" s="18" t="s">
        <v>210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3489</v>
      </c>
      <c r="BM107" s="224" t="s">
        <v>3519</v>
      </c>
    </row>
    <row r="108" spans="1:47" s="2" customFormat="1" ht="12">
      <c r="A108" s="39"/>
      <c r="B108" s="40"/>
      <c r="C108" s="41"/>
      <c r="D108" s="226" t="s">
        <v>219</v>
      </c>
      <c r="E108" s="41"/>
      <c r="F108" s="227" t="s">
        <v>3518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219</v>
      </c>
      <c r="AU108" s="18" t="s">
        <v>81</v>
      </c>
    </row>
    <row r="109" spans="1:47" s="2" customFormat="1" ht="12">
      <c r="A109" s="39"/>
      <c r="B109" s="40"/>
      <c r="C109" s="41"/>
      <c r="D109" s="231" t="s">
        <v>221</v>
      </c>
      <c r="E109" s="41"/>
      <c r="F109" s="232" t="s">
        <v>3520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221</v>
      </c>
      <c r="AU109" s="18" t="s">
        <v>81</v>
      </c>
    </row>
    <row r="110" spans="1:47" s="2" customFormat="1" ht="12">
      <c r="A110" s="39"/>
      <c r="B110" s="40"/>
      <c r="C110" s="41"/>
      <c r="D110" s="226" t="s">
        <v>315</v>
      </c>
      <c r="E110" s="41"/>
      <c r="F110" s="254" t="s">
        <v>3521</v>
      </c>
      <c r="G110" s="41"/>
      <c r="H110" s="41"/>
      <c r="I110" s="228"/>
      <c r="J110" s="41"/>
      <c r="K110" s="41"/>
      <c r="L110" s="45"/>
      <c r="M110" s="269"/>
      <c r="N110" s="270"/>
      <c r="O110" s="271"/>
      <c r="P110" s="271"/>
      <c r="Q110" s="271"/>
      <c r="R110" s="271"/>
      <c r="S110" s="271"/>
      <c r="T110" s="27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315</v>
      </c>
      <c r="AU110" s="18" t="s">
        <v>81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82:K11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2/011403000"/>
    <hyperlink ref="F91" r:id="rId2" display="https://podminky.urs.cz/item/CS_URS_2023_02/011444000"/>
    <hyperlink ref="F94" r:id="rId3" display="https://podminky.urs.cz/item/CS_URS_2023_02/011464000"/>
    <hyperlink ref="F97" r:id="rId4" display="https://podminky.urs.cz/item/CS_URS_2023_02/012103000"/>
    <hyperlink ref="F101" r:id="rId5" display="https://podminky.urs.cz/item/CS_URS_2023_02/013254000"/>
    <hyperlink ref="F105" r:id="rId6" display="https://podminky.urs.cz/item/CS_URS_2023_02/032903000"/>
    <hyperlink ref="F109" r:id="rId7" display="https://podminky.urs.cz/item/CS_URS_2023_02/064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278" t="s">
        <v>3522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3523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3524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3525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3526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3527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3528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3529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3530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3531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3532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78</v>
      </c>
      <c r="F18" s="284" t="s">
        <v>3533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3534</v>
      </c>
      <c r="F19" s="284" t="s">
        <v>3535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3536</v>
      </c>
      <c r="F20" s="284" t="s">
        <v>3537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3538</v>
      </c>
      <c r="F21" s="284" t="s">
        <v>3539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3540</v>
      </c>
      <c r="F22" s="284" t="s">
        <v>3541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85</v>
      </c>
      <c r="F23" s="284" t="s">
        <v>3542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3543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3544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3545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3546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3547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3548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3549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3550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3551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196</v>
      </c>
      <c r="F36" s="284"/>
      <c r="G36" s="284" t="s">
        <v>3552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3553</v>
      </c>
      <c r="F37" s="284"/>
      <c r="G37" s="284" t="s">
        <v>3554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3555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3556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197</v>
      </c>
      <c r="F40" s="284"/>
      <c r="G40" s="284" t="s">
        <v>3557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198</v>
      </c>
      <c r="F41" s="284"/>
      <c r="G41" s="284" t="s">
        <v>3558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3559</v>
      </c>
      <c r="F42" s="284"/>
      <c r="G42" s="284" t="s">
        <v>3560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3561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3562</v>
      </c>
      <c r="F44" s="284"/>
      <c r="G44" s="284" t="s">
        <v>3563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200</v>
      </c>
      <c r="F45" s="284"/>
      <c r="G45" s="284" t="s">
        <v>3564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3565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3566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3567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3568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3569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3570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3571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3572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3573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3574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3575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3576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3577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3578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3579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3580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3581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3582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3583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3584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3585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3586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3587</v>
      </c>
      <c r="D76" s="302"/>
      <c r="E76" s="302"/>
      <c r="F76" s="302" t="s">
        <v>3588</v>
      </c>
      <c r="G76" s="303"/>
      <c r="H76" s="302" t="s">
        <v>54</v>
      </c>
      <c r="I76" s="302" t="s">
        <v>57</v>
      </c>
      <c r="J76" s="302" t="s">
        <v>3589</v>
      </c>
      <c r="K76" s="301"/>
    </row>
    <row r="77" spans="2:11" s="1" customFormat="1" ht="17.25" customHeight="1">
      <c r="B77" s="299"/>
      <c r="C77" s="304" t="s">
        <v>3590</v>
      </c>
      <c r="D77" s="304"/>
      <c r="E77" s="304"/>
      <c r="F77" s="305" t="s">
        <v>3591</v>
      </c>
      <c r="G77" s="306"/>
      <c r="H77" s="304"/>
      <c r="I77" s="304"/>
      <c r="J77" s="304" t="s">
        <v>3592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9"/>
      <c r="E79" s="309"/>
      <c r="F79" s="310" t="s">
        <v>3593</v>
      </c>
      <c r="G79" s="311"/>
      <c r="H79" s="287" t="s">
        <v>3594</v>
      </c>
      <c r="I79" s="287" t="s">
        <v>3595</v>
      </c>
      <c r="J79" s="287">
        <v>20</v>
      </c>
      <c r="K79" s="301"/>
    </row>
    <row r="80" spans="2:11" s="1" customFormat="1" ht="15" customHeight="1">
      <c r="B80" s="299"/>
      <c r="C80" s="287" t="s">
        <v>3596</v>
      </c>
      <c r="D80" s="287"/>
      <c r="E80" s="287"/>
      <c r="F80" s="310" t="s">
        <v>3593</v>
      </c>
      <c r="G80" s="311"/>
      <c r="H80" s="287" t="s">
        <v>3597</v>
      </c>
      <c r="I80" s="287" t="s">
        <v>3595</v>
      </c>
      <c r="J80" s="287">
        <v>120</v>
      </c>
      <c r="K80" s="301"/>
    </row>
    <row r="81" spans="2:11" s="1" customFormat="1" ht="15" customHeight="1">
      <c r="B81" s="312"/>
      <c r="C81" s="287" t="s">
        <v>3598</v>
      </c>
      <c r="D81" s="287"/>
      <c r="E81" s="287"/>
      <c r="F81" s="310" t="s">
        <v>3599</v>
      </c>
      <c r="G81" s="311"/>
      <c r="H81" s="287" t="s">
        <v>3600</v>
      </c>
      <c r="I81" s="287" t="s">
        <v>3595</v>
      </c>
      <c r="J81" s="287">
        <v>50</v>
      </c>
      <c r="K81" s="301"/>
    </row>
    <row r="82" spans="2:11" s="1" customFormat="1" ht="15" customHeight="1">
      <c r="B82" s="312"/>
      <c r="C82" s="287" t="s">
        <v>3601</v>
      </c>
      <c r="D82" s="287"/>
      <c r="E82" s="287"/>
      <c r="F82" s="310" t="s">
        <v>3593</v>
      </c>
      <c r="G82" s="311"/>
      <c r="H82" s="287" t="s">
        <v>3602</v>
      </c>
      <c r="I82" s="287" t="s">
        <v>3603</v>
      </c>
      <c r="J82" s="287"/>
      <c r="K82" s="301"/>
    </row>
    <row r="83" spans="2:11" s="1" customFormat="1" ht="15" customHeight="1">
      <c r="B83" s="312"/>
      <c r="C83" s="313" t="s">
        <v>3604</v>
      </c>
      <c r="D83" s="313"/>
      <c r="E83" s="313"/>
      <c r="F83" s="314" t="s">
        <v>3599</v>
      </c>
      <c r="G83" s="313"/>
      <c r="H83" s="313" t="s">
        <v>3605</v>
      </c>
      <c r="I83" s="313" t="s">
        <v>3595</v>
      </c>
      <c r="J83" s="313">
        <v>15</v>
      </c>
      <c r="K83" s="301"/>
    </row>
    <row r="84" spans="2:11" s="1" customFormat="1" ht="15" customHeight="1">
      <c r="B84" s="312"/>
      <c r="C84" s="313" t="s">
        <v>3606</v>
      </c>
      <c r="D84" s="313"/>
      <c r="E84" s="313"/>
      <c r="F84" s="314" t="s">
        <v>3599</v>
      </c>
      <c r="G84" s="313"/>
      <c r="H84" s="313" t="s">
        <v>3607</v>
      </c>
      <c r="I84" s="313" t="s">
        <v>3595</v>
      </c>
      <c r="J84" s="313">
        <v>15</v>
      </c>
      <c r="K84" s="301"/>
    </row>
    <row r="85" spans="2:11" s="1" customFormat="1" ht="15" customHeight="1">
      <c r="B85" s="312"/>
      <c r="C85" s="313" t="s">
        <v>3608</v>
      </c>
      <c r="D85" s="313"/>
      <c r="E85" s="313"/>
      <c r="F85" s="314" t="s">
        <v>3599</v>
      </c>
      <c r="G85" s="313"/>
      <c r="H85" s="313" t="s">
        <v>3609</v>
      </c>
      <c r="I85" s="313" t="s">
        <v>3595</v>
      </c>
      <c r="J85" s="313">
        <v>20</v>
      </c>
      <c r="K85" s="301"/>
    </row>
    <row r="86" spans="2:11" s="1" customFormat="1" ht="15" customHeight="1">
      <c r="B86" s="312"/>
      <c r="C86" s="313" t="s">
        <v>3610</v>
      </c>
      <c r="D86" s="313"/>
      <c r="E86" s="313"/>
      <c r="F86" s="314" t="s">
        <v>3599</v>
      </c>
      <c r="G86" s="313"/>
      <c r="H86" s="313" t="s">
        <v>3611</v>
      </c>
      <c r="I86" s="313" t="s">
        <v>3595</v>
      </c>
      <c r="J86" s="313">
        <v>20</v>
      </c>
      <c r="K86" s="301"/>
    </row>
    <row r="87" spans="2:11" s="1" customFormat="1" ht="15" customHeight="1">
      <c r="B87" s="312"/>
      <c r="C87" s="287" t="s">
        <v>3612</v>
      </c>
      <c r="D87" s="287"/>
      <c r="E87" s="287"/>
      <c r="F87" s="310" t="s">
        <v>3599</v>
      </c>
      <c r="G87" s="311"/>
      <c r="H87" s="287" t="s">
        <v>3613</v>
      </c>
      <c r="I87" s="287" t="s">
        <v>3595</v>
      </c>
      <c r="J87" s="287">
        <v>50</v>
      </c>
      <c r="K87" s="301"/>
    </row>
    <row r="88" spans="2:11" s="1" customFormat="1" ht="15" customHeight="1">
      <c r="B88" s="312"/>
      <c r="C88" s="287" t="s">
        <v>3614</v>
      </c>
      <c r="D88" s="287"/>
      <c r="E88" s="287"/>
      <c r="F88" s="310" t="s">
        <v>3599</v>
      </c>
      <c r="G88" s="311"/>
      <c r="H88" s="287" t="s">
        <v>3615</v>
      </c>
      <c r="I88" s="287" t="s">
        <v>3595</v>
      </c>
      <c r="J88" s="287">
        <v>20</v>
      </c>
      <c r="K88" s="301"/>
    </row>
    <row r="89" spans="2:11" s="1" customFormat="1" ht="15" customHeight="1">
      <c r="B89" s="312"/>
      <c r="C89" s="287" t="s">
        <v>3616</v>
      </c>
      <c r="D89" s="287"/>
      <c r="E89" s="287"/>
      <c r="F89" s="310" t="s">
        <v>3599</v>
      </c>
      <c r="G89" s="311"/>
      <c r="H89" s="287" t="s">
        <v>3617</v>
      </c>
      <c r="I89" s="287" t="s">
        <v>3595</v>
      </c>
      <c r="J89" s="287">
        <v>20</v>
      </c>
      <c r="K89" s="301"/>
    </row>
    <row r="90" spans="2:11" s="1" customFormat="1" ht="15" customHeight="1">
      <c r="B90" s="312"/>
      <c r="C90" s="287" t="s">
        <v>3618</v>
      </c>
      <c r="D90" s="287"/>
      <c r="E90" s="287"/>
      <c r="F90" s="310" t="s">
        <v>3599</v>
      </c>
      <c r="G90" s="311"/>
      <c r="H90" s="287" t="s">
        <v>3619</v>
      </c>
      <c r="I90" s="287" t="s">
        <v>3595</v>
      </c>
      <c r="J90" s="287">
        <v>50</v>
      </c>
      <c r="K90" s="301"/>
    </row>
    <row r="91" spans="2:11" s="1" customFormat="1" ht="15" customHeight="1">
      <c r="B91" s="312"/>
      <c r="C91" s="287" t="s">
        <v>3620</v>
      </c>
      <c r="D91" s="287"/>
      <c r="E91" s="287"/>
      <c r="F91" s="310" t="s">
        <v>3599</v>
      </c>
      <c r="G91" s="311"/>
      <c r="H91" s="287" t="s">
        <v>3620</v>
      </c>
      <c r="I91" s="287" t="s">
        <v>3595</v>
      </c>
      <c r="J91" s="287">
        <v>50</v>
      </c>
      <c r="K91" s="301"/>
    </row>
    <row r="92" spans="2:11" s="1" customFormat="1" ht="15" customHeight="1">
      <c r="B92" s="312"/>
      <c r="C92" s="287" t="s">
        <v>3621</v>
      </c>
      <c r="D92" s="287"/>
      <c r="E92" s="287"/>
      <c r="F92" s="310" t="s">
        <v>3599</v>
      </c>
      <c r="G92" s="311"/>
      <c r="H92" s="287" t="s">
        <v>3622</v>
      </c>
      <c r="I92" s="287" t="s">
        <v>3595</v>
      </c>
      <c r="J92" s="287">
        <v>255</v>
      </c>
      <c r="K92" s="301"/>
    </row>
    <row r="93" spans="2:11" s="1" customFormat="1" ht="15" customHeight="1">
      <c r="B93" s="312"/>
      <c r="C93" s="287" t="s">
        <v>3623</v>
      </c>
      <c r="D93" s="287"/>
      <c r="E93" s="287"/>
      <c r="F93" s="310" t="s">
        <v>3593</v>
      </c>
      <c r="G93" s="311"/>
      <c r="H93" s="287" t="s">
        <v>3624</v>
      </c>
      <c r="I93" s="287" t="s">
        <v>3625</v>
      </c>
      <c r="J93" s="287"/>
      <c r="K93" s="301"/>
    </row>
    <row r="94" spans="2:11" s="1" customFormat="1" ht="15" customHeight="1">
      <c r="B94" s="312"/>
      <c r="C94" s="287" t="s">
        <v>3626</v>
      </c>
      <c r="D94" s="287"/>
      <c r="E94" s="287"/>
      <c r="F94" s="310" t="s">
        <v>3593</v>
      </c>
      <c r="G94" s="311"/>
      <c r="H94" s="287" t="s">
        <v>3627</v>
      </c>
      <c r="I94" s="287" t="s">
        <v>3628</v>
      </c>
      <c r="J94" s="287"/>
      <c r="K94" s="301"/>
    </row>
    <row r="95" spans="2:11" s="1" customFormat="1" ht="15" customHeight="1">
      <c r="B95" s="312"/>
      <c r="C95" s="287" t="s">
        <v>3629</v>
      </c>
      <c r="D95" s="287"/>
      <c r="E95" s="287"/>
      <c r="F95" s="310" t="s">
        <v>3593</v>
      </c>
      <c r="G95" s="311"/>
      <c r="H95" s="287" t="s">
        <v>3629</v>
      </c>
      <c r="I95" s="287" t="s">
        <v>3628</v>
      </c>
      <c r="J95" s="287"/>
      <c r="K95" s="301"/>
    </row>
    <row r="96" spans="2:11" s="1" customFormat="1" ht="15" customHeight="1">
      <c r="B96" s="312"/>
      <c r="C96" s="287" t="s">
        <v>38</v>
      </c>
      <c r="D96" s="287"/>
      <c r="E96" s="287"/>
      <c r="F96" s="310" t="s">
        <v>3593</v>
      </c>
      <c r="G96" s="311"/>
      <c r="H96" s="287" t="s">
        <v>3630</v>
      </c>
      <c r="I96" s="287" t="s">
        <v>3628</v>
      </c>
      <c r="J96" s="287"/>
      <c r="K96" s="301"/>
    </row>
    <row r="97" spans="2:11" s="1" customFormat="1" ht="15" customHeight="1">
      <c r="B97" s="312"/>
      <c r="C97" s="287" t="s">
        <v>48</v>
      </c>
      <c r="D97" s="287"/>
      <c r="E97" s="287"/>
      <c r="F97" s="310" t="s">
        <v>3593</v>
      </c>
      <c r="G97" s="311"/>
      <c r="H97" s="287" t="s">
        <v>3631</v>
      </c>
      <c r="I97" s="287" t="s">
        <v>3628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3632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3587</v>
      </c>
      <c r="D103" s="302"/>
      <c r="E103" s="302"/>
      <c r="F103" s="302" t="s">
        <v>3588</v>
      </c>
      <c r="G103" s="303"/>
      <c r="H103" s="302" t="s">
        <v>54</v>
      </c>
      <c r="I103" s="302" t="s">
        <v>57</v>
      </c>
      <c r="J103" s="302" t="s">
        <v>3589</v>
      </c>
      <c r="K103" s="301"/>
    </row>
    <row r="104" spans="2:11" s="1" customFormat="1" ht="17.25" customHeight="1">
      <c r="B104" s="299"/>
      <c r="C104" s="304" t="s">
        <v>3590</v>
      </c>
      <c r="D104" s="304"/>
      <c r="E104" s="304"/>
      <c r="F104" s="305" t="s">
        <v>3591</v>
      </c>
      <c r="G104" s="306"/>
      <c r="H104" s="304"/>
      <c r="I104" s="304"/>
      <c r="J104" s="304" t="s">
        <v>3592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9"/>
      <c r="E106" s="309"/>
      <c r="F106" s="310" t="s">
        <v>3593</v>
      </c>
      <c r="G106" s="287"/>
      <c r="H106" s="287" t="s">
        <v>3633</v>
      </c>
      <c r="I106" s="287" t="s">
        <v>3595</v>
      </c>
      <c r="J106" s="287">
        <v>20</v>
      </c>
      <c r="K106" s="301"/>
    </row>
    <row r="107" spans="2:11" s="1" customFormat="1" ht="15" customHeight="1">
      <c r="B107" s="299"/>
      <c r="C107" s="287" t="s">
        <v>3596</v>
      </c>
      <c r="D107" s="287"/>
      <c r="E107" s="287"/>
      <c r="F107" s="310" t="s">
        <v>3593</v>
      </c>
      <c r="G107" s="287"/>
      <c r="H107" s="287" t="s">
        <v>3633</v>
      </c>
      <c r="I107" s="287" t="s">
        <v>3595</v>
      </c>
      <c r="J107" s="287">
        <v>120</v>
      </c>
      <c r="K107" s="301"/>
    </row>
    <row r="108" spans="2:11" s="1" customFormat="1" ht="15" customHeight="1">
      <c r="B108" s="312"/>
      <c r="C108" s="287" t="s">
        <v>3598</v>
      </c>
      <c r="D108" s="287"/>
      <c r="E108" s="287"/>
      <c r="F108" s="310" t="s">
        <v>3599</v>
      </c>
      <c r="G108" s="287"/>
      <c r="H108" s="287" t="s">
        <v>3633</v>
      </c>
      <c r="I108" s="287" t="s">
        <v>3595</v>
      </c>
      <c r="J108" s="287">
        <v>50</v>
      </c>
      <c r="K108" s="301"/>
    </row>
    <row r="109" spans="2:11" s="1" customFormat="1" ht="15" customHeight="1">
      <c r="B109" s="312"/>
      <c r="C109" s="287" t="s">
        <v>3601</v>
      </c>
      <c r="D109" s="287"/>
      <c r="E109" s="287"/>
      <c r="F109" s="310" t="s">
        <v>3593</v>
      </c>
      <c r="G109" s="287"/>
      <c r="H109" s="287" t="s">
        <v>3633</v>
      </c>
      <c r="I109" s="287" t="s">
        <v>3603</v>
      </c>
      <c r="J109" s="287"/>
      <c r="K109" s="301"/>
    </row>
    <row r="110" spans="2:11" s="1" customFormat="1" ht="15" customHeight="1">
      <c r="B110" s="312"/>
      <c r="C110" s="287" t="s">
        <v>3612</v>
      </c>
      <c r="D110" s="287"/>
      <c r="E110" s="287"/>
      <c r="F110" s="310" t="s">
        <v>3599</v>
      </c>
      <c r="G110" s="287"/>
      <c r="H110" s="287" t="s">
        <v>3633</v>
      </c>
      <c r="I110" s="287" t="s">
        <v>3595</v>
      </c>
      <c r="J110" s="287">
        <v>50</v>
      </c>
      <c r="K110" s="301"/>
    </row>
    <row r="111" spans="2:11" s="1" customFormat="1" ht="15" customHeight="1">
      <c r="B111" s="312"/>
      <c r="C111" s="287" t="s">
        <v>3620</v>
      </c>
      <c r="D111" s="287"/>
      <c r="E111" s="287"/>
      <c r="F111" s="310" t="s">
        <v>3599</v>
      </c>
      <c r="G111" s="287"/>
      <c r="H111" s="287" t="s">
        <v>3633</v>
      </c>
      <c r="I111" s="287" t="s">
        <v>3595</v>
      </c>
      <c r="J111" s="287">
        <v>50</v>
      </c>
      <c r="K111" s="301"/>
    </row>
    <row r="112" spans="2:11" s="1" customFormat="1" ht="15" customHeight="1">
      <c r="B112" s="312"/>
      <c r="C112" s="287" t="s">
        <v>3618</v>
      </c>
      <c r="D112" s="287"/>
      <c r="E112" s="287"/>
      <c r="F112" s="310" t="s">
        <v>3599</v>
      </c>
      <c r="G112" s="287"/>
      <c r="H112" s="287" t="s">
        <v>3633</v>
      </c>
      <c r="I112" s="287" t="s">
        <v>3595</v>
      </c>
      <c r="J112" s="287">
        <v>50</v>
      </c>
      <c r="K112" s="301"/>
    </row>
    <row r="113" spans="2:11" s="1" customFormat="1" ht="15" customHeight="1">
      <c r="B113" s="312"/>
      <c r="C113" s="287" t="s">
        <v>53</v>
      </c>
      <c r="D113" s="287"/>
      <c r="E113" s="287"/>
      <c r="F113" s="310" t="s">
        <v>3593</v>
      </c>
      <c r="G113" s="287"/>
      <c r="H113" s="287" t="s">
        <v>3634</v>
      </c>
      <c r="I113" s="287" t="s">
        <v>3595</v>
      </c>
      <c r="J113" s="287">
        <v>20</v>
      </c>
      <c r="K113" s="301"/>
    </row>
    <row r="114" spans="2:11" s="1" customFormat="1" ht="15" customHeight="1">
      <c r="B114" s="312"/>
      <c r="C114" s="287" t="s">
        <v>3635</v>
      </c>
      <c r="D114" s="287"/>
      <c r="E114" s="287"/>
      <c r="F114" s="310" t="s">
        <v>3593</v>
      </c>
      <c r="G114" s="287"/>
      <c r="H114" s="287" t="s">
        <v>3636</v>
      </c>
      <c r="I114" s="287" t="s">
        <v>3595</v>
      </c>
      <c r="J114" s="287">
        <v>120</v>
      </c>
      <c r="K114" s="301"/>
    </row>
    <row r="115" spans="2:11" s="1" customFormat="1" ht="15" customHeight="1">
      <c r="B115" s="312"/>
      <c r="C115" s="287" t="s">
        <v>38</v>
      </c>
      <c r="D115" s="287"/>
      <c r="E115" s="287"/>
      <c r="F115" s="310" t="s">
        <v>3593</v>
      </c>
      <c r="G115" s="287"/>
      <c r="H115" s="287" t="s">
        <v>3637</v>
      </c>
      <c r="I115" s="287" t="s">
        <v>3628</v>
      </c>
      <c r="J115" s="287"/>
      <c r="K115" s="301"/>
    </row>
    <row r="116" spans="2:11" s="1" customFormat="1" ht="15" customHeight="1">
      <c r="B116" s="312"/>
      <c r="C116" s="287" t="s">
        <v>48</v>
      </c>
      <c r="D116" s="287"/>
      <c r="E116" s="287"/>
      <c r="F116" s="310" t="s">
        <v>3593</v>
      </c>
      <c r="G116" s="287"/>
      <c r="H116" s="287" t="s">
        <v>3638</v>
      </c>
      <c r="I116" s="287" t="s">
        <v>3628</v>
      </c>
      <c r="J116" s="287"/>
      <c r="K116" s="301"/>
    </row>
    <row r="117" spans="2:11" s="1" customFormat="1" ht="15" customHeight="1">
      <c r="B117" s="312"/>
      <c r="C117" s="287" t="s">
        <v>57</v>
      </c>
      <c r="D117" s="287"/>
      <c r="E117" s="287"/>
      <c r="F117" s="310" t="s">
        <v>3593</v>
      </c>
      <c r="G117" s="287"/>
      <c r="H117" s="287" t="s">
        <v>3639</v>
      </c>
      <c r="I117" s="287" t="s">
        <v>3640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3641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3587</v>
      </c>
      <c r="D123" s="302"/>
      <c r="E123" s="302"/>
      <c r="F123" s="302" t="s">
        <v>3588</v>
      </c>
      <c r="G123" s="303"/>
      <c r="H123" s="302" t="s">
        <v>54</v>
      </c>
      <c r="I123" s="302" t="s">
        <v>57</v>
      </c>
      <c r="J123" s="302" t="s">
        <v>3589</v>
      </c>
      <c r="K123" s="331"/>
    </row>
    <row r="124" spans="2:11" s="1" customFormat="1" ht="17.25" customHeight="1">
      <c r="B124" s="330"/>
      <c r="C124" s="304" t="s">
        <v>3590</v>
      </c>
      <c r="D124" s="304"/>
      <c r="E124" s="304"/>
      <c r="F124" s="305" t="s">
        <v>3591</v>
      </c>
      <c r="G124" s="306"/>
      <c r="H124" s="304"/>
      <c r="I124" s="304"/>
      <c r="J124" s="304" t="s">
        <v>3592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3596</v>
      </c>
      <c r="D126" s="309"/>
      <c r="E126" s="309"/>
      <c r="F126" s="310" t="s">
        <v>3593</v>
      </c>
      <c r="G126" s="287"/>
      <c r="H126" s="287" t="s">
        <v>3633</v>
      </c>
      <c r="I126" s="287" t="s">
        <v>3595</v>
      </c>
      <c r="J126" s="287">
        <v>120</v>
      </c>
      <c r="K126" s="335"/>
    </row>
    <row r="127" spans="2:11" s="1" customFormat="1" ht="15" customHeight="1">
      <c r="B127" s="332"/>
      <c r="C127" s="287" t="s">
        <v>3642</v>
      </c>
      <c r="D127" s="287"/>
      <c r="E127" s="287"/>
      <c r="F127" s="310" t="s">
        <v>3593</v>
      </c>
      <c r="G127" s="287"/>
      <c r="H127" s="287" t="s">
        <v>3643</v>
      </c>
      <c r="I127" s="287" t="s">
        <v>3595</v>
      </c>
      <c r="J127" s="287" t="s">
        <v>3644</v>
      </c>
      <c r="K127" s="335"/>
    </row>
    <row r="128" spans="2:11" s="1" customFormat="1" ht="15" customHeight="1">
      <c r="B128" s="332"/>
      <c r="C128" s="287" t="s">
        <v>85</v>
      </c>
      <c r="D128" s="287"/>
      <c r="E128" s="287"/>
      <c r="F128" s="310" t="s">
        <v>3593</v>
      </c>
      <c r="G128" s="287"/>
      <c r="H128" s="287" t="s">
        <v>3645</v>
      </c>
      <c r="I128" s="287" t="s">
        <v>3595</v>
      </c>
      <c r="J128" s="287" t="s">
        <v>3644</v>
      </c>
      <c r="K128" s="335"/>
    </row>
    <row r="129" spans="2:11" s="1" customFormat="1" ht="15" customHeight="1">
      <c r="B129" s="332"/>
      <c r="C129" s="287" t="s">
        <v>3604</v>
      </c>
      <c r="D129" s="287"/>
      <c r="E129" s="287"/>
      <c r="F129" s="310" t="s">
        <v>3599</v>
      </c>
      <c r="G129" s="287"/>
      <c r="H129" s="287" t="s">
        <v>3605</v>
      </c>
      <c r="I129" s="287" t="s">
        <v>3595</v>
      </c>
      <c r="J129" s="287">
        <v>15</v>
      </c>
      <c r="K129" s="335"/>
    </row>
    <row r="130" spans="2:11" s="1" customFormat="1" ht="15" customHeight="1">
      <c r="B130" s="332"/>
      <c r="C130" s="313" t="s">
        <v>3606</v>
      </c>
      <c r="D130" s="313"/>
      <c r="E130" s="313"/>
      <c r="F130" s="314" t="s">
        <v>3599</v>
      </c>
      <c r="G130" s="313"/>
      <c r="H130" s="313" t="s">
        <v>3607</v>
      </c>
      <c r="I130" s="313" t="s">
        <v>3595</v>
      </c>
      <c r="J130" s="313">
        <v>15</v>
      </c>
      <c r="K130" s="335"/>
    </row>
    <row r="131" spans="2:11" s="1" customFormat="1" ht="15" customHeight="1">
      <c r="B131" s="332"/>
      <c r="C131" s="313" t="s">
        <v>3608</v>
      </c>
      <c r="D131" s="313"/>
      <c r="E131" s="313"/>
      <c r="F131" s="314" t="s">
        <v>3599</v>
      </c>
      <c r="G131" s="313"/>
      <c r="H131" s="313" t="s">
        <v>3609</v>
      </c>
      <c r="I131" s="313" t="s">
        <v>3595</v>
      </c>
      <c r="J131" s="313">
        <v>20</v>
      </c>
      <c r="K131" s="335"/>
    </row>
    <row r="132" spans="2:11" s="1" customFormat="1" ht="15" customHeight="1">
      <c r="B132" s="332"/>
      <c r="C132" s="313" t="s">
        <v>3610</v>
      </c>
      <c r="D132" s="313"/>
      <c r="E132" s="313"/>
      <c r="F132" s="314" t="s">
        <v>3599</v>
      </c>
      <c r="G132" s="313"/>
      <c r="H132" s="313" t="s">
        <v>3611</v>
      </c>
      <c r="I132" s="313" t="s">
        <v>3595</v>
      </c>
      <c r="J132" s="313">
        <v>20</v>
      </c>
      <c r="K132" s="335"/>
    </row>
    <row r="133" spans="2:11" s="1" customFormat="1" ht="15" customHeight="1">
      <c r="B133" s="332"/>
      <c r="C133" s="287" t="s">
        <v>3598</v>
      </c>
      <c r="D133" s="287"/>
      <c r="E133" s="287"/>
      <c r="F133" s="310" t="s">
        <v>3599</v>
      </c>
      <c r="G133" s="287"/>
      <c r="H133" s="287" t="s">
        <v>3633</v>
      </c>
      <c r="I133" s="287" t="s">
        <v>3595</v>
      </c>
      <c r="J133" s="287">
        <v>50</v>
      </c>
      <c r="K133" s="335"/>
    </row>
    <row r="134" spans="2:11" s="1" customFormat="1" ht="15" customHeight="1">
      <c r="B134" s="332"/>
      <c r="C134" s="287" t="s">
        <v>3612</v>
      </c>
      <c r="D134" s="287"/>
      <c r="E134" s="287"/>
      <c r="F134" s="310" t="s">
        <v>3599</v>
      </c>
      <c r="G134" s="287"/>
      <c r="H134" s="287" t="s">
        <v>3633</v>
      </c>
      <c r="I134" s="287" t="s">
        <v>3595</v>
      </c>
      <c r="J134" s="287">
        <v>50</v>
      </c>
      <c r="K134" s="335"/>
    </row>
    <row r="135" spans="2:11" s="1" customFormat="1" ht="15" customHeight="1">
      <c r="B135" s="332"/>
      <c r="C135" s="287" t="s">
        <v>3618</v>
      </c>
      <c r="D135" s="287"/>
      <c r="E135" s="287"/>
      <c r="F135" s="310" t="s">
        <v>3599</v>
      </c>
      <c r="G135" s="287"/>
      <c r="H135" s="287" t="s">
        <v>3633</v>
      </c>
      <c r="I135" s="287" t="s">
        <v>3595</v>
      </c>
      <c r="J135" s="287">
        <v>50</v>
      </c>
      <c r="K135" s="335"/>
    </row>
    <row r="136" spans="2:11" s="1" customFormat="1" ht="15" customHeight="1">
      <c r="B136" s="332"/>
      <c r="C136" s="287" t="s">
        <v>3620</v>
      </c>
      <c r="D136" s="287"/>
      <c r="E136" s="287"/>
      <c r="F136" s="310" t="s">
        <v>3599</v>
      </c>
      <c r="G136" s="287"/>
      <c r="H136" s="287" t="s">
        <v>3633</v>
      </c>
      <c r="I136" s="287" t="s">
        <v>3595</v>
      </c>
      <c r="J136" s="287">
        <v>50</v>
      </c>
      <c r="K136" s="335"/>
    </row>
    <row r="137" spans="2:11" s="1" customFormat="1" ht="15" customHeight="1">
      <c r="B137" s="332"/>
      <c r="C137" s="287" t="s">
        <v>3621</v>
      </c>
      <c r="D137" s="287"/>
      <c r="E137" s="287"/>
      <c r="F137" s="310" t="s">
        <v>3599</v>
      </c>
      <c r="G137" s="287"/>
      <c r="H137" s="287" t="s">
        <v>3646</v>
      </c>
      <c r="I137" s="287" t="s">
        <v>3595</v>
      </c>
      <c r="J137" s="287">
        <v>255</v>
      </c>
      <c r="K137" s="335"/>
    </row>
    <row r="138" spans="2:11" s="1" customFormat="1" ht="15" customHeight="1">
      <c r="B138" s="332"/>
      <c r="C138" s="287" t="s">
        <v>3623</v>
      </c>
      <c r="D138" s="287"/>
      <c r="E138" s="287"/>
      <c r="F138" s="310" t="s">
        <v>3593</v>
      </c>
      <c r="G138" s="287"/>
      <c r="H138" s="287" t="s">
        <v>3647</v>
      </c>
      <c r="I138" s="287" t="s">
        <v>3625</v>
      </c>
      <c r="J138" s="287"/>
      <c r="K138" s="335"/>
    </row>
    <row r="139" spans="2:11" s="1" customFormat="1" ht="15" customHeight="1">
      <c r="B139" s="332"/>
      <c r="C139" s="287" t="s">
        <v>3626</v>
      </c>
      <c r="D139" s="287"/>
      <c r="E139" s="287"/>
      <c r="F139" s="310" t="s">
        <v>3593</v>
      </c>
      <c r="G139" s="287"/>
      <c r="H139" s="287" t="s">
        <v>3648</v>
      </c>
      <c r="I139" s="287" t="s">
        <v>3628</v>
      </c>
      <c r="J139" s="287"/>
      <c r="K139" s="335"/>
    </row>
    <row r="140" spans="2:11" s="1" customFormat="1" ht="15" customHeight="1">
      <c r="B140" s="332"/>
      <c r="C140" s="287" t="s">
        <v>3629</v>
      </c>
      <c r="D140" s="287"/>
      <c r="E140" s="287"/>
      <c r="F140" s="310" t="s">
        <v>3593</v>
      </c>
      <c r="G140" s="287"/>
      <c r="H140" s="287" t="s">
        <v>3629</v>
      </c>
      <c r="I140" s="287" t="s">
        <v>3628</v>
      </c>
      <c r="J140" s="287"/>
      <c r="K140" s="335"/>
    </row>
    <row r="141" spans="2:11" s="1" customFormat="1" ht="15" customHeight="1">
      <c r="B141" s="332"/>
      <c r="C141" s="287" t="s">
        <v>38</v>
      </c>
      <c r="D141" s="287"/>
      <c r="E141" s="287"/>
      <c r="F141" s="310" t="s">
        <v>3593</v>
      </c>
      <c r="G141" s="287"/>
      <c r="H141" s="287" t="s">
        <v>3649</v>
      </c>
      <c r="I141" s="287" t="s">
        <v>3628</v>
      </c>
      <c r="J141" s="287"/>
      <c r="K141" s="335"/>
    </row>
    <row r="142" spans="2:11" s="1" customFormat="1" ht="15" customHeight="1">
      <c r="B142" s="332"/>
      <c r="C142" s="287" t="s">
        <v>3650</v>
      </c>
      <c r="D142" s="287"/>
      <c r="E142" s="287"/>
      <c r="F142" s="310" t="s">
        <v>3593</v>
      </c>
      <c r="G142" s="287"/>
      <c r="H142" s="287" t="s">
        <v>3651</v>
      </c>
      <c r="I142" s="287" t="s">
        <v>3628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3652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3587</v>
      </c>
      <c r="D148" s="302"/>
      <c r="E148" s="302"/>
      <c r="F148" s="302" t="s">
        <v>3588</v>
      </c>
      <c r="G148" s="303"/>
      <c r="H148" s="302" t="s">
        <v>54</v>
      </c>
      <c r="I148" s="302" t="s">
        <v>57</v>
      </c>
      <c r="J148" s="302" t="s">
        <v>3589</v>
      </c>
      <c r="K148" s="301"/>
    </row>
    <row r="149" spans="2:11" s="1" customFormat="1" ht="17.25" customHeight="1">
      <c r="B149" s="299"/>
      <c r="C149" s="304" t="s">
        <v>3590</v>
      </c>
      <c r="D149" s="304"/>
      <c r="E149" s="304"/>
      <c r="F149" s="305" t="s">
        <v>3591</v>
      </c>
      <c r="G149" s="306"/>
      <c r="H149" s="304"/>
      <c r="I149" s="304"/>
      <c r="J149" s="304" t="s">
        <v>3592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3596</v>
      </c>
      <c r="D151" s="287"/>
      <c r="E151" s="287"/>
      <c r="F151" s="340" t="s">
        <v>3593</v>
      </c>
      <c r="G151" s="287"/>
      <c r="H151" s="339" t="s">
        <v>3633</v>
      </c>
      <c r="I151" s="339" t="s">
        <v>3595</v>
      </c>
      <c r="J151" s="339">
        <v>120</v>
      </c>
      <c r="K151" s="335"/>
    </row>
    <row r="152" spans="2:11" s="1" customFormat="1" ht="15" customHeight="1">
      <c r="B152" s="312"/>
      <c r="C152" s="339" t="s">
        <v>3642</v>
      </c>
      <c r="D152" s="287"/>
      <c r="E152" s="287"/>
      <c r="F152" s="340" t="s">
        <v>3593</v>
      </c>
      <c r="G152" s="287"/>
      <c r="H152" s="339" t="s">
        <v>3653</v>
      </c>
      <c r="I152" s="339" t="s">
        <v>3595</v>
      </c>
      <c r="J152" s="339" t="s">
        <v>3644</v>
      </c>
      <c r="K152" s="335"/>
    </row>
    <row r="153" spans="2:11" s="1" customFormat="1" ht="15" customHeight="1">
      <c r="B153" s="312"/>
      <c r="C153" s="339" t="s">
        <v>85</v>
      </c>
      <c r="D153" s="287"/>
      <c r="E153" s="287"/>
      <c r="F153" s="340" t="s">
        <v>3593</v>
      </c>
      <c r="G153" s="287"/>
      <c r="H153" s="339" t="s">
        <v>3654</v>
      </c>
      <c r="I153" s="339" t="s">
        <v>3595</v>
      </c>
      <c r="J153" s="339" t="s">
        <v>3644</v>
      </c>
      <c r="K153" s="335"/>
    </row>
    <row r="154" spans="2:11" s="1" customFormat="1" ht="15" customHeight="1">
      <c r="B154" s="312"/>
      <c r="C154" s="339" t="s">
        <v>3598</v>
      </c>
      <c r="D154" s="287"/>
      <c r="E154" s="287"/>
      <c r="F154" s="340" t="s">
        <v>3599</v>
      </c>
      <c r="G154" s="287"/>
      <c r="H154" s="339" t="s">
        <v>3633</v>
      </c>
      <c r="I154" s="339" t="s">
        <v>3595</v>
      </c>
      <c r="J154" s="339">
        <v>50</v>
      </c>
      <c r="K154" s="335"/>
    </row>
    <row r="155" spans="2:11" s="1" customFormat="1" ht="15" customHeight="1">
      <c r="B155" s="312"/>
      <c r="C155" s="339" t="s">
        <v>3601</v>
      </c>
      <c r="D155" s="287"/>
      <c r="E155" s="287"/>
      <c r="F155" s="340" t="s">
        <v>3593</v>
      </c>
      <c r="G155" s="287"/>
      <c r="H155" s="339" t="s">
        <v>3633</v>
      </c>
      <c r="I155" s="339" t="s">
        <v>3603</v>
      </c>
      <c r="J155" s="339"/>
      <c r="K155" s="335"/>
    </row>
    <row r="156" spans="2:11" s="1" customFormat="1" ht="15" customHeight="1">
      <c r="B156" s="312"/>
      <c r="C156" s="339" t="s">
        <v>3612</v>
      </c>
      <c r="D156" s="287"/>
      <c r="E156" s="287"/>
      <c r="F156" s="340" t="s">
        <v>3599</v>
      </c>
      <c r="G156" s="287"/>
      <c r="H156" s="339" t="s">
        <v>3633</v>
      </c>
      <c r="I156" s="339" t="s">
        <v>3595</v>
      </c>
      <c r="J156" s="339">
        <v>50</v>
      </c>
      <c r="K156" s="335"/>
    </row>
    <row r="157" spans="2:11" s="1" customFormat="1" ht="15" customHeight="1">
      <c r="B157" s="312"/>
      <c r="C157" s="339" t="s">
        <v>3620</v>
      </c>
      <c r="D157" s="287"/>
      <c r="E157" s="287"/>
      <c r="F157" s="340" t="s">
        <v>3599</v>
      </c>
      <c r="G157" s="287"/>
      <c r="H157" s="339" t="s">
        <v>3633</v>
      </c>
      <c r="I157" s="339" t="s">
        <v>3595</v>
      </c>
      <c r="J157" s="339">
        <v>50</v>
      </c>
      <c r="K157" s="335"/>
    </row>
    <row r="158" spans="2:11" s="1" customFormat="1" ht="15" customHeight="1">
      <c r="B158" s="312"/>
      <c r="C158" s="339" t="s">
        <v>3618</v>
      </c>
      <c r="D158" s="287"/>
      <c r="E158" s="287"/>
      <c r="F158" s="340" t="s">
        <v>3599</v>
      </c>
      <c r="G158" s="287"/>
      <c r="H158" s="339" t="s">
        <v>3633</v>
      </c>
      <c r="I158" s="339" t="s">
        <v>3595</v>
      </c>
      <c r="J158" s="339">
        <v>50</v>
      </c>
      <c r="K158" s="335"/>
    </row>
    <row r="159" spans="2:11" s="1" customFormat="1" ht="15" customHeight="1">
      <c r="B159" s="312"/>
      <c r="C159" s="339" t="s">
        <v>165</v>
      </c>
      <c r="D159" s="287"/>
      <c r="E159" s="287"/>
      <c r="F159" s="340" t="s">
        <v>3593</v>
      </c>
      <c r="G159" s="287"/>
      <c r="H159" s="339" t="s">
        <v>3655</v>
      </c>
      <c r="I159" s="339" t="s">
        <v>3595</v>
      </c>
      <c r="J159" s="339" t="s">
        <v>3656</v>
      </c>
      <c r="K159" s="335"/>
    </row>
    <row r="160" spans="2:11" s="1" customFormat="1" ht="15" customHeight="1">
      <c r="B160" s="312"/>
      <c r="C160" s="339" t="s">
        <v>3657</v>
      </c>
      <c r="D160" s="287"/>
      <c r="E160" s="287"/>
      <c r="F160" s="340" t="s">
        <v>3593</v>
      </c>
      <c r="G160" s="287"/>
      <c r="H160" s="339" t="s">
        <v>3658</v>
      </c>
      <c r="I160" s="339" t="s">
        <v>3628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3659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3587</v>
      </c>
      <c r="D166" s="302"/>
      <c r="E166" s="302"/>
      <c r="F166" s="302" t="s">
        <v>3588</v>
      </c>
      <c r="G166" s="344"/>
      <c r="H166" s="345" t="s">
        <v>54</v>
      </c>
      <c r="I166" s="345" t="s">
        <v>57</v>
      </c>
      <c r="J166" s="302" t="s">
        <v>3589</v>
      </c>
      <c r="K166" s="279"/>
    </row>
    <row r="167" spans="2:11" s="1" customFormat="1" ht="17.25" customHeight="1">
      <c r="B167" s="280"/>
      <c r="C167" s="304" t="s">
        <v>3590</v>
      </c>
      <c r="D167" s="304"/>
      <c r="E167" s="304"/>
      <c r="F167" s="305" t="s">
        <v>3591</v>
      </c>
      <c r="G167" s="346"/>
      <c r="H167" s="347"/>
      <c r="I167" s="347"/>
      <c r="J167" s="304" t="s">
        <v>3592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3596</v>
      </c>
      <c r="D169" s="287"/>
      <c r="E169" s="287"/>
      <c r="F169" s="310" t="s">
        <v>3593</v>
      </c>
      <c r="G169" s="287"/>
      <c r="H169" s="287" t="s">
        <v>3633</v>
      </c>
      <c r="I169" s="287" t="s">
        <v>3595</v>
      </c>
      <c r="J169" s="287">
        <v>120</v>
      </c>
      <c r="K169" s="335"/>
    </row>
    <row r="170" spans="2:11" s="1" customFormat="1" ht="15" customHeight="1">
      <c r="B170" s="312"/>
      <c r="C170" s="287" t="s">
        <v>3642</v>
      </c>
      <c r="D170" s="287"/>
      <c r="E170" s="287"/>
      <c r="F170" s="310" t="s">
        <v>3593</v>
      </c>
      <c r="G170" s="287"/>
      <c r="H170" s="287" t="s">
        <v>3643</v>
      </c>
      <c r="I170" s="287" t="s">
        <v>3595</v>
      </c>
      <c r="J170" s="287" t="s">
        <v>3644</v>
      </c>
      <c r="K170" s="335"/>
    </row>
    <row r="171" spans="2:11" s="1" customFormat="1" ht="15" customHeight="1">
      <c r="B171" s="312"/>
      <c r="C171" s="287" t="s">
        <v>85</v>
      </c>
      <c r="D171" s="287"/>
      <c r="E171" s="287"/>
      <c r="F171" s="310" t="s">
        <v>3593</v>
      </c>
      <c r="G171" s="287"/>
      <c r="H171" s="287" t="s">
        <v>3660</v>
      </c>
      <c r="I171" s="287" t="s">
        <v>3595</v>
      </c>
      <c r="J171" s="287" t="s">
        <v>3644</v>
      </c>
      <c r="K171" s="335"/>
    </row>
    <row r="172" spans="2:11" s="1" customFormat="1" ht="15" customHeight="1">
      <c r="B172" s="312"/>
      <c r="C172" s="287" t="s">
        <v>3598</v>
      </c>
      <c r="D172" s="287"/>
      <c r="E172" s="287"/>
      <c r="F172" s="310" t="s">
        <v>3599</v>
      </c>
      <c r="G172" s="287"/>
      <c r="H172" s="287" t="s">
        <v>3660</v>
      </c>
      <c r="I172" s="287" t="s">
        <v>3595</v>
      </c>
      <c r="J172" s="287">
        <v>50</v>
      </c>
      <c r="K172" s="335"/>
    </row>
    <row r="173" spans="2:11" s="1" customFormat="1" ht="15" customHeight="1">
      <c r="B173" s="312"/>
      <c r="C173" s="287" t="s">
        <v>3601</v>
      </c>
      <c r="D173" s="287"/>
      <c r="E173" s="287"/>
      <c r="F173" s="310" t="s">
        <v>3593</v>
      </c>
      <c r="G173" s="287"/>
      <c r="H173" s="287" t="s">
        <v>3660</v>
      </c>
      <c r="I173" s="287" t="s">
        <v>3603</v>
      </c>
      <c r="J173" s="287"/>
      <c r="K173" s="335"/>
    </row>
    <row r="174" spans="2:11" s="1" customFormat="1" ht="15" customHeight="1">
      <c r="B174" s="312"/>
      <c r="C174" s="287" t="s">
        <v>3612</v>
      </c>
      <c r="D174" s="287"/>
      <c r="E174" s="287"/>
      <c r="F174" s="310" t="s">
        <v>3599</v>
      </c>
      <c r="G174" s="287"/>
      <c r="H174" s="287" t="s">
        <v>3660</v>
      </c>
      <c r="I174" s="287" t="s">
        <v>3595</v>
      </c>
      <c r="J174" s="287">
        <v>50</v>
      </c>
      <c r="K174" s="335"/>
    </row>
    <row r="175" spans="2:11" s="1" customFormat="1" ht="15" customHeight="1">
      <c r="B175" s="312"/>
      <c r="C175" s="287" t="s">
        <v>3620</v>
      </c>
      <c r="D175" s="287"/>
      <c r="E175" s="287"/>
      <c r="F175" s="310" t="s">
        <v>3599</v>
      </c>
      <c r="G175" s="287"/>
      <c r="H175" s="287" t="s">
        <v>3660</v>
      </c>
      <c r="I175" s="287" t="s">
        <v>3595</v>
      </c>
      <c r="J175" s="287">
        <v>50</v>
      </c>
      <c r="K175" s="335"/>
    </row>
    <row r="176" spans="2:11" s="1" customFormat="1" ht="15" customHeight="1">
      <c r="B176" s="312"/>
      <c r="C176" s="287" t="s">
        <v>3618</v>
      </c>
      <c r="D176" s="287"/>
      <c r="E176" s="287"/>
      <c r="F176" s="310" t="s">
        <v>3599</v>
      </c>
      <c r="G176" s="287"/>
      <c r="H176" s="287" t="s">
        <v>3660</v>
      </c>
      <c r="I176" s="287" t="s">
        <v>3595</v>
      </c>
      <c r="J176" s="287">
        <v>50</v>
      </c>
      <c r="K176" s="335"/>
    </row>
    <row r="177" spans="2:11" s="1" customFormat="1" ht="15" customHeight="1">
      <c r="B177" s="312"/>
      <c r="C177" s="287" t="s">
        <v>196</v>
      </c>
      <c r="D177" s="287"/>
      <c r="E177" s="287"/>
      <c r="F177" s="310" t="s">
        <v>3593</v>
      </c>
      <c r="G177" s="287"/>
      <c r="H177" s="287" t="s">
        <v>3661</v>
      </c>
      <c r="I177" s="287" t="s">
        <v>3662</v>
      </c>
      <c r="J177" s="287"/>
      <c r="K177" s="335"/>
    </row>
    <row r="178" spans="2:11" s="1" customFormat="1" ht="15" customHeight="1">
      <c r="B178" s="312"/>
      <c r="C178" s="287" t="s">
        <v>57</v>
      </c>
      <c r="D178" s="287"/>
      <c r="E178" s="287"/>
      <c r="F178" s="310" t="s">
        <v>3593</v>
      </c>
      <c r="G178" s="287"/>
      <c r="H178" s="287" t="s">
        <v>3663</v>
      </c>
      <c r="I178" s="287" t="s">
        <v>3664</v>
      </c>
      <c r="J178" s="287">
        <v>1</v>
      </c>
      <c r="K178" s="335"/>
    </row>
    <row r="179" spans="2:11" s="1" customFormat="1" ht="15" customHeight="1">
      <c r="B179" s="312"/>
      <c r="C179" s="287" t="s">
        <v>53</v>
      </c>
      <c r="D179" s="287"/>
      <c r="E179" s="287"/>
      <c r="F179" s="310" t="s">
        <v>3593</v>
      </c>
      <c r="G179" s="287"/>
      <c r="H179" s="287" t="s">
        <v>3665</v>
      </c>
      <c r="I179" s="287" t="s">
        <v>3595</v>
      </c>
      <c r="J179" s="287">
        <v>20</v>
      </c>
      <c r="K179" s="335"/>
    </row>
    <row r="180" spans="2:11" s="1" customFormat="1" ht="15" customHeight="1">
      <c r="B180" s="312"/>
      <c r="C180" s="287" t="s">
        <v>54</v>
      </c>
      <c r="D180" s="287"/>
      <c r="E180" s="287"/>
      <c r="F180" s="310" t="s">
        <v>3593</v>
      </c>
      <c r="G180" s="287"/>
      <c r="H180" s="287" t="s">
        <v>3666</v>
      </c>
      <c r="I180" s="287" t="s">
        <v>3595</v>
      </c>
      <c r="J180" s="287">
        <v>255</v>
      </c>
      <c r="K180" s="335"/>
    </row>
    <row r="181" spans="2:11" s="1" customFormat="1" ht="15" customHeight="1">
      <c r="B181" s="312"/>
      <c r="C181" s="287" t="s">
        <v>197</v>
      </c>
      <c r="D181" s="287"/>
      <c r="E181" s="287"/>
      <c r="F181" s="310" t="s">
        <v>3593</v>
      </c>
      <c r="G181" s="287"/>
      <c r="H181" s="287" t="s">
        <v>3557</v>
      </c>
      <c r="I181" s="287" t="s">
        <v>3595</v>
      </c>
      <c r="J181" s="287">
        <v>10</v>
      </c>
      <c r="K181" s="335"/>
    </row>
    <row r="182" spans="2:11" s="1" customFormat="1" ht="15" customHeight="1">
      <c r="B182" s="312"/>
      <c r="C182" s="287" t="s">
        <v>198</v>
      </c>
      <c r="D182" s="287"/>
      <c r="E182" s="287"/>
      <c r="F182" s="310" t="s">
        <v>3593</v>
      </c>
      <c r="G182" s="287"/>
      <c r="H182" s="287" t="s">
        <v>3667</v>
      </c>
      <c r="I182" s="287" t="s">
        <v>3628</v>
      </c>
      <c r="J182" s="287"/>
      <c r="K182" s="335"/>
    </row>
    <row r="183" spans="2:11" s="1" customFormat="1" ht="15" customHeight="1">
      <c r="B183" s="312"/>
      <c r="C183" s="287" t="s">
        <v>3668</v>
      </c>
      <c r="D183" s="287"/>
      <c r="E183" s="287"/>
      <c r="F183" s="310" t="s">
        <v>3593</v>
      </c>
      <c r="G183" s="287"/>
      <c r="H183" s="287" t="s">
        <v>3669</v>
      </c>
      <c r="I183" s="287" t="s">
        <v>3628</v>
      </c>
      <c r="J183" s="287"/>
      <c r="K183" s="335"/>
    </row>
    <row r="184" spans="2:11" s="1" customFormat="1" ht="15" customHeight="1">
      <c r="B184" s="312"/>
      <c r="C184" s="287" t="s">
        <v>3657</v>
      </c>
      <c r="D184" s="287"/>
      <c r="E184" s="287"/>
      <c r="F184" s="310" t="s">
        <v>3593</v>
      </c>
      <c r="G184" s="287"/>
      <c r="H184" s="287" t="s">
        <v>3670</v>
      </c>
      <c r="I184" s="287" t="s">
        <v>3628</v>
      </c>
      <c r="J184" s="287"/>
      <c r="K184" s="335"/>
    </row>
    <row r="185" spans="2:11" s="1" customFormat="1" ht="15" customHeight="1">
      <c r="B185" s="312"/>
      <c r="C185" s="287" t="s">
        <v>200</v>
      </c>
      <c r="D185" s="287"/>
      <c r="E185" s="287"/>
      <c r="F185" s="310" t="s">
        <v>3599</v>
      </c>
      <c r="G185" s="287"/>
      <c r="H185" s="287" t="s">
        <v>3671</v>
      </c>
      <c r="I185" s="287" t="s">
        <v>3595</v>
      </c>
      <c r="J185" s="287">
        <v>50</v>
      </c>
      <c r="K185" s="335"/>
    </row>
    <row r="186" spans="2:11" s="1" customFormat="1" ht="15" customHeight="1">
      <c r="B186" s="312"/>
      <c r="C186" s="287" t="s">
        <v>3672</v>
      </c>
      <c r="D186" s="287"/>
      <c r="E186" s="287"/>
      <c r="F186" s="310" t="s">
        <v>3599</v>
      </c>
      <c r="G186" s="287"/>
      <c r="H186" s="287" t="s">
        <v>3673</v>
      </c>
      <c r="I186" s="287" t="s">
        <v>3674</v>
      </c>
      <c r="J186" s="287"/>
      <c r="K186" s="335"/>
    </row>
    <row r="187" spans="2:11" s="1" customFormat="1" ht="15" customHeight="1">
      <c r="B187" s="312"/>
      <c r="C187" s="287" t="s">
        <v>3675</v>
      </c>
      <c r="D187" s="287"/>
      <c r="E187" s="287"/>
      <c r="F187" s="310" t="s">
        <v>3599</v>
      </c>
      <c r="G187" s="287"/>
      <c r="H187" s="287" t="s">
        <v>3676</v>
      </c>
      <c r="I187" s="287" t="s">
        <v>3674</v>
      </c>
      <c r="J187" s="287"/>
      <c r="K187" s="335"/>
    </row>
    <row r="188" spans="2:11" s="1" customFormat="1" ht="15" customHeight="1">
      <c r="B188" s="312"/>
      <c r="C188" s="287" t="s">
        <v>3677</v>
      </c>
      <c r="D188" s="287"/>
      <c r="E188" s="287"/>
      <c r="F188" s="310" t="s">
        <v>3599</v>
      </c>
      <c r="G188" s="287"/>
      <c r="H188" s="287" t="s">
        <v>3678</v>
      </c>
      <c r="I188" s="287" t="s">
        <v>3674</v>
      </c>
      <c r="J188" s="287"/>
      <c r="K188" s="335"/>
    </row>
    <row r="189" spans="2:11" s="1" customFormat="1" ht="15" customHeight="1">
      <c r="B189" s="312"/>
      <c r="C189" s="348" t="s">
        <v>3679</v>
      </c>
      <c r="D189" s="287"/>
      <c r="E189" s="287"/>
      <c r="F189" s="310" t="s">
        <v>3599</v>
      </c>
      <c r="G189" s="287"/>
      <c r="H189" s="287" t="s">
        <v>3680</v>
      </c>
      <c r="I189" s="287" t="s">
        <v>3681</v>
      </c>
      <c r="J189" s="349" t="s">
        <v>3682</v>
      </c>
      <c r="K189" s="335"/>
    </row>
    <row r="190" spans="2:11" s="16" customFormat="1" ht="15" customHeight="1">
      <c r="B190" s="350"/>
      <c r="C190" s="351" t="s">
        <v>3683</v>
      </c>
      <c r="D190" s="352"/>
      <c r="E190" s="352"/>
      <c r="F190" s="353" t="s">
        <v>3599</v>
      </c>
      <c r="G190" s="352"/>
      <c r="H190" s="352" t="s">
        <v>3684</v>
      </c>
      <c r="I190" s="352" t="s">
        <v>3681</v>
      </c>
      <c r="J190" s="354" t="s">
        <v>3682</v>
      </c>
      <c r="K190" s="355"/>
    </row>
    <row r="191" spans="2:11" s="1" customFormat="1" ht="15" customHeight="1">
      <c r="B191" s="312"/>
      <c r="C191" s="348" t="s">
        <v>42</v>
      </c>
      <c r="D191" s="287"/>
      <c r="E191" s="287"/>
      <c r="F191" s="310" t="s">
        <v>3593</v>
      </c>
      <c r="G191" s="287"/>
      <c r="H191" s="284" t="s">
        <v>3685</v>
      </c>
      <c r="I191" s="287" t="s">
        <v>3686</v>
      </c>
      <c r="J191" s="287"/>
      <c r="K191" s="335"/>
    </row>
    <row r="192" spans="2:11" s="1" customFormat="1" ht="15" customHeight="1">
      <c r="B192" s="312"/>
      <c r="C192" s="348" t="s">
        <v>3687</v>
      </c>
      <c r="D192" s="287"/>
      <c r="E192" s="287"/>
      <c r="F192" s="310" t="s">
        <v>3593</v>
      </c>
      <c r="G192" s="287"/>
      <c r="H192" s="287" t="s">
        <v>3688</v>
      </c>
      <c r="I192" s="287" t="s">
        <v>3628</v>
      </c>
      <c r="J192" s="287"/>
      <c r="K192" s="335"/>
    </row>
    <row r="193" spans="2:11" s="1" customFormat="1" ht="15" customHeight="1">
      <c r="B193" s="312"/>
      <c r="C193" s="348" t="s">
        <v>3689</v>
      </c>
      <c r="D193" s="287"/>
      <c r="E193" s="287"/>
      <c r="F193" s="310" t="s">
        <v>3593</v>
      </c>
      <c r="G193" s="287"/>
      <c r="H193" s="287" t="s">
        <v>3690</v>
      </c>
      <c r="I193" s="287" t="s">
        <v>3628</v>
      </c>
      <c r="J193" s="287"/>
      <c r="K193" s="335"/>
    </row>
    <row r="194" spans="2:11" s="1" customFormat="1" ht="15" customHeight="1">
      <c r="B194" s="312"/>
      <c r="C194" s="348" t="s">
        <v>3691</v>
      </c>
      <c r="D194" s="287"/>
      <c r="E194" s="287"/>
      <c r="F194" s="310" t="s">
        <v>3599</v>
      </c>
      <c r="G194" s="287"/>
      <c r="H194" s="287" t="s">
        <v>3692</v>
      </c>
      <c r="I194" s="287" t="s">
        <v>3628</v>
      </c>
      <c r="J194" s="287"/>
      <c r="K194" s="335"/>
    </row>
    <row r="195" spans="2:11" s="1" customFormat="1" ht="15" customHeight="1">
      <c r="B195" s="341"/>
      <c r="C195" s="356"/>
      <c r="D195" s="321"/>
      <c r="E195" s="321"/>
      <c r="F195" s="321"/>
      <c r="G195" s="321"/>
      <c r="H195" s="321"/>
      <c r="I195" s="321"/>
      <c r="J195" s="321"/>
      <c r="K195" s="342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323"/>
      <c r="C197" s="333"/>
      <c r="D197" s="333"/>
      <c r="E197" s="333"/>
      <c r="F197" s="343"/>
      <c r="G197" s="333"/>
      <c r="H197" s="333"/>
      <c r="I197" s="333"/>
      <c r="J197" s="333"/>
      <c r="K197" s="323"/>
    </row>
    <row r="198" spans="2:11" s="1" customFormat="1" ht="18.75" customHeight="1"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</row>
    <row r="199" spans="2:11" s="1" customFormat="1" ht="13.5">
      <c r="B199" s="274"/>
      <c r="C199" s="275"/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1">
      <c r="B200" s="277"/>
      <c r="C200" s="278" t="s">
        <v>3693</v>
      </c>
      <c r="D200" s="278"/>
      <c r="E200" s="278"/>
      <c r="F200" s="278"/>
      <c r="G200" s="278"/>
      <c r="H200" s="278"/>
      <c r="I200" s="278"/>
      <c r="J200" s="278"/>
      <c r="K200" s="279"/>
    </row>
    <row r="201" spans="2:11" s="1" customFormat="1" ht="25.5" customHeight="1">
      <c r="B201" s="277"/>
      <c r="C201" s="357" t="s">
        <v>3694</v>
      </c>
      <c r="D201" s="357"/>
      <c r="E201" s="357"/>
      <c r="F201" s="357" t="s">
        <v>3695</v>
      </c>
      <c r="G201" s="358"/>
      <c r="H201" s="357" t="s">
        <v>3696</v>
      </c>
      <c r="I201" s="357"/>
      <c r="J201" s="357"/>
      <c r="K201" s="279"/>
    </row>
    <row r="202" spans="2:11" s="1" customFormat="1" ht="5.25" customHeight="1">
      <c r="B202" s="312"/>
      <c r="C202" s="307"/>
      <c r="D202" s="307"/>
      <c r="E202" s="307"/>
      <c r="F202" s="307"/>
      <c r="G202" s="333"/>
      <c r="H202" s="307"/>
      <c r="I202" s="307"/>
      <c r="J202" s="307"/>
      <c r="K202" s="335"/>
    </row>
    <row r="203" spans="2:11" s="1" customFormat="1" ht="15" customHeight="1">
      <c r="B203" s="312"/>
      <c r="C203" s="287" t="s">
        <v>3686</v>
      </c>
      <c r="D203" s="287"/>
      <c r="E203" s="287"/>
      <c r="F203" s="310" t="s">
        <v>43</v>
      </c>
      <c r="G203" s="287"/>
      <c r="H203" s="287" t="s">
        <v>3697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44</v>
      </c>
      <c r="G204" s="287"/>
      <c r="H204" s="287" t="s">
        <v>3698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3699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45</v>
      </c>
      <c r="G206" s="287"/>
      <c r="H206" s="287" t="s">
        <v>3700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 t="s">
        <v>46</v>
      </c>
      <c r="G207" s="287"/>
      <c r="H207" s="287" t="s">
        <v>3701</v>
      </c>
      <c r="I207" s="287"/>
      <c r="J207" s="287"/>
      <c r="K207" s="335"/>
    </row>
    <row r="208" spans="2:11" s="1" customFormat="1" ht="15" customHeight="1">
      <c r="B208" s="312"/>
      <c r="C208" s="287"/>
      <c r="D208" s="287"/>
      <c r="E208" s="287"/>
      <c r="F208" s="310"/>
      <c r="G208" s="287"/>
      <c r="H208" s="287"/>
      <c r="I208" s="287"/>
      <c r="J208" s="287"/>
      <c r="K208" s="335"/>
    </row>
    <row r="209" spans="2:11" s="1" customFormat="1" ht="15" customHeight="1">
      <c r="B209" s="312"/>
      <c r="C209" s="287" t="s">
        <v>3640</v>
      </c>
      <c r="D209" s="287"/>
      <c r="E209" s="287"/>
      <c r="F209" s="310" t="s">
        <v>78</v>
      </c>
      <c r="G209" s="287"/>
      <c r="H209" s="287" t="s">
        <v>3702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3536</v>
      </c>
      <c r="G210" s="287"/>
      <c r="H210" s="287" t="s">
        <v>3537</v>
      </c>
      <c r="I210" s="287"/>
      <c r="J210" s="287"/>
      <c r="K210" s="335"/>
    </row>
    <row r="211" spans="2:11" s="1" customFormat="1" ht="15" customHeight="1">
      <c r="B211" s="312"/>
      <c r="C211" s="287"/>
      <c r="D211" s="287"/>
      <c r="E211" s="287"/>
      <c r="F211" s="310" t="s">
        <v>3534</v>
      </c>
      <c r="G211" s="287"/>
      <c r="H211" s="287" t="s">
        <v>3703</v>
      </c>
      <c r="I211" s="287"/>
      <c r="J211" s="287"/>
      <c r="K211" s="335"/>
    </row>
    <row r="212" spans="2:11" s="1" customFormat="1" ht="15" customHeight="1">
      <c r="B212" s="359"/>
      <c r="C212" s="287"/>
      <c r="D212" s="287"/>
      <c r="E212" s="287"/>
      <c r="F212" s="310" t="s">
        <v>3538</v>
      </c>
      <c r="G212" s="348"/>
      <c r="H212" s="339" t="s">
        <v>3539</v>
      </c>
      <c r="I212" s="339"/>
      <c r="J212" s="339"/>
      <c r="K212" s="360"/>
    </row>
    <row r="213" spans="2:11" s="1" customFormat="1" ht="15" customHeight="1">
      <c r="B213" s="359"/>
      <c r="C213" s="287"/>
      <c r="D213" s="287"/>
      <c r="E213" s="287"/>
      <c r="F213" s="310" t="s">
        <v>3540</v>
      </c>
      <c r="G213" s="348"/>
      <c r="H213" s="339" t="s">
        <v>3704</v>
      </c>
      <c r="I213" s="339"/>
      <c r="J213" s="339"/>
      <c r="K213" s="360"/>
    </row>
    <row r="214" spans="2:11" s="1" customFormat="1" ht="15" customHeight="1">
      <c r="B214" s="359"/>
      <c r="C214" s="287"/>
      <c r="D214" s="287"/>
      <c r="E214" s="287"/>
      <c r="F214" s="310"/>
      <c r="G214" s="348"/>
      <c r="H214" s="339"/>
      <c r="I214" s="339"/>
      <c r="J214" s="339"/>
      <c r="K214" s="360"/>
    </row>
    <row r="215" spans="2:11" s="1" customFormat="1" ht="15" customHeight="1">
      <c r="B215" s="359"/>
      <c r="C215" s="287" t="s">
        <v>3664</v>
      </c>
      <c r="D215" s="287"/>
      <c r="E215" s="287"/>
      <c r="F215" s="310">
        <v>1</v>
      </c>
      <c r="G215" s="348"/>
      <c r="H215" s="339" t="s">
        <v>3705</v>
      </c>
      <c r="I215" s="339"/>
      <c r="J215" s="339"/>
      <c r="K215" s="360"/>
    </row>
    <row r="216" spans="2:11" s="1" customFormat="1" ht="15" customHeight="1">
      <c r="B216" s="359"/>
      <c r="C216" s="287"/>
      <c r="D216" s="287"/>
      <c r="E216" s="287"/>
      <c r="F216" s="310">
        <v>2</v>
      </c>
      <c r="G216" s="348"/>
      <c r="H216" s="339" t="s">
        <v>3706</v>
      </c>
      <c r="I216" s="339"/>
      <c r="J216" s="339"/>
      <c r="K216" s="360"/>
    </row>
    <row r="217" spans="2:11" s="1" customFormat="1" ht="15" customHeight="1">
      <c r="B217" s="359"/>
      <c r="C217" s="287"/>
      <c r="D217" s="287"/>
      <c r="E217" s="287"/>
      <c r="F217" s="310">
        <v>3</v>
      </c>
      <c r="G217" s="348"/>
      <c r="H217" s="339" t="s">
        <v>3707</v>
      </c>
      <c r="I217" s="339"/>
      <c r="J217" s="339"/>
      <c r="K217" s="360"/>
    </row>
    <row r="218" spans="2:11" s="1" customFormat="1" ht="15" customHeight="1">
      <c r="B218" s="359"/>
      <c r="C218" s="287"/>
      <c r="D218" s="287"/>
      <c r="E218" s="287"/>
      <c r="F218" s="310">
        <v>4</v>
      </c>
      <c r="G218" s="348"/>
      <c r="H218" s="339" t="s">
        <v>3708</v>
      </c>
      <c r="I218" s="339"/>
      <c r="J218" s="339"/>
      <c r="K218" s="360"/>
    </row>
    <row r="219" spans="2:11" s="1" customFormat="1" ht="12.75" customHeight="1">
      <c r="B219" s="361"/>
      <c r="C219" s="362"/>
      <c r="D219" s="362"/>
      <c r="E219" s="362"/>
      <c r="F219" s="362"/>
      <c r="G219" s="362"/>
      <c r="H219" s="362"/>
      <c r="I219" s="362"/>
      <c r="J219" s="362"/>
      <c r="K219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1430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ROUND((SUM(BE87:BE135)),2)</f>
        <v>0</v>
      </c>
      <c r="G35" s="39"/>
      <c r="H35" s="39"/>
      <c r="I35" s="158">
        <v>0.21</v>
      </c>
      <c r="J35" s="157">
        <f>ROUND(((SUM(BE87:BE135))*I35),2)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ROUND((SUM(BF87:BF135)),2)</f>
        <v>0</v>
      </c>
      <c r="G36" s="39"/>
      <c r="H36" s="39"/>
      <c r="I36" s="158">
        <v>0.12</v>
      </c>
      <c r="J36" s="157">
        <f>ROUND(((SUM(BF87:BF135))*I36),2)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ROUND((SUM(BG87:BG135)),2)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ROUND((SUM(BH87:BH135)),2)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ROUND((SUM(BI87:BI135)),2)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01b - VZT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175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1431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195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Multifunkční centrum při ZŠ Gen. Svobody Arnultovice rev.1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160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161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162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01b - VZT 1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Nový Bor</v>
      </c>
      <c r="G81" s="41"/>
      <c r="H81" s="41"/>
      <c r="I81" s="33" t="s">
        <v>23</v>
      </c>
      <c r="J81" s="73" t="str">
        <f>IF(J14="","",J14)</f>
        <v>22. 12. 2023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Nový Bor</v>
      </c>
      <c r="G83" s="41"/>
      <c r="H83" s="41"/>
      <c r="I83" s="33" t="s">
        <v>31</v>
      </c>
      <c r="J83" s="37" t="str">
        <f>E23</f>
        <v>R. Voce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196</v>
      </c>
      <c r="D86" s="189" t="s">
        <v>57</v>
      </c>
      <c r="E86" s="189" t="s">
        <v>53</v>
      </c>
      <c r="F86" s="189" t="s">
        <v>54</v>
      </c>
      <c r="G86" s="189" t="s">
        <v>197</v>
      </c>
      <c r="H86" s="189" t="s">
        <v>198</v>
      </c>
      <c r="I86" s="189" t="s">
        <v>199</v>
      </c>
      <c r="J86" s="189" t="s">
        <v>166</v>
      </c>
      <c r="K86" s="190" t="s">
        <v>200</v>
      </c>
      <c r="L86" s="191"/>
      <c r="M86" s="93" t="s">
        <v>19</v>
      </c>
      <c r="N86" s="94" t="s">
        <v>42</v>
      </c>
      <c r="O86" s="94" t="s">
        <v>201</v>
      </c>
      <c r="P86" s="94" t="s">
        <v>202</v>
      </c>
      <c r="Q86" s="94" t="s">
        <v>203</v>
      </c>
      <c r="R86" s="94" t="s">
        <v>204</v>
      </c>
      <c r="S86" s="94" t="s">
        <v>205</v>
      </c>
      <c r="T86" s="95" t="s">
        <v>206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0.06407</v>
      </c>
      <c r="S87" s="97"/>
      <c r="T87" s="195">
        <f>T88</f>
        <v>0.01788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167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71</v>
      </c>
      <c r="E88" s="200" t="s">
        <v>391</v>
      </c>
      <c r="F88" s="200" t="s">
        <v>392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0.06407</v>
      </c>
      <c r="S88" s="205"/>
      <c r="T88" s="207">
        <f>T89</f>
        <v>0.01788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71</v>
      </c>
      <c r="AU88" s="209" t="s">
        <v>72</v>
      </c>
      <c r="AY88" s="208" t="s">
        <v>210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71</v>
      </c>
      <c r="E89" s="211" t="s">
        <v>1432</v>
      </c>
      <c r="F89" s="211" t="s">
        <v>1433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SUM(P90:P135)</f>
        <v>0</v>
      </c>
      <c r="Q89" s="205"/>
      <c r="R89" s="206">
        <f>SUM(R90:R135)</f>
        <v>0.06407</v>
      </c>
      <c r="S89" s="205"/>
      <c r="T89" s="207">
        <f>SUM(T90:T135)</f>
        <v>0.01788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71</v>
      </c>
      <c r="AU89" s="209" t="s">
        <v>79</v>
      </c>
      <c r="AY89" s="208" t="s">
        <v>210</v>
      </c>
      <c r="BK89" s="210">
        <f>SUM(BK90:BK135)</f>
        <v>0</v>
      </c>
    </row>
    <row r="90" spans="1:65" s="2" customFormat="1" ht="33" customHeight="1">
      <c r="A90" s="39"/>
      <c r="B90" s="40"/>
      <c r="C90" s="213" t="s">
        <v>79</v>
      </c>
      <c r="D90" s="213" t="s">
        <v>212</v>
      </c>
      <c r="E90" s="214" t="s">
        <v>1434</v>
      </c>
      <c r="F90" s="215" t="s">
        <v>1435</v>
      </c>
      <c r="G90" s="216" t="s">
        <v>297</v>
      </c>
      <c r="H90" s="217">
        <v>4</v>
      </c>
      <c r="I90" s="218"/>
      <c r="J90" s="219">
        <f>ROUND(I90*H90,2)</f>
        <v>0</v>
      </c>
      <c r="K90" s="215" t="s">
        <v>216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311</v>
      </c>
      <c r="AT90" s="224" t="s">
        <v>212</v>
      </c>
      <c r="AU90" s="224" t="s">
        <v>81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311</v>
      </c>
      <c r="BM90" s="224" t="s">
        <v>1436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1437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81</v>
      </c>
    </row>
    <row r="92" spans="1:47" s="2" customFormat="1" ht="12">
      <c r="A92" s="39"/>
      <c r="B92" s="40"/>
      <c r="C92" s="41"/>
      <c r="D92" s="231" t="s">
        <v>221</v>
      </c>
      <c r="E92" s="41"/>
      <c r="F92" s="232" t="s">
        <v>1438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221</v>
      </c>
      <c r="AU92" s="18" t="s">
        <v>81</v>
      </c>
    </row>
    <row r="93" spans="1:65" s="2" customFormat="1" ht="21.75" customHeight="1">
      <c r="A93" s="39"/>
      <c r="B93" s="40"/>
      <c r="C93" s="244" t="s">
        <v>81</v>
      </c>
      <c r="D93" s="244" t="s">
        <v>240</v>
      </c>
      <c r="E93" s="245" t="s">
        <v>1439</v>
      </c>
      <c r="F93" s="246" t="s">
        <v>1440</v>
      </c>
      <c r="G93" s="247" t="s">
        <v>297</v>
      </c>
      <c r="H93" s="248">
        <v>4</v>
      </c>
      <c r="I93" s="249"/>
      <c r="J93" s="250">
        <f>ROUND(I93*H93,2)</f>
        <v>0</v>
      </c>
      <c r="K93" s="246" t="s">
        <v>19</v>
      </c>
      <c r="L93" s="251"/>
      <c r="M93" s="252" t="s">
        <v>19</v>
      </c>
      <c r="N93" s="253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405</v>
      </c>
      <c r="AT93" s="224" t="s">
        <v>240</v>
      </c>
      <c r="AU93" s="224" t="s">
        <v>81</v>
      </c>
      <c r="AY93" s="18" t="s">
        <v>210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311</v>
      </c>
      <c r="BM93" s="224" t="s">
        <v>1441</v>
      </c>
    </row>
    <row r="94" spans="1:47" s="2" customFormat="1" ht="12">
      <c r="A94" s="39"/>
      <c r="B94" s="40"/>
      <c r="C94" s="41"/>
      <c r="D94" s="226" t="s">
        <v>219</v>
      </c>
      <c r="E94" s="41"/>
      <c r="F94" s="227" t="s">
        <v>1440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219</v>
      </c>
      <c r="AU94" s="18" t="s">
        <v>81</v>
      </c>
    </row>
    <row r="95" spans="1:65" s="2" customFormat="1" ht="24.15" customHeight="1">
      <c r="A95" s="39"/>
      <c r="B95" s="40"/>
      <c r="C95" s="213" t="s">
        <v>234</v>
      </c>
      <c r="D95" s="213" t="s">
        <v>212</v>
      </c>
      <c r="E95" s="214" t="s">
        <v>1442</v>
      </c>
      <c r="F95" s="215" t="s">
        <v>1443</v>
      </c>
      <c r="G95" s="216" t="s">
        <v>297</v>
      </c>
      <c r="H95" s="217">
        <v>2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311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311</v>
      </c>
      <c r="BM95" s="224" t="s">
        <v>1444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1445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1446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65" s="2" customFormat="1" ht="16.5" customHeight="1">
      <c r="A98" s="39"/>
      <c r="B98" s="40"/>
      <c r="C98" s="244" t="s">
        <v>217</v>
      </c>
      <c r="D98" s="244" t="s">
        <v>240</v>
      </c>
      <c r="E98" s="245" t="s">
        <v>1447</v>
      </c>
      <c r="F98" s="246" t="s">
        <v>1448</v>
      </c>
      <c r="G98" s="247" t="s">
        <v>297</v>
      </c>
      <c r="H98" s="248">
        <v>2</v>
      </c>
      <c r="I98" s="249"/>
      <c r="J98" s="250">
        <f>ROUND(I98*H98,2)</f>
        <v>0</v>
      </c>
      <c r="K98" s="246" t="s">
        <v>19</v>
      </c>
      <c r="L98" s="251"/>
      <c r="M98" s="252" t="s">
        <v>19</v>
      </c>
      <c r="N98" s="253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405</v>
      </c>
      <c r="AT98" s="224" t="s">
        <v>240</v>
      </c>
      <c r="AU98" s="224" t="s">
        <v>81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311</v>
      </c>
      <c r="BM98" s="224" t="s">
        <v>1449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1448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81</v>
      </c>
    </row>
    <row r="100" spans="1:65" s="2" customFormat="1" ht="24.15" customHeight="1">
      <c r="A100" s="39"/>
      <c r="B100" s="40"/>
      <c r="C100" s="213" t="s">
        <v>225</v>
      </c>
      <c r="D100" s="213" t="s">
        <v>212</v>
      </c>
      <c r="E100" s="214" t="s">
        <v>1450</v>
      </c>
      <c r="F100" s="215" t="s">
        <v>1451</v>
      </c>
      <c r="G100" s="216" t="s">
        <v>297</v>
      </c>
      <c r="H100" s="217">
        <v>2</v>
      </c>
      <c r="I100" s="218"/>
      <c r="J100" s="219">
        <f>ROUND(I100*H100,2)</f>
        <v>0</v>
      </c>
      <c r="K100" s="215" t="s">
        <v>216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0.00204</v>
      </c>
      <c r="T100" s="223">
        <f>S100*H100</f>
        <v>0.00408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311</v>
      </c>
      <c r="AT100" s="224" t="s">
        <v>212</v>
      </c>
      <c r="AU100" s="224" t="s">
        <v>81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311</v>
      </c>
      <c r="BM100" s="224" t="s">
        <v>1452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1453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81</v>
      </c>
    </row>
    <row r="102" spans="1:47" s="2" customFormat="1" ht="12">
      <c r="A102" s="39"/>
      <c r="B102" s="40"/>
      <c r="C102" s="41"/>
      <c r="D102" s="231" t="s">
        <v>221</v>
      </c>
      <c r="E102" s="41"/>
      <c r="F102" s="232" t="s">
        <v>1454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221</v>
      </c>
      <c r="AU102" s="18" t="s">
        <v>81</v>
      </c>
    </row>
    <row r="103" spans="1:65" s="2" customFormat="1" ht="37.8" customHeight="1">
      <c r="A103" s="39"/>
      <c r="B103" s="40"/>
      <c r="C103" s="213" t="s">
        <v>246</v>
      </c>
      <c r="D103" s="213" t="s">
        <v>212</v>
      </c>
      <c r="E103" s="214" t="s">
        <v>1455</v>
      </c>
      <c r="F103" s="215" t="s">
        <v>1456</v>
      </c>
      <c r="G103" s="216" t="s">
        <v>269</v>
      </c>
      <c r="H103" s="217">
        <v>1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0.00167</v>
      </c>
      <c r="R103" s="222">
        <f>Q103*H103</f>
        <v>0.00167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1457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1458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1459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37.8" customHeight="1">
      <c r="A106" s="39"/>
      <c r="B106" s="40"/>
      <c r="C106" s="213" t="s">
        <v>259</v>
      </c>
      <c r="D106" s="213" t="s">
        <v>212</v>
      </c>
      <c r="E106" s="214" t="s">
        <v>1460</v>
      </c>
      <c r="F106" s="215" t="s">
        <v>1461</v>
      </c>
      <c r="G106" s="216" t="s">
        <v>269</v>
      </c>
      <c r="H106" s="217">
        <v>15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0.00344</v>
      </c>
      <c r="R106" s="222">
        <f>Q106*H106</f>
        <v>0.0516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1462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1463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1464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51" s="13" customFormat="1" ht="12">
      <c r="A109" s="13"/>
      <c r="B109" s="233"/>
      <c r="C109" s="234"/>
      <c r="D109" s="226" t="s">
        <v>223</v>
      </c>
      <c r="E109" s="235" t="s">
        <v>19</v>
      </c>
      <c r="F109" s="236" t="s">
        <v>1465</v>
      </c>
      <c r="G109" s="234"/>
      <c r="H109" s="237">
        <v>15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223</v>
      </c>
      <c r="AU109" s="243" t="s">
        <v>81</v>
      </c>
      <c r="AV109" s="13" t="s">
        <v>81</v>
      </c>
      <c r="AW109" s="13" t="s">
        <v>33</v>
      </c>
      <c r="AX109" s="13" t="s">
        <v>79</v>
      </c>
      <c r="AY109" s="243" t="s">
        <v>210</v>
      </c>
    </row>
    <row r="110" spans="1:65" s="2" customFormat="1" ht="37.8" customHeight="1">
      <c r="A110" s="39"/>
      <c r="B110" s="40"/>
      <c r="C110" s="213" t="s">
        <v>243</v>
      </c>
      <c r="D110" s="213" t="s">
        <v>212</v>
      </c>
      <c r="E110" s="214" t="s">
        <v>1466</v>
      </c>
      <c r="F110" s="215" t="s">
        <v>1467</v>
      </c>
      <c r="G110" s="216" t="s">
        <v>269</v>
      </c>
      <c r="H110" s="217">
        <v>10</v>
      </c>
      <c r="I110" s="218"/>
      <c r="J110" s="219">
        <f>ROUND(I110*H110,2)</f>
        <v>0</v>
      </c>
      <c r="K110" s="215" t="s">
        <v>216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0.00138</v>
      </c>
      <c r="T110" s="223">
        <f>S110*H110</f>
        <v>0.0138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311</v>
      </c>
      <c r="AT110" s="224" t="s">
        <v>212</v>
      </c>
      <c r="AU110" s="224" t="s">
        <v>81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311</v>
      </c>
      <c r="BM110" s="224" t="s">
        <v>1468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1469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81</v>
      </c>
    </row>
    <row r="112" spans="1:47" s="2" customFormat="1" ht="12">
      <c r="A112" s="39"/>
      <c r="B112" s="40"/>
      <c r="C112" s="41"/>
      <c r="D112" s="231" t="s">
        <v>221</v>
      </c>
      <c r="E112" s="41"/>
      <c r="F112" s="232" t="s">
        <v>1470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221</v>
      </c>
      <c r="AU112" s="18" t="s">
        <v>81</v>
      </c>
    </row>
    <row r="113" spans="1:65" s="2" customFormat="1" ht="24.15" customHeight="1">
      <c r="A113" s="39"/>
      <c r="B113" s="40"/>
      <c r="C113" s="213" t="s">
        <v>265</v>
      </c>
      <c r="D113" s="213" t="s">
        <v>212</v>
      </c>
      <c r="E113" s="214" t="s">
        <v>1471</v>
      </c>
      <c r="F113" s="215" t="s">
        <v>1472</v>
      </c>
      <c r="G113" s="216" t="s">
        <v>297</v>
      </c>
      <c r="H113" s="217">
        <v>6</v>
      </c>
      <c r="I113" s="218"/>
      <c r="J113" s="219">
        <f>ROUND(I113*H113,2)</f>
        <v>0</v>
      </c>
      <c r="K113" s="215" t="s">
        <v>216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311</v>
      </c>
      <c r="AT113" s="224" t="s">
        <v>212</v>
      </c>
      <c r="AU113" s="224" t="s">
        <v>81</v>
      </c>
      <c r="AY113" s="18" t="s">
        <v>210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311</v>
      </c>
      <c r="BM113" s="224" t="s">
        <v>1473</v>
      </c>
    </row>
    <row r="114" spans="1:47" s="2" customFormat="1" ht="12">
      <c r="A114" s="39"/>
      <c r="B114" s="40"/>
      <c r="C114" s="41"/>
      <c r="D114" s="226" t="s">
        <v>219</v>
      </c>
      <c r="E114" s="41"/>
      <c r="F114" s="227" t="s">
        <v>1474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219</v>
      </c>
      <c r="AU114" s="18" t="s">
        <v>81</v>
      </c>
    </row>
    <row r="115" spans="1:47" s="2" customFormat="1" ht="12">
      <c r="A115" s="39"/>
      <c r="B115" s="40"/>
      <c r="C115" s="41"/>
      <c r="D115" s="231" t="s">
        <v>221</v>
      </c>
      <c r="E115" s="41"/>
      <c r="F115" s="232" t="s">
        <v>1475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221</v>
      </c>
      <c r="AU115" s="18" t="s">
        <v>81</v>
      </c>
    </row>
    <row r="116" spans="1:65" s="2" customFormat="1" ht="16.5" customHeight="1">
      <c r="A116" s="39"/>
      <c r="B116" s="40"/>
      <c r="C116" s="244" t="s">
        <v>277</v>
      </c>
      <c r="D116" s="244" t="s">
        <v>240</v>
      </c>
      <c r="E116" s="245" t="s">
        <v>1476</v>
      </c>
      <c r="F116" s="246" t="s">
        <v>1477</v>
      </c>
      <c r="G116" s="247" t="s">
        <v>297</v>
      </c>
      <c r="H116" s="248">
        <v>4</v>
      </c>
      <c r="I116" s="249"/>
      <c r="J116" s="250">
        <f>ROUND(I116*H116,2)</f>
        <v>0</v>
      </c>
      <c r="K116" s="246" t="s">
        <v>216</v>
      </c>
      <c r="L116" s="251"/>
      <c r="M116" s="252" t="s">
        <v>19</v>
      </c>
      <c r="N116" s="253" t="s">
        <v>43</v>
      </c>
      <c r="O116" s="85"/>
      <c r="P116" s="222">
        <f>O116*H116</f>
        <v>0</v>
      </c>
      <c r="Q116" s="222">
        <v>0.0008</v>
      </c>
      <c r="R116" s="222">
        <f>Q116*H116</f>
        <v>0.0032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405</v>
      </c>
      <c r="AT116" s="224" t="s">
        <v>240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311</v>
      </c>
      <c r="BM116" s="224" t="s">
        <v>1478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1477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65" s="2" customFormat="1" ht="16.5" customHeight="1">
      <c r="A118" s="39"/>
      <c r="B118" s="40"/>
      <c r="C118" s="244" t="s">
        <v>283</v>
      </c>
      <c r="D118" s="244" t="s">
        <v>240</v>
      </c>
      <c r="E118" s="245" t="s">
        <v>1479</v>
      </c>
      <c r="F118" s="246" t="s">
        <v>1480</v>
      </c>
      <c r="G118" s="247" t="s">
        <v>297</v>
      </c>
      <c r="H118" s="248">
        <v>2</v>
      </c>
      <c r="I118" s="249"/>
      <c r="J118" s="250">
        <f>ROUND(I118*H118,2)</f>
        <v>0</v>
      </c>
      <c r="K118" s="246" t="s">
        <v>216</v>
      </c>
      <c r="L118" s="251"/>
      <c r="M118" s="252" t="s">
        <v>19</v>
      </c>
      <c r="N118" s="253" t="s">
        <v>43</v>
      </c>
      <c r="O118" s="85"/>
      <c r="P118" s="222">
        <f>O118*H118</f>
        <v>0</v>
      </c>
      <c r="Q118" s="222">
        <v>0.0019</v>
      </c>
      <c r="R118" s="222">
        <f>Q118*H118</f>
        <v>0.0038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405</v>
      </c>
      <c r="AT118" s="224" t="s">
        <v>240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311</v>
      </c>
      <c r="BM118" s="224" t="s">
        <v>1481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1480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65" s="2" customFormat="1" ht="33" customHeight="1">
      <c r="A120" s="39"/>
      <c r="B120" s="40"/>
      <c r="C120" s="213" t="s">
        <v>8</v>
      </c>
      <c r="D120" s="213" t="s">
        <v>212</v>
      </c>
      <c r="E120" s="214" t="s">
        <v>1482</v>
      </c>
      <c r="F120" s="215" t="s">
        <v>1483</v>
      </c>
      <c r="G120" s="216" t="s">
        <v>297</v>
      </c>
      <c r="H120" s="217">
        <v>4</v>
      </c>
      <c r="I120" s="218"/>
      <c r="J120" s="219">
        <f>ROUND(I120*H120,2)</f>
        <v>0</v>
      </c>
      <c r="K120" s="215" t="s">
        <v>216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311</v>
      </c>
      <c r="AT120" s="224" t="s">
        <v>212</v>
      </c>
      <c r="AU120" s="224" t="s">
        <v>81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311</v>
      </c>
      <c r="BM120" s="224" t="s">
        <v>1484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1485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81</v>
      </c>
    </row>
    <row r="122" spans="1:47" s="2" customFormat="1" ht="12">
      <c r="A122" s="39"/>
      <c r="B122" s="40"/>
      <c r="C122" s="41"/>
      <c r="D122" s="231" t="s">
        <v>221</v>
      </c>
      <c r="E122" s="41"/>
      <c r="F122" s="232" t="s">
        <v>1486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221</v>
      </c>
      <c r="AU122" s="18" t="s">
        <v>81</v>
      </c>
    </row>
    <row r="123" spans="1:65" s="2" customFormat="1" ht="24.15" customHeight="1">
      <c r="A123" s="39"/>
      <c r="B123" s="40"/>
      <c r="C123" s="244" t="s">
        <v>294</v>
      </c>
      <c r="D123" s="244" t="s">
        <v>240</v>
      </c>
      <c r="E123" s="245" t="s">
        <v>1487</v>
      </c>
      <c r="F123" s="246" t="s">
        <v>1488</v>
      </c>
      <c r="G123" s="247" t="s">
        <v>297</v>
      </c>
      <c r="H123" s="248">
        <v>4</v>
      </c>
      <c r="I123" s="249"/>
      <c r="J123" s="250">
        <f>ROUND(I123*H123,2)</f>
        <v>0</v>
      </c>
      <c r="K123" s="246" t="s">
        <v>216</v>
      </c>
      <c r="L123" s="251"/>
      <c r="M123" s="252" t="s">
        <v>19</v>
      </c>
      <c r="N123" s="253" t="s">
        <v>43</v>
      </c>
      <c r="O123" s="85"/>
      <c r="P123" s="222">
        <f>O123*H123</f>
        <v>0</v>
      </c>
      <c r="Q123" s="222">
        <v>0.0008</v>
      </c>
      <c r="R123" s="222">
        <f>Q123*H123</f>
        <v>0.0032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405</v>
      </c>
      <c r="AT123" s="224" t="s">
        <v>240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311</v>
      </c>
      <c r="BM123" s="224" t="s">
        <v>1489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1488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65" s="2" customFormat="1" ht="37.8" customHeight="1">
      <c r="A125" s="39"/>
      <c r="B125" s="40"/>
      <c r="C125" s="213" t="s">
        <v>301</v>
      </c>
      <c r="D125" s="213" t="s">
        <v>212</v>
      </c>
      <c r="E125" s="214" t="s">
        <v>1490</v>
      </c>
      <c r="F125" s="215" t="s">
        <v>1491</v>
      </c>
      <c r="G125" s="216" t="s">
        <v>297</v>
      </c>
      <c r="H125" s="217">
        <v>1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1492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1493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1494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65" s="2" customFormat="1" ht="16.5" customHeight="1">
      <c r="A128" s="39"/>
      <c r="B128" s="40"/>
      <c r="C128" s="244" t="s">
        <v>305</v>
      </c>
      <c r="D128" s="244" t="s">
        <v>240</v>
      </c>
      <c r="E128" s="245" t="s">
        <v>1495</v>
      </c>
      <c r="F128" s="246" t="s">
        <v>1496</v>
      </c>
      <c r="G128" s="247" t="s">
        <v>297</v>
      </c>
      <c r="H128" s="248">
        <v>1</v>
      </c>
      <c r="I128" s="249"/>
      <c r="J128" s="250">
        <f>ROUND(I128*H128,2)</f>
        <v>0</v>
      </c>
      <c r="K128" s="246" t="s">
        <v>216</v>
      </c>
      <c r="L128" s="251"/>
      <c r="M128" s="252" t="s">
        <v>19</v>
      </c>
      <c r="N128" s="253" t="s">
        <v>43</v>
      </c>
      <c r="O128" s="85"/>
      <c r="P128" s="222">
        <f>O128*H128</f>
        <v>0</v>
      </c>
      <c r="Q128" s="222">
        <v>0.0006</v>
      </c>
      <c r="R128" s="222">
        <f>Q128*H128</f>
        <v>0.0006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405</v>
      </c>
      <c r="AT128" s="224" t="s">
        <v>240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1497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1496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65" s="2" customFormat="1" ht="24.15" customHeight="1">
      <c r="A130" s="39"/>
      <c r="B130" s="40"/>
      <c r="C130" s="213" t="s">
        <v>311</v>
      </c>
      <c r="D130" s="213" t="s">
        <v>212</v>
      </c>
      <c r="E130" s="214" t="s">
        <v>1498</v>
      </c>
      <c r="F130" s="215" t="s">
        <v>1499</v>
      </c>
      <c r="G130" s="216" t="s">
        <v>297</v>
      </c>
      <c r="H130" s="217">
        <v>4</v>
      </c>
      <c r="I130" s="218"/>
      <c r="J130" s="219">
        <f>ROUND(I130*H130,2)</f>
        <v>0</v>
      </c>
      <c r="K130" s="215" t="s">
        <v>216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311</v>
      </c>
      <c r="AT130" s="224" t="s">
        <v>212</v>
      </c>
      <c r="AU130" s="224" t="s">
        <v>81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311</v>
      </c>
      <c r="BM130" s="224" t="s">
        <v>1500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1501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81</v>
      </c>
    </row>
    <row r="132" spans="1:47" s="2" customFormat="1" ht="12">
      <c r="A132" s="39"/>
      <c r="B132" s="40"/>
      <c r="C132" s="41"/>
      <c r="D132" s="231" t="s">
        <v>221</v>
      </c>
      <c r="E132" s="41"/>
      <c r="F132" s="232" t="s">
        <v>1502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221</v>
      </c>
      <c r="AU132" s="18" t="s">
        <v>81</v>
      </c>
    </row>
    <row r="133" spans="1:65" s="2" customFormat="1" ht="24.15" customHeight="1">
      <c r="A133" s="39"/>
      <c r="B133" s="40"/>
      <c r="C133" s="213" t="s">
        <v>317</v>
      </c>
      <c r="D133" s="213" t="s">
        <v>212</v>
      </c>
      <c r="E133" s="214" t="s">
        <v>1503</v>
      </c>
      <c r="F133" s="215" t="s">
        <v>1504</v>
      </c>
      <c r="G133" s="216" t="s">
        <v>332</v>
      </c>
      <c r="H133" s="217">
        <v>0.064</v>
      </c>
      <c r="I133" s="218"/>
      <c r="J133" s="219">
        <f>ROUND(I133*H133,2)</f>
        <v>0</v>
      </c>
      <c r="K133" s="215" t="s">
        <v>216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311</v>
      </c>
      <c r="AT133" s="224" t="s">
        <v>212</v>
      </c>
      <c r="AU133" s="224" t="s">
        <v>81</v>
      </c>
      <c r="AY133" s="18" t="s">
        <v>210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311</v>
      </c>
      <c r="BM133" s="224" t="s">
        <v>1505</v>
      </c>
    </row>
    <row r="134" spans="1:47" s="2" customFormat="1" ht="12">
      <c r="A134" s="39"/>
      <c r="B134" s="40"/>
      <c r="C134" s="41"/>
      <c r="D134" s="226" t="s">
        <v>219</v>
      </c>
      <c r="E134" s="41"/>
      <c r="F134" s="227" t="s">
        <v>1506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219</v>
      </c>
      <c r="AU134" s="18" t="s">
        <v>81</v>
      </c>
    </row>
    <row r="135" spans="1:47" s="2" customFormat="1" ht="12">
      <c r="A135" s="39"/>
      <c r="B135" s="40"/>
      <c r="C135" s="41"/>
      <c r="D135" s="231" t="s">
        <v>221</v>
      </c>
      <c r="E135" s="41"/>
      <c r="F135" s="232" t="s">
        <v>1507</v>
      </c>
      <c r="G135" s="41"/>
      <c r="H135" s="41"/>
      <c r="I135" s="228"/>
      <c r="J135" s="41"/>
      <c r="K135" s="41"/>
      <c r="L135" s="45"/>
      <c r="M135" s="269"/>
      <c r="N135" s="270"/>
      <c r="O135" s="271"/>
      <c r="P135" s="271"/>
      <c r="Q135" s="271"/>
      <c r="R135" s="271"/>
      <c r="S135" s="271"/>
      <c r="T135" s="272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221</v>
      </c>
      <c r="AU135" s="18" t="s">
        <v>81</v>
      </c>
    </row>
    <row r="136" spans="1:31" s="2" customFormat="1" ht="6.95" customHeight="1">
      <c r="A136" s="39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45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password="CC35" sheet="1" objects="1" scenarios="1" formatColumns="0" formatRows="0" autoFilter="0"/>
  <autoFilter ref="C86:K1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3_02/751122052"/>
    <hyperlink ref="F97" r:id="rId2" display="https://podminky.urs.cz/item/CS_URS_2023_02/751398102"/>
    <hyperlink ref="F102" r:id="rId3" display="https://podminky.urs.cz/item/CS_URS_2023_02/751398902"/>
    <hyperlink ref="F105" r:id="rId4" display="https://podminky.urs.cz/item/CS_URS_2023_02/751510041"/>
    <hyperlink ref="F108" r:id="rId5" display="https://podminky.urs.cz/item/CS_URS_2023_02/751510042"/>
    <hyperlink ref="F112" r:id="rId6" display="https://podminky.urs.cz/item/CS_URS_2023_02/751510870"/>
    <hyperlink ref="F115" r:id="rId7" display="https://podminky.urs.cz/item/CS_URS_2023_02/751514178"/>
    <hyperlink ref="F122" r:id="rId8" display="https://podminky.urs.cz/item/CS_URS_2023_02/751514377"/>
    <hyperlink ref="F127" r:id="rId9" display="https://podminky.urs.cz/item/CS_URS_2023_02/751514478"/>
    <hyperlink ref="F132" r:id="rId10" display="https://podminky.urs.cz/item/CS_URS_2023_02/751691111"/>
    <hyperlink ref="F135" r:id="rId11" display="https://podminky.urs.cz/item/CS_URS_2023_02/99875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1508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ROUND((SUM(BE91:BE166)),2)</f>
        <v>0</v>
      </c>
      <c r="G35" s="39"/>
      <c r="H35" s="39"/>
      <c r="I35" s="158">
        <v>0.21</v>
      </c>
      <c r="J35" s="157">
        <f>ROUND(((SUM(BE91:BE166))*I35),2)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ROUND((SUM(BF91:BF166)),2)</f>
        <v>0</v>
      </c>
      <c r="G36" s="39"/>
      <c r="H36" s="39"/>
      <c r="I36" s="158">
        <v>0.12</v>
      </c>
      <c r="J36" s="157">
        <f>ROUND(((SUM(BF91:BF166))*I36),2)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ROUND((SUM(BG91:BG166)),2)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ROUND((SUM(BH91:BH166)),2)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ROUND((SUM(BI91:BI166)),2)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01c - UT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173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175</v>
      </c>
      <c r="E66" s="178"/>
      <c r="F66" s="178"/>
      <c r="G66" s="178"/>
      <c r="H66" s="178"/>
      <c r="I66" s="178"/>
      <c r="J66" s="179">
        <f>J101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1"/>
      <c r="C67" s="126"/>
      <c r="D67" s="182" t="s">
        <v>1509</v>
      </c>
      <c r="E67" s="183"/>
      <c r="F67" s="183"/>
      <c r="G67" s="183"/>
      <c r="H67" s="183"/>
      <c r="I67" s="183"/>
      <c r="J67" s="184">
        <f>J102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1510</v>
      </c>
      <c r="E68" s="183"/>
      <c r="F68" s="183"/>
      <c r="G68" s="183"/>
      <c r="H68" s="183"/>
      <c r="I68" s="183"/>
      <c r="J68" s="184">
        <f>J127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1511</v>
      </c>
      <c r="E69" s="183"/>
      <c r="F69" s="183"/>
      <c r="G69" s="183"/>
      <c r="H69" s="183"/>
      <c r="I69" s="183"/>
      <c r="J69" s="184">
        <f>J149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195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Multifunkční centrum při ZŠ Gen. Svobody Arnultovice rev.1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160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161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01c - UT 1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Nový Bor</v>
      </c>
      <c r="G85" s="41"/>
      <c r="H85" s="41"/>
      <c r="I85" s="33" t="s">
        <v>23</v>
      </c>
      <c r="J85" s="73" t="str">
        <f>IF(J14="","",J14)</f>
        <v>22. 12. 2023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Nový Bor</v>
      </c>
      <c r="G87" s="41"/>
      <c r="H87" s="41"/>
      <c r="I87" s="33" t="s">
        <v>31</v>
      </c>
      <c r="J87" s="37" t="str">
        <f>E23</f>
        <v>R. Voce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196</v>
      </c>
      <c r="D90" s="189" t="s">
        <v>57</v>
      </c>
      <c r="E90" s="189" t="s">
        <v>53</v>
      </c>
      <c r="F90" s="189" t="s">
        <v>54</v>
      </c>
      <c r="G90" s="189" t="s">
        <v>197</v>
      </c>
      <c r="H90" s="189" t="s">
        <v>198</v>
      </c>
      <c r="I90" s="189" t="s">
        <v>199</v>
      </c>
      <c r="J90" s="189" t="s">
        <v>166</v>
      </c>
      <c r="K90" s="190" t="s">
        <v>200</v>
      </c>
      <c r="L90" s="191"/>
      <c r="M90" s="93" t="s">
        <v>19</v>
      </c>
      <c r="N90" s="94" t="s">
        <v>42</v>
      </c>
      <c r="O90" s="94" t="s">
        <v>201</v>
      </c>
      <c r="P90" s="94" t="s">
        <v>202</v>
      </c>
      <c r="Q90" s="94" t="s">
        <v>203</v>
      </c>
      <c r="R90" s="94" t="s">
        <v>204</v>
      </c>
      <c r="S90" s="94" t="s">
        <v>205</v>
      </c>
      <c r="T90" s="95" t="s">
        <v>206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P92+P101</f>
        <v>0</v>
      </c>
      <c r="Q91" s="97"/>
      <c r="R91" s="194">
        <f>R92+R101</f>
        <v>0.29031</v>
      </c>
      <c r="S91" s="97"/>
      <c r="T91" s="195">
        <f>T92+T101</f>
        <v>0.27864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167</v>
      </c>
      <c r="BK91" s="196">
        <f>BK92+BK101</f>
        <v>0</v>
      </c>
    </row>
    <row r="92" spans="1:63" s="12" customFormat="1" ht="25.9" customHeight="1">
      <c r="A92" s="12"/>
      <c r="B92" s="197"/>
      <c r="C92" s="198"/>
      <c r="D92" s="199" t="s">
        <v>71</v>
      </c>
      <c r="E92" s="200" t="s">
        <v>208</v>
      </c>
      <c r="F92" s="200" t="s">
        <v>209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72</v>
      </c>
      <c r="AY92" s="208" t="s">
        <v>210</v>
      </c>
      <c r="BK92" s="210">
        <f>BK93</f>
        <v>0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327</v>
      </c>
      <c r="F93" s="211" t="s">
        <v>328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SUM(P94:P100)</f>
        <v>0</v>
      </c>
      <c r="Q93" s="205"/>
      <c r="R93" s="206">
        <f>SUM(R94:R100)</f>
        <v>0</v>
      </c>
      <c r="S93" s="205"/>
      <c r="T93" s="207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71</v>
      </c>
      <c r="AU93" s="209" t="s">
        <v>79</v>
      </c>
      <c r="AY93" s="208" t="s">
        <v>210</v>
      </c>
      <c r="BK93" s="210">
        <f>SUM(BK94:BK100)</f>
        <v>0</v>
      </c>
    </row>
    <row r="94" spans="1:65" s="2" customFormat="1" ht="24.15" customHeight="1">
      <c r="A94" s="39"/>
      <c r="B94" s="40"/>
      <c r="C94" s="213" t="s">
        <v>79</v>
      </c>
      <c r="D94" s="213" t="s">
        <v>212</v>
      </c>
      <c r="E94" s="214" t="s">
        <v>330</v>
      </c>
      <c r="F94" s="215" t="s">
        <v>331</v>
      </c>
      <c r="G94" s="216" t="s">
        <v>332</v>
      </c>
      <c r="H94" s="217">
        <v>0.279</v>
      </c>
      <c r="I94" s="218"/>
      <c r="J94" s="219">
        <f>ROUND(I94*H94,2)</f>
        <v>0</v>
      </c>
      <c r="K94" s="215" t="s">
        <v>216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81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1512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334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81</v>
      </c>
    </row>
    <row r="96" spans="1:47" s="2" customFormat="1" ht="12">
      <c r="A96" s="39"/>
      <c r="B96" s="40"/>
      <c r="C96" s="41"/>
      <c r="D96" s="231" t="s">
        <v>221</v>
      </c>
      <c r="E96" s="41"/>
      <c r="F96" s="232" t="s">
        <v>335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221</v>
      </c>
      <c r="AU96" s="18" t="s">
        <v>81</v>
      </c>
    </row>
    <row r="97" spans="1:65" s="2" customFormat="1" ht="24.15" customHeight="1">
      <c r="A97" s="39"/>
      <c r="B97" s="40"/>
      <c r="C97" s="213" t="s">
        <v>81</v>
      </c>
      <c r="D97" s="213" t="s">
        <v>212</v>
      </c>
      <c r="E97" s="214" t="s">
        <v>337</v>
      </c>
      <c r="F97" s="215" t="s">
        <v>338</v>
      </c>
      <c r="G97" s="216" t="s">
        <v>332</v>
      </c>
      <c r="H97" s="217">
        <v>1.116</v>
      </c>
      <c r="I97" s="218"/>
      <c r="J97" s="219">
        <f>ROUND(I97*H97,2)</f>
        <v>0</v>
      </c>
      <c r="K97" s="215" t="s">
        <v>216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217</v>
      </c>
      <c r="AT97" s="224" t="s">
        <v>212</v>
      </c>
      <c r="AU97" s="224" t="s">
        <v>81</v>
      </c>
      <c r="AY97" s="18" t="s">
        <v>210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217</v>
      </c>
      <c r="BM97" s="224" t="s">
        <v>1513</v>
      </c>
    </row>
    <row r="98" spans="1:47" s="2" customFormat="1" ht="12">
      <c r="A98" s="39"/>
      <c r="B98" s="40"/>
      <c r="C98" s="41"/>
      <c r="D98" s="226" t="s">
        <v>219</v>
      </c>
      <c r="E98" s="41"/>
      <c r="F98" s="227" t="s">
        <v>340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219</v>
      </c>
      <c r="AU98" s="18" t="s">
        <v>81</v>
      </c>
    </row>
    <row r="99" spans="1:47" s="2" customFormat="1" ht="12">
      <c r="A99" s="39"/>
      <c r="B99" s="40"/>
      <c r="C99" s="41"/>
      <c r="D99" s="231" t="s">
        <v>221</v>
      </c>
      <c r="E99" s="41"/>
      <c r="F99" s="232" t="s">
        <v>341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221</v>
      </c>
      <c r="AU99" s="18" t="s">
        <v>81</v>
      </c>
    </row>
    <row r="100" spans="1:51" s="13" customFormat="1" ht="12">
      <c r="A100" s="13"/>
      <c r="B100" s="233"/>
      <c r="C100" s="234"/>
      <c r="D100" s="226" t="s">
        <v>223</v>
      </c>
      <c r="E100" s="234"/>
      <c r="F100" s="236" t="s">
        <v>1514</v>
      </c>
      <c r="G100" s="234"/>
      <c r="H100" s="237">
        <v>1.116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223</v>
      </c>
      <c r="AU100" s="243" t="s">
        <v>81</v>
      </c>
      <c r="AV100" s="13" t="s">
        <v>81</v>
      </c>
      <c r="AW100" s="13" t="s">
        <v>4</v>
      </c>
      <c r="AX100" s="13" t="s">
        <v>79</v>
      </c>
      <c r="AY100" s="243" t="s">
        <v>210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391</v>
      </c>
      <c r="F101" s="200" t="s">
        <v>392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P102+P127+P149</f>
        <v>0</v>
      </c>
      <c r="Q101" s="205"/>
      <c r="R101" s="206">
        <f>R102+R127+R149</f>
        <v>0.29031</v>
      </c>
      <c r="S101" s="205"/>
      <c r="T101" s="207">
        <f>T102+T127+T149</f>
        <v>0.27864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81</v>
      </c>
      <c r="AT101" s="209" t="s">
        <v>71</v>
      </c>
      <c r="AU101" s="209" t="s">
        <v>72</v>
      </c>
      <c r="AY101" s="208" t="s">
        <v>210</v>
      </c>
      <c r="BK101" s="210">
        <f>BK102+BK127+BK149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1515</v>
      </c>
      <c r="F102" s="211" t="s">
        <v>1516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SUM(P103:P126)</f>
        <v>0</v>
      </c>
      <c r="Q102" s="205"/>
      <c r="R102" s="206">
        <f>SUM(R103:R126)</f>
        <v>0.08013999999999999</v>
      </c>
      <c r="S102" s="205"/>
      <c r="T102" s="207">
        <f>SUM(T103:T126)</f>
        <v>0.18560000000000001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81</v>
      </c>
      <c r="AT102" s="209" t="s">
        <v>71</v>
      </c>
      <c r="AU102" s="209" t="s">
        <v>79</v>
      </c>
      <c r="AY102" s="208" t="s">
        <v>210</v>
      </c>
      <c r="BK102" s="210">
        <f>SUM(BK103:BK126)</f>
        <v>0</v>
      </c>
    </row>
    <row r="103" spans="1:65" s="2" customFormat="1" ht="24.15" customHeight="1">
      <c r="A103" s="39"/>
      <c r="B103" s="40"/>
      <c r="C103" s="213" t="s">
        <v>234</v>
      </c>
      <c r="D103" s="213" t="s">
        <v>212</v>
      </c>
      <c r="E103" s="214" t="s">
        <v>1517</v>
      </c>
      <c r="F103" s="215" t="s">
        <v>1518</v>
      </c>
      <c r="G103" s="216" t="s">
        <v>269</v>
      </c>
      <c r="H103" s="217">
        <v>58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2E-05</v>
      </c>
      <c r="R103" s="222">
        <f>Q103*H103</f>
        <v>0.00116</v>
      </c>
      <c r="S103" s="222">
        <v>0.0032</v>
      </c>
      <c r="T103" s="223">
        <f>S103*H103</f>
        <v>0.18560000000000001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1519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1520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1521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217</v>
      </c>
      <c r="D106" s="213" t="s">
        <v>212</v>
      </c>
      <c r="E106" s="214" t="s">
        <v>1522</v>
      </c>
      <c r="F106" s="215" t="s">
        <v>1523</v>
      </c>
      <c r="G106" s="216" t="s">
        <v>269</v>
      </c>
      <c r="H106" s="217">
        <v>10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0.00051</v>
      </c>
      <c r="R106" s="222">
        <f>Q106*H106</f>
        <v>0.0051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1524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1525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1526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24.15" customHeight="1">
      <c r="A109" s="39"/>
      <c r="B109" s="40"/>
      <c r="C109" s="213" t="s">
        <v>225</v>
      </c>
      <c r="D109" s="213" t="s">
        <v>212</v>
      </c>
      <c r="E109" s="214" t="s">
        <v>1527</v>
      </c>
      <c r="F109" s="215" t="s">
        <v>1528</v>
      </c>
      <c r="G109" s="216" t="s">
        <v>269</v>
      </c>
      <c r="H109" s="217">
        <v>14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0.00095</v>
      </c>
      <c r="R109" s="222">
        <f>Q109*H109</f>
        <v>0.0133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311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311</v>
      </c>
      <c r="BM109" s="224" t="s">
        <v>1529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1530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1531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24.15" customHeight="1">
      <c r="A112" s="39"/>
      <c r="B112" s="40"/>
      <c r="C112" s="213" t="s">
        <v>246</v>
      </c>
      <c r="D112" s="213" t="s">
        <v>212</v>
      </c>
      <c r="E112" s="214" t="s">
        <v>1532</v>
      </c>
      <c r="F112" s="215" t="s">
        <v>1533</v>
      </c>
      <c r="G112" s="216" t="s">
        <v>269</v>
      </c>
      <c r="H112" s="217">
        <v>10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0.00119</v>
      </c>
      <c r="R112" s="222">
        <f>Q112*H112</f>
        <v>0.0119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311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311</v>
      </c>
      <c r="BM112" s="224" t="s">
        <v>1534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1535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1536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24.15" customHeight="1">
      <c r="A115" s="39"/>
      <c r="B115" s="40"/>
      <c r="C115" s="213" t="s">
        <v>259</v>
      </c>
      <c r="D115" s="213" t="s">
        <v>212</v>
      </c>
      <c r="E115" s="214" t="s">
        <v>1537</v>
      </c>
      <c r="F115" s="215" t="s">
        <v>1538</v>
      </c>
      <c r="G115" s="216" t="s">
        <v>269</v>
      </c>
      <c r="H115" s="217">
        <v>4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0.0015</v>
      </c>
      <c r="R115" s="222">
        <f>Q115*H115</f>
        <v>0.006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311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311</v>
      </c>
      <c r="BM115" s="224" t="s">
        <v>1539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1540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1541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65" s="2" customFormat="1" ht="24.15" customHeight="1">
      <c r="A118" s="39"/>
      <c r="B118" s="40"/>
      <c r="C118" s="213" t="s">
        <v>243</v>
      </c>
      <c r="D118" s="213" t="s">
        <v>212</v>
      </c>
      <c r="E118" s="214" t="s">
        <v>1542</v>
      </c>
      <c r="F118" s="215" t="s">
        <v>1543</v>
      </c>
      <c r="G118" s="216" t="s">
        <v>269</v>
      </c>
      <c r="H118" s="217">
        <v>22</v>
      </c>
      <c r="I118" s="218"/>
      <c r="J118" s="219">
        <f>ROUND(I118*H118,2)</f>
        <v>0</v>
      </c>
      <c r="K118" s="215" t="s">
        <v>216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0.00194</v>
      </c>
      <c r="R118" s="222">
        <f>Q118*H118</f>
        <v>0.04268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311</v>
      </c>
      <c r="AT118" s="224" t="s">
        <v>212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311</v>
      </c>
      <c r="BM118" s="224" t="s">
        <v>1544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1545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47" s="2" customFormat="1" ht="12">
      <c r="A120" s="39"/>
      <c r="B120" s="40"/>
      <c r="C120" s="41"/>
      <c r="D120" s="231" t="s">
        <v>221</v>
      </c>
      <c r="E120" s="41"/>
      <c r="F120" s="232" t="s">
        <v>1546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221</v>
      </c>
      <c r="AU120" s="18" t="s">
        <v>81</v>
      </c>
    </row>
    <row r="121" spans="1:65" s="2" customFormat="1" ht="21.75" customHeight="1">
      <c r="A121" s="39"/>
      <c r="B121" s="40"/>
      <c r="C121" s="213" t="s">
        <v>265</v>
      </c>
      <c r="D121" s="213" t="s">
        <v>212</v>
      </c>
      <c r="E121" s="214" t="s">
        <v>1547</v>
      </c>
      <c r="F121" s="215" t="s">
        <v>1548</v>
      </c>
      <c r="G121" s="216" t="s">
        <v>269</v>
      </c>
      <c r="H121" s="217">
        <v>60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1549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1550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1551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65" s="2" customFormat="1" ht="24.15" customHeight="1">
      <c r="A124" s="39"/>
      <c r="B124" s="40"/>
      <c r="C124" s="213" t="s">
        <v>277</v>
      </c>
      <c r="D124" s="213" t="s">
        <v>212</v>
      </c>
      <c r="E124" s="214" t="s">
        <v>1552</v>
      </c>
      <c r="F124" s="215" t="s">
        <v>1553</v>
      </c>
      <c r="G124" s="216" t="s">
        <v>332</v>
      </c>
      <c r="H124" s="217">
        <v>0.08</v>
      </c>
      <c r="I124" s="218"/>
      <c r="J124" s="219">
        <f>ROUND(I124*H124,2)</f>
        <v>0</v>
      </c>
      <c r="K124" s="215" t="s">
        <v>216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311</v>
      </c>
      <c r="AT124" s="224" t="s">
        <v>212</v>
      </c>
      <c r="AU124" s="224" t="s">
        <v>81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311</v>
      </c>
      <c r="BM124" s="224" t="s">
        <v>1554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1555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81</v>
      </c>
    </row>
    <row r="126" spans="1:47" s="2" customFormat="1" ht="12">
      <c r="A126" s="39"/>
      <c r="B126" s="40"/>
      <c r="C126" s="41"/>
      <c r="D126" s="231" t="s">
        <v>221</v>
      </c>
      <c r="E126" s="41"/>
      <c r="F126" s="232" t="s">
        <v>1556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221</v>
      </c>
      <c r="AU126" s="18" t="s">
        <v>81</v>
      </c>
    </row>
    <row r="127" spans="1:63" s="12" customFormat="1" ht="22.8" customHeight="1">
      <c r="A127" s="12"/>
      <c r="B127" s="197"/>
      <c r="C127" s="198"/>
      <c r="D127" s="199" t="s">
        <v>71</v>
      </c>
      <c r="E127" s="211" t="s">
        <v>1557</v>
      </c>
      <c r="F127" s="211" t="s">
        <v>1558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SUM(P128:P148)</f>
        <v>0</v>
      </c>
      <c r="Q127" s="205"/>
      <c r="R127" s="206">
        <f>SUM(R128:R148)</f>
        <v>0.0066300000000000005</v>
      </c>
      <c r="S127" s="205"/>
      <c r="T127" s="207">
        <f>SUM(T128:T148)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71</v>
      </c>
      <c r="AU127" s="209" t="s">
        <v>79</v>
      </c>
      <c r="AY127" s="208" t="s">
        <v>210</v>
      </c>
      <c r="BK127" s="210">
        <f>SUM(BK128:BK148)</f>
        <v>0</v>
      </c>
    </row>
    <row r="128" spans="1:65" s="2" customFormat="1" ht="24.15" customHeight="1">
      <c r="A128" s="39"/>
      <c r="B128" s="40"/>
      <c r="C128" s="213" t="s">
        <v>283</v>
      </c>
      <c r="D128" s="213" t="s">
        <v>212</v>
      </c>
      <c r="E128" s="214" t="s">
        <v>1559</v>
      </c>
      <c r="F128" s="215" t="s">
        <v>1560</v>
      </c>
      <c r="G128" s="216" t="s">
        <v>297</v>
      </c>
      <c r="H128" s="217">
        <v>2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0.00022</v>
      </c>
      <c r="R128" s="222">
        <f>Q128*H128</f>
        <v>0.00044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311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1561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1562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1563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24.15" customHeight="1">
      <c r="A131" s="39"/>
      <c r="B131" s="40"/>
      <c r="C131" s="213" t="s">
        <v>8</v>
      </c>
      <c r="D131" s="213" t="s">
        <v>212</v>
      </c>
      <c r="E131" s="214" t="s">
        <v>1564</v>
      </c>
      <c r="F131" s="215" t="s">
        <v>1565</v>
      </c>
      <c r="G131" s="216" t="s">
        <v>297</v>
      </c>
      <c r="H131" s="217">
        <v>4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0.00022</v>
      </c>
      <c r="R131" s="222">
        <f>Q131*H131</f>
        <v>0.00088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311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311</v>
      </c>
      <c r="BM131" s="224" t="s">
        <v>1566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1567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1568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65" s="2" customFormat="1" ht="24.15" customHeight="1">
      <c r="A134" s="39"/>
      <c r="B134" s="40"/>
      <c r="C134" s="213" t="s">
        <v>294</v>
      </c>
      <c r="D134" s="213" t="s">
        <v>212</v>
      </c>
      <c r="E134" s="214" t="s">
        <v>1569</v>
      </c>
      <c r="F134" s="215" t="s">
        <v>1570</v>
      </c>
      <c r="G134" s="216" t="s">
        <v>297</v>
      </c>
      <c r="H134" s="217">
        <v>4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0.00014</v>
      </c>
      <c r="R134" s="222">
        <f>Q134*H134</f>
        <v>0.00056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311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311</v>
      </c>
      <c r="BM134" s="224" t="s">
        <v>1571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1572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1573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5" s="2" customFormat="1" ht="24.15" customHeight="1">
      <c r="A137" s="39"/>
      <c r="B137" s="40"/>
      <c r="C137" s="213" t="s">
        <v>301</v>
      </c>
      <c r="D137" s="213" t="s">
        <v>212</v>
      </c>
      <c r="E137" s="214" t="s">
        <v>1574</v>
      </c>
      <c r="F137" s="215" t="s">
        <v>1575</v>
      </c>
      <c r="G137" s="216" t="s">
        <v>297</v>
      </c>
      <c r="H137" s="217">
        <v>4</v>
      </c>
      <c r="I137" s="218"/>
      <c r="J137" s="219">
        <f>ROUND(I137*H137,2)</f>
        <v>0</v>
      </c>
      <c r="K137" s="215" t="s">
        <v>216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0.0007</v>
      </c>
      <c r="R137" s="222">
        <f>Q137*H137</f>
        <v>0.0028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311</v>
      </c>
      <c r="AT137" s="224" t="s">
        <v>212</v>
      </c>
      <c r="AU137" s="224" t="s">
        <v>81</v>
      </c>
      <c r="AY137" s="18" t="s">
        <v>210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311</v>
      </c>
      <c r="BM137" s="224" t="s">
        <v>1576</v>
      </c>
    </row>
    <row r="138" spans="1:47" s="2" customFormat="1" ht="12">
      <c r="A138" s="39"/>
      <c r="B138" s="40"/>
      <c r="C138" s="41"/>
      <c r="D138" s="226" t="s">
        <v>219</v>
      </c>
      <c r="E138" s="41"/>
      <c r="F138" s="227" t="s">
        <v>1577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219</v>
      </c>
      <c r="AU138" s="18" t="s">
        <v>81</v>
      </c>
    </row>
    <row r="139" spans="1:47" s="2" customFormat="1" ht="12">
      <c r="A139" s="39"/>
      <c r="B139" s="40"/>
      <c r="C139" s="41"/>
      <c r="D139" s="231" t="s">
        <v>221</v>
      </c>
      <c r="E139" s="41"/>
      <c r="F139" s="232" t="s">
        <v>1578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221</v>
      </c>
      <c r="AU139" s="18" t="s">
        <v>81</v>
      </c>
    </row>
    <row r="140" spans="1:65" s="2" customFormat="1" ht="21.75" customHeight="1">
      <c r="A140" s="39"/>
      <c r="B140" s="40"/>
      <c r="C140" s="213" t="s">
        <v>305</v>
      </c>
      <c r="D140" s="213" t="s">
        <v>212</v>
      </c>
      <c r="E140" s="214" t="s">
        <v>1579</v>
      </c>
      <c r="F140" s="215" t="s">
        <v>1580</v>
      </c>
      <c r="G140" s="216" t="s">
        <v>297</v>
      </c>
      <c r="H140" s="217">
        <v>1</v>
      </c>
      <c r="I140" s="218"/>
      <c r="J140" s="219">
        <f>ROUND(I140*H140,2)</f>
        <v>0</v>
      </c>
      <c r="K140" s="215" t="s">
        <v>216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0.00034</v>
      </c>
      <c r="R140" s="222">
        <f>Q140*H140</f>
        <v>0.00034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311</v>
      </c>
      <c r="AT140" s="224" t="s">
        <v>212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311</v>
      </c>
      <c r="BM140" s="224" t="s">
        <v>1581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1582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47" s="2" customFormat="1" ht="12">
      <c r="A142" s="39"/>
      <c r="B142" s="40"/>
      <c r="C142" s="41"/>
      <c r="D142" s="231" t="s">
        <v>221</v>
      </c>
      <c r="E142" s="41"/>
      <c r="F142" s="232" t="s">
        <v>1583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221</v>
      </c>
      <c r="AU142" s="18" t="s">
        <v>81</v>
      </c>
    </row>
    <row r="143" spans="1:65" s="2" customFormat="1" ht="24.15" customHeight="1">
      <c r="A143" s="39"/>
      <c r="B143" s="40"/>
      <c r="C143" s="213" t="s">
        <v>311</v>
      </c>
      <c r="D143" s="213" t="s">
        <v>212</v>
      </c>
      <c r="E143" s="214" t="s">
        <v>1584</v>
      </c>
      <c r="F143" s="215" t="s">
        <v>1585</v>
      </c>
      <c r="G143" s="216" t="s">
        <v>297</v>
      </c>
      <c r="H143" s="217">
        <v>1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0.00107</v>
      </c>
      <c r="R143" s="222">
        <f>Q143*H143</f>
        <v>0.00107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311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311</v>
      </c>
      <c r="BM143" s="224" t="s">
        <v>1586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1587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1588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65" s="2" customFormat="1" ht="24.15" customHeight="1">
      <c r="A146" s="39"/>
      <c r="B146" s="40"/>
      <c r="C146" s="213" t="s">
        <v>317</v>
      </c>
      <c r="D146" s="213" t="s">
        <v>212</v>
      </c>
      <c r="E146" s="214" t="s">
        <v>1589</v>
      </c>
      <c r="F146" s="215" t="s">
        <v>1590</v>
      </c>
      <c r="G146" s="216" t="s">
        <v>297</v>
      </c>
      <c r="H146" s="217">
        <v>2</v>
      </c>
      <c r="I146" s="218"/>
      <c r="J146" s="219">
        <f>ROUND(I146*H146,2)</f>
        <v>0</v>
      </c>
      <c r="K146" s="215" t="s">
        <v>216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0.00027</v>
      </c>
      <c r="R146" s="222">
        <f>Q146*H146</f>
        <v>0.00054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311</v>
      </c>
      <c r="AT146" s="224" t="s">
        <v>212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311</v>
      </c>
      <c r="BM146" s="224" t="s">
        <v>1591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1592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47" s="2" customFormat="1" ht="12">
      <c r="A148" s="39"/>
      <c r="B148" s="40"/>
      <c r="C148" s="41"/>
      <c r="D148" s="231" t="s">
        <v>221</v>
      </c>
      <c r="E148" s="41"/>
      <c r="F148" s="232" t="s">
        <v>1593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221</v>
      </c>
      <c r="AU148" s="18" t="s">
        <v>81</v>
      </c>
    </row>
    <row r="149" spans="1:63" s="12" customFormat="1" ht="22.8" customHeight="1">
      <c r="A149" s="12"/>
      <c r="B149" s="197"/>
      <c r="C149" s="198"/>
      <c r="D149" s="199" t="s">
        <v>71</v>
      </c>
      <c r="E149" s="211" t="s">
        <v>1594</v>
      </c>
      <c r="F149" s="211" t="s">
        <v>1595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SUM(P150:P166)</f>
        <v>0</v>
      </c>
      <c r="Q149" s="205"/>
      <c r="R149" s="206">
        <f>SUM(R150:R166)</f>
        <v>0.20354000000000003</v>
      </c>
      <c r="S149" s="205"/>
      <c r="T149" s="207">
        <f>SUM(T150:T166)</f>
        <v>0.09304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81</v>
      </c>
      <c r="AT149" s="209" t="s">
        <v>71</v>
      </c>
      <c r="AU149" s="209" t="s">
        <v>79</v>
      </c>
      <c r="AY149" s="208" t="s">
        <v>210</v>
      </c>
      <c r="BK149" s="210">
        <f>SUM(BK150:BK166)</f>
        <v>0</v>
      </c>
    </row>
    <row r="150" spans="1:65" s="2" customFormat="1" ht="24.15" customHeight="1">
      <c r="A150" s="39"/>
      <c r="B150" s="40"/>
      <c r="C150" s="213" t="s">
        <v>329</v>
      </c>
      <c r="D150" s="213" t="s">
        <v>212</v>
      </c>
      <c r="E150" s="214" t="s">
        <v>1596</v>
      </c>
      <c r="F150" s="215" t="s">
        <v>1597</v>
      </c>
      <c r="G150" s="216" t="s">
        <v>297</v>
      </c>
      <c r="H150" s="217">
        <v>4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5E-05</v>
      </c>
      <c r="R150" s="222">
        <f>Q150*H150</f>
        <v>0.0002</v>
      </c>
      <c r="S150" s="222">
        <v>0.02326</v>
      </c>
      <c r="T150" s="223">
        <f>S150*H150</f>
        <v>0.09304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311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311</v>
      </c>
      <c r="BM150" s="224" t="s">
        <v>1598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1599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1600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65" s="2" customFormat="1" ht="37.8" customHeight="1">
      <c r="A153" s="39"/>
      <c r="B153" s="40"/>
      <c r="C153" s="213" t="s">
        <v>336</v>
      </c>
      <c r="D153" s="213" t="s">
        <v>212</v>
      </c>
      <c r="E153" s="214" t="s">
        <v>1601</v>
      </c>
      <c r="F153" s="215" t="s">
        <v>1602</v>
      </c>
      <c r="G153" s="216" t="s">
        <v>297</v>
      </c>
      <c r="H153" s="217">
        <v>1</v>
      </c>
      <c r="I153" s="218"/>
      <c r="J153" s="219">
        <f>ROUND(I153*H153,2)</f>
        <v>0</v>
      </c>
      <c r="K153" s="215" t="s">
        <v>216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0.02502</v>
      </c>
      <c r="R153" s="222">
        <f>Q153*H153</f>
        <v>0.02502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311</v>
      </c>
      <c r="AT153" s="224" t="s">
        <v>212</v>
      </c>
      <c r="AU153" s="224" t="s">
        <v>81</v>
      </c>
      <c r="AY153" s="18" t="s">
        <v>210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311</v>
      </c>
      <c r="BM153" s="224" t="s">
        <v>1603</v>
      </c>
    </row>
    <row r="154" spans="1:47" s="2" customFormat="1" ht="12">
      <c r="A154" s="39"/>
      <c r="B154" s="40"/>
      <c r="C154" s="41"/>
      <c r="D154" s="226" t="s">
        <v>219</v>
      </c>
      <c r="E154" s="41"/>
      <c r="F154" s="227" t="s">
        <v>1604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219</v>
      </c>
      <c r="AU154" s="18" t="s">
        <v>81</v>
      </c>
    </row>
    <row r="155" spans="1:47" s="2" customFormat="1" ht="12">
      <c r="A155" s="39"/>
      <c r="B155" s="40"/>
      <c r="C155" s="41"/>
      <c r="D155" s="231" t="s">
        <v>221</v>
      </c>
      <c r="E155" s="41"/>
      <c r="F155" s="232" t="s">
        <v>1605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221</v>
      </c>
      <c r="AU155" s="18" t="s">
        <v>81</v>
      </c>
    </row>
    <row r="156" spans="1:65" s="2" customFormat="1" ht="37.8" customHeight="1">
      <c r="A156" s="39"/>
      <c r="B156" s="40"/>
      <c r="C156" s="213" t="s">
        <v>343</v>
      </c>
      <c r="D156" s="213" t="s">
        <v>212</v>
      </c>
      <c r="E156" s="214" t="s">
        <v>1606</v>
      </c>
      <c r="F156" s="215" t="s">
        <v>1607</v>
      </c>
      <c r="G156" s="216" t="s">
        <v>297</v>
      </c>
      <c r="H156" s="217">
        <v>1</v>
      </c>
      <c r="I156" s="218"/>
      <c r="J156" s="219">
        <f>ROUND(I156*H156,2)</f>
        <v>0</v>
      </c>
      <c r="K156" s="215" t="s">
        <v>216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0.04132</v>
      </c>
      <c r="R156" s="222">
        <f>Q156*H156</f>
        <v>0.04132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311</v>
      </c>
      <c r="AT156" s="224" t="s">
        <v>212</v>
      </c>
      <c r="AU156" s="224" t="s">
        <v>81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311</v>
      </c>
      <c r="BM156" s="224" t="s">
        <v>1608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1609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81</v>
      </c>
    </row>
    <row r="158" spans="1:47" s="2" customFormat="1" ht="12">
      <c r="A158" s="39"/>
      <c r="B158" s="40"/>
      <c r="C158" s="41"/>
      <c r="D158" s="231" t="s">
        <v>221</v>
      </c>
      <c r="E158" s="41"/>
      <c r="F158" s="232" t="s">
        <v>1610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221</v>
      </c>
      <c r="AU158" s="18" t="s">
        <v>81</v>
      </c>
    </row>
    <row r="159" spans="1:65" s="2" customFormat="1" ht="37.8" customHeight="1">
      <c r="A159" s="39"/>
      <c r="B159" s="40"/>
      <c r="C159" s="213" t="s">
        <v>7</v>
      </c>
      <c r="D159" s="213" t="s">
        <v>212</v>
      </c>
      <c r="E159" s="214" t="s">
        <v>1611</v>
      </c>
      <c r="F159" s="215" t="s">
        <v>1612</v>
      </c>
      <c r="G159" s="216" t="s">
        <v>297</v>
      </c>
      <c r="H159" s="217">
        <v>2</v>
      </c>
      <c r="I159" s="218"/>
      <c r="J159" s="219">
        <f>ROUND(I159*H159,2)</f>
        <v>0</v>
      </c>
      <c r="K159" s="215" t="s">
        <v>216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0.0685</v>
      </c>
      <c r="R159" s="222">
        <f>Q159*H159</f>
        <v>0.137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311</v>
      </c>
      <c r="AT159" s="224" t="s">
        <v>212</v>
      </c>
      <c r="AU159" s="224" t="s">
        <v>81</v>
      </c>
      <c r="AY159" s="18" t="s">
        <v>210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311</v>
      </c>
      <c r="BM159" s="224" t="s">
        <v>1613</v>
      </c>
    </row>
    <row r="160" spans="1:47" s="2" customFormat="1" ht="12">
      <c r="A160" s="39"/>
      <c r="B160" s="40"/>
      <c r="C160" s="41"/>
      <c r="D160" s="226" t="s">
        <v>219</v>
      </c>
      <c r="E160" s="41"/>
      <c r="F160" s="227" t="s">
        <v>1614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219</v>
      </c>
      <c r="AU160" s="18" t="s">
        <v>81</v>
      </c>
    </row>
    <row r="161" spans="1:47" s="2" customFormat="1" ht="12">
      <c r="A161" s="39"/>
      <c r="B161" s="40"/>
      <c r="C161" s="41"/>
      <c r="D161" s="231" t="s">
        <v>221</v>
      </c>
      <c r="E161" s="41"/>
      <c r="F161" s="232" t="s">
        <v>1615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221</v>
      </c>
      <c r="AU161" s="18" t="s">
        <v>81</v>
      </c>
    </row>
    <row r="162" spans="1:65" s="2" customFormat="1" ht="24.15" customHeight="1">
      <c r="A162" s="39"/>
      <c r="B162" s="40"/>
      <c r="C162" s="213" t="s">
        <v>354</v>
      </c>
      <c r="D162" s="213" t="s">
        <v>212</v>
      </c>
      <c r="E162" s="214" t="s">
        <v>1616</v>
      </c>
      <c r="F162" s="215" t="s">
        <v>1617</v>
      </c>
      <c r="G162" s="216" t="s">
        <v>332</v>
      </c>
      <c r="H162" s="217">
        <v>0.204</v>
      </c>
      <c r="I162" s="218"/>
      <c r="J162" s="219">
        <f>ROUND(I162*H162,2)</f>
        <v>0</v>
      </c>
      <c r="K162" s="215" t="s">
        <v>216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311</v>
      </c>
      <c r="AT162" s="224" t="s">
        <v>212</v>
      </c>
      <c r="AU162" s="224" t="s">
        <v>81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311</v>
      </c>
      <c r="BM162" s="224" t="s">
        <v>1618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1619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81</v>
      </c>
    </row>
    <row r="164" spans="1:47" s="2" customFormat="1" ht="12">
      <c r="A164" s="39"/>
      <c r="B164" s="40"/>
      <c r="C164" s="41"/>
      <c r="D164" s="231" t="s">
        <v>221</v>
      </c>
      <c r="E164" s="41"/>
      <c r="F164" s="232" t="s">
        <v>1620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221</v>
      </c>
      <c r="AU164" s="18" t="s">
        <v>81</v>
      </c>
    </row>
    <row r="165" spans="1:65" s="2" customFormat="1" ht="16.5" customHeight="1">
      <c r="A165" s="39"/>
      <c r="B165" s="40"/>
      <c r="C165" s="213" t="s">
        <v>360</v>
      </c>
      <c r="D165" s="213" t="s">
        <v>212</v>
      </c>
      <c r="E165" s="214" t="s">
        <v>1621</v>
      </c>
      <c r="F165" s="215" t="s">
        <v>1622</v>
      </c>
      <c r="G165" s="216" t="s">
        <v>1623</v>
      </c>
      <c r="H165" s="217">
        <v>8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311</v>
      </c>
      <c r="AT165" s="224" t="s">
        <v>212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311</v>
      </c>
      <c r="BM165" s="224" t="s">
        <v>1624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1622</v>
      </c>
      <c r="G166" s="41"/>
      <c r="H166" s="41"/>
      <c r="I166" s="228"/>
      <c r="J166" s="41"/>
      <c r="K166" s="41"/>
      <c r="L166" s="45"/>
      <c r="M166" s="269"/>
      <c r="N166" s="270"/>
      <c r="O166" s="271"/>
      <c r="P166" s="271"/>
      <c r="Q166" s="271"/>
      <c r="R166" s="271"/>
      <c r="S166" s="271"/>
      <c r="T166" s="27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31" s="2" customFormat="1" ht="6.95" customHeight="1">
      <c r="A167" s="39"/>
      <c r="B167" s="60"/>
      <c r="C167" s="61"/>
      <c r="D167" s="61"/>
      <c r="E167" s="61"/>
      <c r="F167" s="61"/>
      <c r="G167" s="61"/>
      <c r="H167" s="61"/>
      <c r="I167" s="61"/>
      <c r="J167" s="61"/>
      <c r="K167" s="61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password="CC35" sheet="1" objects="1" scenarios="1" formatColumns="0" formatRows="0" autoFilter="0"/>
  <autoFilter ref="C90:K16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4"/>
    <hyperlink ref="F114" r:id="rId6" display="https://podminky.urs.cz/item/CS_URS_2023_02/733122205"/>
    <hyperlink ref="F117" r:id="rId7" display="https://podminky.urs.cz/item/CS_URS_2023_02/733122206"/>
    <hyperlink ref="F120" r:id="rId8" display="https://podminky.urs.cz/item/CS_URS_2023_02/733122207"/>
    <hyperlink ref="F123" r:id="rId9" display="https://podminky.urs.cz/item/CS_URS_2023_02/733190217"/>
    <hyperlink ref="F126" r:id="rId10" display="https://podminky.urs.cz/item/CS_URS_2023_02/998733101"/>
    <hyperlink ref="F130" r:id="rId11" display="https://podminky.urs.cz/item/CS_URS_2023_02/734211118"/>
    <hyperlink ref="F133" r:id="rId12" display="https://podminky.urs.cz/item/CS_URS_2023_02/734221531"/>
    <hyperlink ref="F136" r:id="rId13" display="https://podminky.urs.cz/item/CS_URS_2023_02/734221682"/>
    <hyperlink ref="F139" r:id="rId14" display="https://podminky.urs.cz/item/CS_URS_2023_02/734261402"/>
    <hyperlink ref="F142" r:id="rId15" display="https://podminky.urs.cz/item/CS_URS_2023_02/734292714"/>
    <hyperlink ref="F145" r:id="rId16" display="https://podminky.urs.cz/item/CS_URS_2023_02/734292717"/>
    <hyperlink ref="F148" r:id="rId17" display="https://podminky.urs.cz/item/CS_URS_2023_02/734292723"/>
    <hyperlink ref="F152" r:id="rId18" display="https://podminky.urs.cz/item/CS_URS_2023_02/735151812"/>
    <hyperlink ref="F155" r:id="rId19" display="https://podminky.urs.cz/item/CS_URS_2023_02/735152574"/>
    <hyperlink ref="F158" r:id="rId20" display="https://podminky.urs.cz/item/CS_URS_2023_02/735152579"/>
    <hyperlink ref="F161" r:id="rId21" display="https://podminky.urs.cz/item/CS_URS_2023_02/735152583"/>
    <hyperlink ref="F164" r:id="rId22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1625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ROUND((SUM(BE99:BE343)),2)</f>
        <v>0</v>
      </c>
      <c r="G35" s="39"/>
      <c r="H35" s="39"/>
      <c r="I35" s="158">
        <v>0.21</v>
      </c>
      <c r="J35" s="157">
        <f>ROUND(((SUM(BE99:BE343))*I35),2)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ROUND((SUM(BF99:BF343)),2)</f>
        <v>0</v>
      </c>
      <c r="G36" s="39"/>
      <c r="H36" s="39"/>
      <c r="I36" s="158">
        <v>0.12</v>
      </c>
      <c r="J36" s="157">
        <f>ROUND(((SUM(BF99:BF343))*I36),2)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ROUND((SUM(BG99:BG343)),2)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ROUND((SUM(BH99:BH343)),2)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ROUND((SUM(BI99:BI343)),2)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01d - ZTI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1626</v>
      </c>
      <c r="E66" s="183"/>
      <c r="F66" s="183"/>
      <c r="G66" s="183"/>
      <c r="H66" s="183"/>
      <c r="I66" s="183"/>
      <c r="J66" s="184">
        <f>J134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1627</v>
      </c>
      <c r="E67" s="183"/>
      <c r="F67" s="183"/>
      <c r="G67" s="183"/>
      <c r="H67" s="183"/>
      <c r="I67" s="183"/>
      <c r="J67" s="184">
        <f>J145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171</v>
      </c>
      <c r="E68" s="183"/>
      <c r="F68" s="183"/>
      <c r="G68" s="183"/>
      <c r="H68" s="183"/>
      <c r="I68" s="183"/>
      <c r="J68" s="184">
        <f>J150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1628</v>
      </c>
      <c r="E69" s="183"/>
      <c r="F69" s="183"/>
      <c r="G69" s="183"/>
      <c r="H69" s="183"/>
      <c r="I69" s="183"/>
      <c r="J69" s="184">
        <f>J154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J170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J182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J193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J197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1629</v>
      </c>
      <c r="E74" s="183"/>
      <c r="F74" s="183"/>
      <c r="G74" s="183"/>
      <c r="H74" s="183"/>
      <c r="I74" s="183"/>
      <c r="J74" s="184">
        <f>J198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1630</v>
      </c>
      <c r="E75" s="183"/>
      <c r="F75" s="183"/>
      <c r="G75" s="183"/>
      <c r="H75" s="183"/>
      <c r="I75" s="183"/>
      <c r="J75" s="184">
        <f>J238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180</v>
      </c>
      <c r="E76" s="183"/>
      <c r="F76" s="183"/>
      <c r="G76" s="183"/>
      <c r="H76" s="183"/>
      <c r="I76" s="183"/>
      <c r="J76" s="184">
        <f>J290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182</v>
      </c>
      <c r="E77" s="183"/>
      <c r="F77" s="183"/>
      <c r="G77" s="183"/>
      <c r="H77" s="183"/>
      <c r="I77" s="183"/>
      <c r="J77" s="184">
        <f>J338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195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0" t="str">
        <f>E7</f>
        <v>Multifunkční centrum při ZŠ Gen. Svobody Arnultovice rev.1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160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161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162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01d - ZTI 1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F14</f>
        <v>Nový Bor</v>
      </c>
      <c r="G93" s="41"/>
      <c r="H93" s="41"/>
      <c r="I93" s="33" t="s">
        <v>23</v>
      </c>
      <c r="J93" s="73" t="str">
        <f>IF(J14="","",J14)</f>
        <v>22. 12. 2023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E17</f>
        <v>Město Nový Bor</v>
      </c>
      <c r="G95" s="41"/>
      <c r="H95" s="41"/>
      <c r="I95" s="33" t="s">
        <v>31</v>
      </c>
      <c r="J95" s="37" t="str">
        <f>E23</f>
        <v>R. Voce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41"/>
      <c r="E96" s="41"/>
      <c r="F96" s="28" t="str">
        <f>IF(E20="","",E20)</f>
        <v>Vyplň údaj</v>
      </c>
      <c r="G96" s="41"/>
      <c r="H96" s="41"/>
      <c r="I96" s="33" t="s">
        <v>34</v>
      </c>
      <c r="J96" s="37" t="str">
        <f>E26</f>
        <v>J. Nešněra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196</v>
      </c>
      <c r="D98" s="189" t="s">
        <v>57</v>
      </c>
      <c r="E98" s="189" t="s">
        <v>53</v>
      </c>
      <c r="F98" s="189" t="s">
        <v>54</v>
      </c>
      <c r="G98" s="189" t="s">
        <v>197</v>
      </c>
      <c r="H98" s="189" t="s">
        <v>198</v>
      </c>
      <c r="I98" s="189" t="s">
        <v>199</v>
      </c>
      <c r="J98" s="189" t="s">
        <v>166</v>
      </c>
      <c r="K98" s="190" t="s">
        <v>200</v>
      </c>
      <c r="L98" s="191"/>
      <c r="M98" s="93" t="s">
        <v>19</v>
      </c>
      <c r="N98" s="94" t="s">
        <v>42</v>
      </c>
      <c r="O98" s="94" t="s">
        <v>201</v>
      </c>
      <c r="P98" s="94" t="s">
        <v>202</v>
      </c>
      <c r="Q98" s="94" t="s">
        <v>203</v>
      </c>
      <c r="R98" s="94" t="s">
        <v>204</v>
      </c>
      <c r="S98" s="94" t="s">
        <v>205</v>
      </c>
      <c r="T98" s="95" t="s">
        <v>206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207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P100+P197</f>
        <v>0</v>
      </c>
      <c r="Q99" s="97"/>
      <c r="R99" s="194">
        <f>R100+R197</f>
        <v>13.02479515</v>
      </c>
      <c r="S99" s="97"/>
      <c r="T99" s="195">
        <f>T100+T197</f>
        <v>2.0815200000000003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71</v>
      </c>
      <c r="AU99" s="18" t="s">
        <v>167</v>
      </c>
      <c r="BK99" s="196">
        <f>BK100+BK197</f>
        <v>0</v>
      </c>
    </row>
    <row r="100" spans="1:63" s="12" customFormat="1" ht="25.9" customHeight="1">
      <c r="A100" s="12"/>
      <c r="B100" s="197"/>
      <c r="C100" s="198"/>
      <c r="D100" s="199" t="s">
        <v>71</v>
      </c>
      <c r="E100" s="200" t="s">
        <v>208</v>
      </c>
      <c r="F100" s="200" t="s">
        <v>209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P101+P134+P145+P150+P154+P170+P182+P193</f>
        <v>0</v>
      </c>
      <c r="Q100" s="205"/>
      <c r="R100" s="206">
        <f>R101+R134+R145+R150+R154+R170+R182+R193</f>
        <v>12.901654149999999</v>
      </c>
      <c r="S100" s="205"/>
      <c r="T100" s="207">
        <f>T101+T134+T145+T150+T154+T170+T182+T193</f>
        <v>1.7690000000000001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72</v>
      </c>
      <c r="AY100" s="208" t="s">
        <v>210</v>
      </c>
      <c r="BK100" s="210">
        <f>BK101+BK134+BK145+BK150+BK154+BK170+BK182+BK193</f>
        <v>0</v>
      </c>
    </row>
    <row r="101" spans="1:63" s="12" customFormat="1" ht="22.8" customHeight="1">
      <c r="A101" s="12"/>
      <c r="B101" s="197"/>
      <c r="C101" s="198"/>
      <c r="D101" s="199" t="s">
        <v>71</v>
      </c>
      <c r="E101" s="211" t="s">
        <v>79</v>
      </c>
      <c r="F101" s="211" t="s">
        <v>211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SUM(P102:P133)</f>
        <v>0</v>
      </c>
      <c r="Q101" s="205"/>
      <c r="R101" s="206">
        <f>SUM(R102:R133)</f>
        <v>8.18</v>
      </c>
      <c r="S101" s="205"/>
      <c r="T101" s="207">
        <f>SUM(T102:T133)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79</v>
      </c>
      <c r="AY101" s="208" t="s">
        <v>210</v>
      </c>
      <c r="BK101" s="210">
        <f>SUM(BK102:BK133)</f>
        <v>0</v>
      </c>
    </row>
    <row r="102" spans="1:65" s="2" customFormat="1" ht="33" customHeight="1">
      <c r="A102" s="39"/>
      <c r="B102" s="40"/>
      <c r="C102" s="213" t="s">
        <v>79</v>
      </c>
      <c r="D102" s="213" t="s">
        <v>212</v>
      </c>
      <c r="E102" s="214" t="s">
        <v>1631</v>
      </c>
      <c r="F102" s="215" t="s">
        <v>1632</v>
      </c>
      <c r="G102" s="216" t="s">
        <v>215</v>
      </c>
      <c r="H102" s="217">
        <v>18.296</v>
      </c>
      <c r="I102" s="218"/>
      <c r="J102" s="219">
        <f>ROUND(I102*H102,2)</f>
        <v>0</v>
      </c>
      <c r="K102" s="215" t="s">
        <v>216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81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1633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1634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81</v>
      </c>
    </row>
    <row r="104" spans="1:47" s="2" customFormat="1" ht="12">
      <c r="A104" s="39"/>
      <c r="B104" s="40"/>
      <c r="C104" s="41"/>
      <c r="D104" s="231" t="s">
        <v>221</v>
      </c>
      <c r="E104" s="41"/>
      <c r="F104" s="232" t="s">
        <v>1635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221</v>
      </c>
      <c r="AU104" s="18" t="s">
        <v>81</v>
      </c>
    </row>
    <row r="105" spans="1:51" s="13" customFormat="1" ht="12">
      <c r="A105" s="13"/>
      <c r="B105" s="233"/>
      <c r="C105" s="234"/>
      <c r="D105" s="226" t="s">
        <v>223</v>
      </c>
      <c r="E105" s="235" t="s">
        <v>19</v>
      </c>
      <c r="F105" s="236" t="s">
        <v>1636</v>
      </c>
      <c r="G105" s="234"/>
      <c r="H105" s="237">
        <v>15.072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223</v>
      </c>
      <c r="AU105" s="243" t="s">
        <v>81</v>
      </c>
      <c r="AV105" s="13" t="s">
        <v>81</v>
      </c>
      <c r="AW105" s="13" t="s">
        <v>33</v>
      </c>
      <c r="AX105" s="13" t="s">
        <v>72</v>
      </c>
      <c r="AY105" s="243" t="s">
        <v>210</v>
      </c>
    </row>
    <row r="106" spans="1:51" s="13" customFormat="1" ht="12">
      <c r="A106" s="13"/>
      <c r="B106" s="233"/>
      <c r="C106" s="234"/>
      <c r="D106" s="226" t="s">
        <v>223</v>
      </c>
      <c r="E106" s="235" t="s">
        <v>19</v>
      </c>
      <c r="F106" s="236" t="s">
        <v>1637</v>
      </c>
      <c r="G106" s="234"/>
      <c r="H106" s="237">
        <v>3.224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223</v>
      </c>
      <c r="AU106" s="243" t="s">
        <v>81</v>
      </c>
      <c r="AV106" s="13" t="s">
        <v>81</v>
      </c>
      <c r="AW106" s="13" t="s">
        <v>33</v>
      </c>
      <c r="AX106" s="13" t="s">
        <v>72</v>
      </c>
      <c r="AY106" s="243" t="s">
        <v>210</v>
      </c>
    </row>
    <row r="107" spans="1:51" s="14" customFormat="1" ht="12">
      <c r="A107" s="14"/>
      <c r="B107" s="255"/>
      <c r="C107" s="256"/>
      <c r="D107" s="226" t="s">
        <v>223</v>
      </c>
      <c r="E107" s="257" t="s">
        <v>19</v>
      </c>
      <c r="F107" s="258" t="s">
        <v>326</v>
      </c>
      <c r="G107" s="256"/>
      <c r="H107" s="259">
        <v>18.296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223</v>
      </c>
      <c r="AU107" s="265" t="s">
        <v>81</v>
      </c>
      <c r="AV107" s="14" t="s">
        <v>217</v>
      </c>
      <c r="AW107" s="14" t="s">
        <v>33</v>
      </c>
      <c r="AX107" s="14" t="s">
        <v>79</v>
      </c>
      <c r="AY107" s="265" t="s">
        <v>210</v>
      </c>
    </row>
    <row r="108" spans="1:65" s="2" customFormat="1" ht="33" customHeight="1">
      <c r="A108" s="39"/>
      <c r="B108" s="40"/>
      <c r="C108" s="213" t="s">
        <v>81</v>
      </c>
      <c r="D108" s="213" t="s">
        <v>212</v>
      </c>
      <c r="E108" s="214" t="s">
        <v>1638</v>
      </c>
      <c r="F108" s="215" t="s">
        <v>1639</v>
      </c>
      <c r="G108" s="216" t="s">
        <v>215</v>
      </c>
      <c r="H108" s="217">
        <v>1</v>
      </c>
      <c r="I108" s="218"/>
      <c r="J108" s="219">
        <f>ROUND(I108*H108,2)</f>
        <v>0</v>
      </c>
      <c r="K108" s="215" t="s">
        <v>216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81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1640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1641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81</v>
      </c>
    </row>
    <row r="110" spans="1:47" s="2" customFormat="1" ht="12">
      <c r="A110" s="39"/>
      <c r="B110" s="40"/>
      <c r="C110" s="41"/>
      <c r="D110" s="231" t="s">
        <v>221</v>
      </c>
      <c r="E110" s="41"/>
      <c r="F110" s="232" t="s">
        <v>1642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221</v>
      </c>
      <c r="AU110" s="18" t="s">
        <v>81</v>
      </c>
    </row>
    <row r="111" spans="1:51" s="13" customFormat="1" ht="12">
      <c r="A111" s="13"/>
      <c r="B111" s="233"/>
      <c r="C111" s="234"/>
      <c r="D111" s="226" t="s">
        <v>223</v>
      </c>
      <c r="E111" s="235" t="s">
        <v>19</v>
      </c>
      <c r="F111" s="236" t="s">
        <v>1643</v>
      </c>
      <c r="G111" s="234"/>
      <c r="H111" s="237">
        <v>1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223</v>
      </c>
      <c r="AU111" s="243" t="s">
        <v>81</v>
      </c>
      <c r="AV111" s="13" t="s">
        <v>81</v>
      </c>
      <c r="AW111" s="13" t="s">
        <v>33</v>
      </c>
      <c r="AX111" s="13" t="s">
        <v>79</v>
      </c>
      <c r="AY111" s="243" t="s">
        <v>210</v>
      </c>
    </row>
    <row r="112" spans="1:65" s="2" customFormat="1" ht="37.8" customHeight="1">
      <c r="A112" s="39"/>
      <c r="B112" s="40"/>
      <c r="C112" s="213" t="s">
        <v>234</v>
      </c>
      <c r="D112" s="213" t="s">
        <v>212</v>
      </c>
      <c r="E112" s="214" t="s">
        <v>1644</v>
      </c>
      <c r="F112" s="215" t="s">
        <v>1645</v>
      </c>
      <c r="G112" s="216" t="s">
        <v>215</v>
      </c>
      <c r="H112" s="217">
        <v>10.88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1646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1647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1648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51" s="13" customFormat="1" ht="12">
      <c r="A115" s="13"/>
      <c r="B115" s="233"/>
      <c r="C115" s="234"/>
      <c r="D115" s="226" t="s">
        <v>223</v>
      </c>
      <c r="E115" s="235" t="s">
        <v>19</v>
      </c>
      <c r="F115" s="236" t="s">
        <v>1649</v>
      </c>
      <c r="G115" s="234"/>
      <c r="H115" s="237">
        <v>10.88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223</v>
      </c>
      <c r="AU115" s="243" t="s">
        <v>81</v>
      </c>
      <c r="AV115" s="13" t="s">
        <v>81</v>
      </c>
      <c r="AW115" s="13" t="s">
        <v>33</v>
      </c>
      <c r="AX115" s="13" t="s">
        <v>79</v>
      </c>
      <c r="AY115" s="243" t="s">
        <v>210</v>
      </c>
    </row>
    <row r="116" spans="1:65" s="2" customFormat="1" ht="37.8" customHeight="1">
      <c r="A116" s="39"/>
      <c r="B116" s="40"/>
      <c r="C116" s="213" t="s">
        <v>217</v>
      </c>
      <c r="D116" s="213" t="s">
        <v>212</v>
      </c>
      <c r="E116" s="214" t="s">
        <v>1650</v>
      </c>
      <c r="F116" s="215" t="s">
        <v>1651</v>
      </c>
      <c r="G116" s="216" t="s">
        <v>215</v>
      </c>
      <c r="H116" s="217">
        <v>10.88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1652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1653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1654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65" s="2" customFormat="1" ht="33" customHeight="1">
      <c r="A119" s="39"/>
      <c r="B119" s="40"/>
      <c r="C119" s="213" t="s">
        <v>225</v>
      </c>
      <c r="D119" s="213" t="s">
        <v>212</v>
      </c>
      <c r="E119" s="214" t="s">
        <v>1655</v>
      </c>
      <c r="F119" s="215" t="s">
        <v>1656</v>
      </c>
      <c r="G119" s="216" t="s">
        <v>332</v>
      </c>
      <c r="H119" s="217">
        <v>21.76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217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217</v>
      </c>
      <c r="BM119" s="224" t="s">
        <v>1657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1658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1659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51" s="13" customFormat="1" ht="12">
      <c r="A122" s="13"/>
      <c r="B122" s="233"/>
      <c r="C122" s="234"/>
      <c r="D122" s="226" t="s">
        <v>223</v>
      </c>
      <c r="E122" s="234"/>
      <c r="F122" s="236" t="s">
        <v>1660</v>
      </c>
      <c r="G122" s="234"/>
      <c r="H122" s="237">
        <v>21.76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223</v>
      </c>
      <c r="AU122" s="243" t="s">
        <v>81</v>
      </c>
      <c r="AV122" s="13" t="s">
        <v>81</v>
      </c>
      <c r="AW122" s="13" t="s">
        <v>4</v>
      </c>
      <c r="AX122" s="13" t="s">
        <v>79</v>
      </c>
      <c r="AY122" s="243" t="s">
        <v>210</v>
      </c>
    </row>
    <row r="123" spans="1:65" s="2" customFormat="1" ht="24.15" customHeight="1">
      <c r="A123" s="39"/>
      <c r="B123" s="40"/>
      <c r="C123" s="213" t="s">
        <v>246</v>
      </c>
      <c r="D123" s="213" t="s">
        <v>212</v>
      </c>
      <c r="E123" s="214" t="s">
        <v>1661</v>
      </c>
      <c r="F123" s="215" t="s">
        <v>1662</v>
      </c>
      <c r="G123" s="216" t="s">
        <v>215</v>
      </c>
      <c r="H123" s="217">
        <v>7.41</v>
      </c>
      <c r="I123" s="218"/>
      <c r="J123" s="219">
        <f>ROUND(I123*H123,2)</f>
        <v>0</v>
      </c>
      <c r="K123" s="215" t="s">
        <v>216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217</v>
      </c>
      <c r="AT123" s="224" t="s">
        <v>212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217</v>
      </c>
      <c r="BM123" s="224" t="s">
        <v>1663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1664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47" s="2" customFormat="1" ht="12">
      <c r="A125" s="39"/>
      <c r="B125" s="40"/>
      <c r="C125" s="41"/>
      <c r="D125" s="231" t="s">
        <v>221</v>
      </c>
      <c r="E125" s="41"/>
      <c r="F125" s="232" t="s">
        <v>1665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221</v>
      </c>
      <c r="AU125" s="18" t="s">
        <v>81</v>
      </c>
    </row>
    <row r="126" spans="1:51" s="13" customFormat="1" ht="12">
      <c r="A126" s="13"/>
      <c r="B126" s="233"/>
      <c r="C126" s="234"/>
      <c r="D126" s="226" t="s">
        <v>223</v>
      </c>
      <c r="E126" s="235" t="s">
        <v>19</v>
      </c>
      <c r="F126" s="236" t="s">
        <v>1666</v>
      </c>
      <c r="G126" s="234"/>
      <c r="H126" s="237">
        <v>7.41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223</v>
      </c>
      <c r="AU126" s="243" t="s">
        <v>81</v>
      </c>
      <c r="AV126" s="13" t="s">
        <v>81</v>
      </c>
      <c r="AW126" s="13" t="s">
        <v>33</v>
      </c>
      <c r="AX126" s="13" t="s">
        <v>79</v>
      </c>
      <c r="AY126" s="243" t="s">
        <v>210</v>
      </c>
    </row>
    <row r="127" spans="1:65" s="2" customFormat="1" ht="24.15" customHeight="1">
      <c r="A127" s="39"/>
      <c r="B127" s="40"/>
      <c r="C127" s="213" t="s">
        <v>259</v>
      </c>
      <c r="D127" s="213" t="s">
        <v>212</v>
      </c>
      <c r="E127" s="214" t="s">
        <v>1667</v>
      </c>
      <c r="F127" s="215" t="s">
        <v>1668</v>
      </c>
      <c r="G127" s="216" t="s">
        <v>215</v>
      </c>
      <c r="H127" s="217">
        <v>4.09</v>
      </c>
      <c r="I127" s="218"/>
      <c r="J127" s="219">
        <f>ROUND(I127*H127,2)</f>
        <v>0</v>
      </c>
      <c r="K127" s="215" t="s">
        <v>216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217</v>
      </c>
      <c r="AT127" s="224" t="s">
        <v>212</v>
      </c>
      <c r="AU127" s="224" t="s">
        <v>81</v>
      </c>
      <c r="AY127" s="18" t="s">
        <v>210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217</v>
      </c>
      <c r="BM127" s="224" t="s">
        <v>1669</v>
      </c>
    </row>
    <row r="128" spans="1:47" s="2" customFormat="1" ht="12">
      <c r="A128" s="39"/>
      <c r="B128" s="40"/>
      <c r="C128" s="41"/>
      <c r="D128" s="226" t="s">
        <v>219</v>
      </c>
      <c r="E128" s="41"/>
      <c r="F128" s="227" t="s">
        <v>1670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219</v>
      </c>
      <c r="AU128" s="18" t="s">
        <v>81</v>
      </c>
    </row>
    <row r="129" spans="1:47" s="2" customFormat="1" ht="12">
      <c r="A129" s="39"/>
      <c r="B129" s="40"/>
      <c r="C129" s="41"/>
      <c r="D129" s="231" t="s">
        <v>221</v>
      </c>
      <c r="E129" s="41"/>
      <c r="F129" s="232" t="s">
        <v>1671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221</v>
      </c>
      <c r="AU129" s="18" t="s">
        <v>81</v>
      </c>
    </row>
    <row r="130" spans="1:51" s="13" customFormat="1" ht="12">
      <c r="A130" s="13"/>
      <c r="B130" s="233"/>
      <c r="C130" s="234"/>
      <c r="D130" s="226" t="s">
        <v>223</v>
      </c>
      <c r="E130" s="235" t="s">
        <v>19</v>
      </c>
      <c r="F130" s="236" t="s">
        <v>1672</v>
      </c>
      <c r="G130" s="234"/>
      <c r="H130" s="237">
        <v>4.09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223</v>
      </c>
      <c r="AU130" s="243" t="s">
        <v>81</v>
      </c>
      <c r="AV130" s="13" t="s">
        <v>81</v>
      </c>
      <c r="AW130" s="13" t="s">
        <v>33</v>
      </c>
      <c r="AX130" s="13" t="s">
        <v>79</v>
      </c>
      <c r="AY130" s="243" t="s">
        <v>210</v>
      </c>
    </row>
    <row r="131" spans="1:65" s="2" customFormat="1" ht="16.5" customHeight="1">
      <c r="A131" s="39"/>
      <c r="B131" s="40"/>
      <c r="C131" s="244" t="s">
        <v>243</v>
      </c>
      <c r="D131" s="244" t="s">
        <v>240</v>
      </c>
      <c r="E131" s="245" t="s">
        <v>1673</v>
      </c>
      <c r="F131" s="246" t="s">
        <v>1674</v>
      </c>
      <c r="G131" s="247" t="s">
        <v>332</v>
      </c>
      <c r="H131" s="248">
        <v>8.18</v>
      </c>
      <c r="I131" s="249"/>
      <c r="J131" s="250">
        <f>ROUND(I131*H131,2)</f>
        <v>0</v>
      </c>
      <c r="K131" s="246" t="s">
        <v>216</v>
      </c>
      <c r="L131" s="251"/>
      <c r="M131" s="252" t="s">
        <v>19</v>
      </c>
      <c r="N131" s="253" t="s">
        <v>43</v>
      </c>
      <c r="O131" s="85"/>
      <c r="P131" s="222">
        <f>O131*H131</f>
        <v>0</v>
      </c>
      <c r="Q131" s="222">
        <v>1</v>
      </c>
      <c r="R131" s="222">
        <f>Q131*H131</f>
        <v>8.18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243</v>
      </c>
      <c r="AT131" s="224" t="s">
        <v>240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1675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1674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51" s="13" customFormat="1" ht="12">
      <c r="A133" s="13"/>
      <c r="B133" s="233"/>
      <c r="C133" s="234"/>
      <c r="D133" s="226" t="s">
        <v>223</v>
      </c>
      <c r="E133" s="234"/>
      <c r="F133" s="236" t="s">
        <v>1676</v>
      </c>
      <c r="G133" s="234"/>
      <c r="H133" s="237">
        <v>8.18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223</v>
      </c>
      <c r="AU133" s="243" t="s">
        <v>81</v>
      </c>
      <c r="AV133" s="13" t="s">
        <v>81</v>
      </c>
      <c r="AW133" s="13" t="s">
        <v>4</v>
      </c>
      <c r="AX133" s="13" t="s">
        <v>79</v>
      </c>
      <c r="AY133" s="243" t="s">
        <v>210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81</v>
      </c>
      <c r="F134" s="211" t="s">
        <v>1677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SUM(P135:P144)</f>
        <v>0</v>
      </c>
      <c r="Q134" s="205"/>
      <c r="R134" s="206">
        <f>SUM(R135:R144)</f>
        <v>1.8611573999999997</v>
      </c>
      <c r="S134" s="205"/>
      <c r="T134" s="207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79</v>
      </c>
      <c r="AT134" s="209" t="s">
        <v>71</v>
      </c>
      <c r="AU134" s="209" t="s">
        <v>79</v>
      </c>
      <c r="AY134" s="208" t="s">
        <v>210</v>
      </c>
      <c r="BK134" s="210">
        <f>SUM(BK135:BK144)</f>
        <v>0</v>
      </c>
    </row>
    <row r="135" spans="1:65" s="2" customFormat="1" ht="33" customHeight="1">
      <c r="A135" s="39"/>
      <c r="B135" s="40"/>
      <c r="C135" s="213" t="s">
        <v>265</v>
      </c>
      <c r="D135" s="213" t="s">
        <v>212</v>
      </c>
      <c r="E135" s="214" t="s">
        <v>1678</v>
      </c>
      <c r="F135" s="215" t="s">
        <v>1679</v>
      </c>
      <c r="G135" s="216" t="s">
        <v>229</v>
      </c>
      <c r="H135" s="217">
        <v>32.4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0.00031</v>
      </c>
      <c r="R135" s="222">
        <f>Q135*H135</f>
        <v>0.010043999999999999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217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217</v>
      </c>
      <c r="BM135" s="224" t="s">
        <v>1680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1681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1682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51" s="13" customFormat="1" ht="12">
      <c r="A138" s="13"/>
      <c r="B138" s="233"/>
      <c r="C138" s="234"/>
      <c r="D138" s="226" t="s">
        <v>223</v>
      </c>
      <c r="E138" s="235" t="s">
        <v>19</v>
      </c>
      <c r="F138" s="236" t="s">
        <v>1683</v>
      </c>
      <c r="G138" s="234"/>
      <c r="H138" s="237">
        <v>32.4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223</v>
      </c>
      <c r="AU138" s="243" t="s">
        <v>81</v>
      </c>
      <c r="AV138" s="13" t="s">
        <v>81</v>
      </c>
      <c r="AW138" s="13" t="s">
        <v>33</v>
      </c>
      <c r="AX138" s="13" t="s">
        <v>79</v>
      </c>
      <c r="AY138" s="243" t="s">
        <v>210</v>
      </c>
    </row>
    <row r="139" spans="1:65" s="2" customFormat="1" ht="24.15" customHeight="1">
      <c r="A139" s="39"/>
      <c r="B139" s="40"/>
      <c r="C139" s="244" t="s">
        <v>277</v>
      </c>
      <c r="D139" s="244" t="s">
        <v>240</v>
      </c>
      <c r="E139" s="245" t="s">
        <v>1684</v>
      </c>
      <c r="F139" s="246" t="s">
        <v>1685</v>
      </c>
      <c r="G139" s="247" t="s">
        <v>229</v>
      </c>
      <c r="H139" s="248">
        <v>38.378</v>
      </c>
      <c r="I139" s="249"/>
      <c r="J139" s="250">
        <f>ROUND(I139*H139,2)</f>
        <v>0</v>
      </c>
      <c r="K139" s="246" t="s">
        <v>216</v>
      </c>
      <c r="L139" s="251"/>
      <c r="M139" s="252" t="s">
        <v>19</v>
      </c>
      <c r="N139" s="253" t="s">
        <v>43</v>
      </c>
      <c r="O139" s="85"/>
      <c r="P139" s="222">
        <f>O139*H139</f>
        <v>0</v>
      </c>
      <c r="Q139" s="222">
        <v>0.0003</v>
      </c>
      <c r="R139" s="222">
        <f>Q139*H139</f>
        <v>0.011513399999999998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243</v>
      </c>
      <c r="AT139" s="224" t="s">
        <v>240</v>
      </c>
      <c r="AU139" s="224" t="s">
        <v>81</v>
      </c>
      <c r="AY139" s="18" t="s">
        <v>210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217</v>
      </c>
      <c r="BM139" s="224" t="s">
        <v>1686</v>
      </c>
    </row>
    <row r="140" spans="1:47" s="2" customFormat="1" ht="12">
      <c r="A140" s="39"/>
      <c r="B140" s="40"/>
      <c r="C140" s="41"/>
      <c r="D140" s="226" t="s">
        <v>219</v>
      </c>
      <c r="E140" s="41"/>
      <c r="F140" s="227" t="s">
        <v>1685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219</v>
      </c>
      <c r="AU140" s="18" t="s">
        <v>81</v>
      </c>
    </row>
    <row r="141" spans="1:51" s="13" customFormat="1" ht="12">
      <c r="A141" s="13"/>
      <c r="B141" s="233"/>
      <c r="C141" s="234"/>
      <c r="D141" s="226" t="s">
        <v>223</v>
      </c>
      <c r="E141" s="234"/>
      <c r="F141" s="236" t="s">
        <v>1687</v>
      </c>
      <c r="G141" s="234"/>
      <c r="H141" s="237">
        <v>38.378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223</v>
      </c>
      <c r="AU141" s="243" t="s">
        <v>81</v>
      </c>
      <c r="AV141" s="13" t="s">
        <v>81</v>
      </c>
      <c r="AW141" s="13" t="s">
        <v>4</v>
      </c>
      <c r="AX141" s="13" t="s">
        <v>79</v>
      </c>
      <c r="AY141" s="243" t="s">
        <v>210</v>
      </c>
    </row>
    <row r="142" spans="1:65" s="2" customFormat="1" ht="44.25" customHeight="1">
      <c r="A142" s="39"/>
      <c r="B142" s="40"/>
      <c r="C142" s="213" t="s">
        <v>283</v>
      </c>
      <c r="D142" s="213" t="s">
        <v>212</v>
      </c>
      <c r="E142" s="214" t="s">
        <v>1688</v>
      </c>
      <c r="F142" s="215" t="s">
        <v>1689</v>
      </c>
      <c r="G142" s="216" t="s">
        <v>269</v>
      </c>
      <c r="H142" s="217">
        <v>9</v>
      </c>
      <c r="I142" s="218"/>
      <c r="J142" s="219">
        <f>ROUND(I142*H142,2)</f>
        <v>0</v>
      </c>
      <c r="K142" s="215" t="s">
        <v>216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0.2044</v>
      </c>
      <c r="R142" s="222">
        <f>Q142*H142</f>
        <v>1.8396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81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1690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1691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81</v>
      </c>
    </row>
    <row r="144" spans="1:47" s="2" customFormat="1" ht="12">
      <c r="A144" s="39"/>
      <c r="B144" s="40"/>
      <c r="C144" s="41"/>
      <c r="D144" s="231" t="s">
        <v>221</v>
      </c>
      <c r="E144" s="41"/>
      <c r="F144" s="232" t="s">
        <v>1692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221</v>
      </c>
      <c r="AU144" s="18" t="s">
        <v>81</v>
      </c>
    </row>
    <row r="145" spans="1:63" s="12" customFormat="1" ht="22.8" customHeight="1">
      <c r="A145" s="12"/>
      <c r="B145" s="197"/>
      <c r="C145" s="198"/>
      <c r="D145" s="199" t="s">
        <v>71</v>
      </c>
      <c r="E145" s="211" t="s">
        <v>217</v>
      </c>
      <c r="F145" s="211" t="s">
        <v>1693</v>
      </c>
      <c r="G145" s="198"/>
      <c r="H145" s="198"/>
      <c r="I145" s="201"/>
      <c r="J145" s="212">
        <f>BK145</f>
        <v>0</v>
      </c>
      <c r="K145" s="198"/>
      <c r="L145" s="203"/>
      <c r="M145" s="204"/>
      <c r="N145" s="205"/>
      <c r="O145" s="205"/>
      <c r="P145" s="206">
        <f>SUM(P146:P149)</f>
        <v>0</v>
      </c>
      <c r="Q145" s="205"/>
      <c r="R145" s="206">
        <f>SUM(R146:R149)</f>
        <v>0</v>
      </c>
      <c r="S145" s="205"/>
      <c r="T145" s="207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79</v>
      </c>
      <c r="AT145" s="209" t="s">
        <v>71</v>
      </c>
      <c r="AU145" s="209" t="s">
        <v>79</v>
      </c>
      <c r="AY145" s="208" t="s">
        <v>210</v>
      </c>
      <c r="BK145" s="210">
        <f>SUM(BK146:BK149)</f>
        <v>0</v>
      </c>
    </row>
    <row r="146" spans="1:65" s="2" customFormat="1" ht="24.15" customHeight="1">
      <c r="A146" s="39"/>
      <c r="B146" s="40"/>
      <c r="C146" s="213" t="s">
        <v>8</v>
      </c>
      <c r="D146" s="213" t="s">
        <v>212</v>
      </c>
      <c r="E146" s="214" t="s">
        <v>1694</v>
      </c>
      <c r="F146" s="215" t="s">
        <v>1695</v>
      </c>
      <c r="G146" s="216" t="s">
        <v>215</v>
      </c>
      <c r="H146" s="217">
        <v>1.03</v>
      </c>
      <c r="I146" s="218"/>
      <c r="J146" s="219">
        <f>ROUND(I146*H146,2)</f>
        <v>0</v>
      </c>
      <c r="K146" s="215" t="s">
        <v>216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1696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1697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47" s="2" customFormat="1" ht="12">
      <c r="A148" s="39"/>
      <c r="B148" s="40"/>
      <c r="C148" s="41"/>
      <c r="D148" s="231" t="s">
        <v>221</v>
      </c>
      <c r="E148" s="41"/>
      <c r="F148" s="232" t="s">
        <v>1698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221</v>
      </c>
      <c r="AU148" s="18" t="s">
        <v>81</v>
      </c>
    </row>
    <row r="149" spans="1:51" s="13" customFormat="1" ht="12">
      <c r="A149" s="13"/>
      <c r="B149" s="233"/>
      <c r="C149" s="234"/>
      <c r="D149" s="226" t="s">
        <v>223</v>
      </c>
      <c r="E149" s="235" t="s">
        <v>19</v>
      </c>
      <c r="F149" s="236" t="s">
        <v>1699</v>
      </c>
      <c r="G149" s="234"/>
      <c r="H149" s="237">
        <v>1.03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223</v>
      </c>
      <c r="AU149" s="243" t="s">
        <v>81</v>
      </c>
      <c r="AV149" s="13" t="s">
        <v>81</v>
      </c>
      <c r="AW149" s="13" t="s">
        <v>33</v>
      </c>
      <c r="AX149" s="13" t="s">
        <v>79</v>
      </c>
      <c r="AY149" s="243" t="s">
        <v>210</v>
      </c>
    </row>
    <row r="150" spans="1:63" s="12" customFormat="1" ht="22.8" customHeight="1">
      <c r="A150" s="12"/>
      <c r="B150" s="197"/>
      <c r="C150" s="198"/>
      <c r="D150" s="199" t="s">
        <v>71</v>
      </c>
      <c r="E150" s="211" t="s">
        <v>246</v>
      </c>
      <c r="F150" s="211" t="s">
        <v>247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SUM(P151:P153)</f>
        <v>0</v>
      </c>
      <c r="Q150" s="205"/>
      <c r="R150" s="206">
        <f>SUM(R151:R153)</f>
        <v>1.725765</v>
      </c>
      <c r="S150" s="205"/>
      <c r="T150" s="207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79</v>
      </c>
      <c r="AT150" s="209" t="s">
        <v>71</v>
      </c>
      <c r="AU150" s="209" t="s">
        <v>79</v>
      </c>
      <c r="AY150" s="208" t="s">
        <v>210</v>
      </c>
      <c r="BK150" s="210">
        <f>SUM(BK151:BK153)</f>
        <v>0</v>
      </c>
    </row>
    <row r="151" spans="1:65" s="2" customFormat="1" ht="24.15" customHeight="1">
      <c r="A151" s="39"/>
      <c r="B151" s="40"/>
      <c r="C151" s="213" t="s">
        <v>294</v>
      </c>
      <c r="D151" s="213" t="s">
        <v>212</v>
      </c>
      <c r="E151" s="214" t="s">
        <v>1700</v>
      </c>
      <c r="F151" s="215" t="s">
        <v>1701</v>
      </c>
      <c r="G151" s="216" t="s">
        <v>215</v>
      </c>
      <c r="H151" s="217">
        <v>0.75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2.30102</v>
      </c>
      <c r="R151" s="222">
        <f>Q151*H151</f>
        <v>1.725765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1702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1703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1704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63" s="12" customFormat="1" ht="22.8" customHeight="1">
      <c r="A154" s="12"/>
      <c r="B154" s="197"/>
      <c r="C154" s="198"/>
      <c r="D154" s="199" t="s">
        <v>71</v>
      </c>
      <c r="E154" s="211" t="s">
        <v>243</v>
      </c>
      <c r="F154" s="211" t="s">
        <v>1705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SUM(P155:P169)</f>
        <v>0</v>
      </c>
      <c r="Q154" s="205"/>
      <c r="R154" s="206">
        <f>SUM(R155:R169)</f>
        <v>1.13473175</v>
      </c>
      <c r="S154" s="205"/>
      <c r="T154" s="207">
        <f>SUM(T155:T169)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79</v>
      </c>
      <c r="AT154" s="209" t="s">
        <v>71</v>
      </c>
      <c r="AU154" s="209" t="s">
        <v>79</v>
      </c>
      <c r="AY154" s="208" t="s">
        <v>210</v>
      </c>
      <c r="BK154" s="210">
        <f>SUM(BK155:BK169)</f>
        <v>0</v>
      </c>
    </row>
    <row r="155" spans="1:65" s="2" customFormat="1" ht="24.15" customHeight="1">
      <c r="A155" s="39"/>
      <c r="B155" s="40"/>
      <c r="C155" s="213" t="s">
        <v>301</v>
      </c>
      <c r="D155" s="213" t="s">
        <v>212</v>
      </c>
      <c r="E155" s="214" t="s">
        <v>1706</v>
      </c>
      <c r="F155" s="215" t="s">
        <v>1707</v>
      </c>
      <c r="G155" s="216" t="s">
        <v>297</v>
      </c>
      <c r="H155" s="217">
        <v>1</v>
      </c>
      <c r="I155" s="218"/>
      <c r="J155" s="219">
        <f>ROUND(I155*H155,2)</f>
        <v>0</v>
      </c>
      <c r="K155" s="215" t="s">
        <v>216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7E-05</v>
      </c>
      <c r="R155" s="222">
        <f>Q155*H155</f>
        <v>7E-05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217</v>
      </c>
      <c r="AT155" s="224" t="s">
        <v>212</v>
      </c>
      <c r="AU155" s="224" t="s">
        <v>81</v>
      </c>
      <c r="AY155" s="18" t="s">
        <v>210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217</v>
      </c>
      <c r="BM155" s="224" t="s">
        <v>1708</v>
      </c>
    </row>
    <row r="156" spans="1:47" s="2" customFormat="1" ht="12">
      <c r="A156" s="39"/>
      <c r="B156" s="40"/>
      <c r="C156" s="41"/>
      <c r="D156" s="226" t="s">
        <v>219</v>
      </c>
      <c r="E156" s="41"/>
      <c r="F156" s="227" t="s">
        <v>1709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219</v>
      </c>
      <c r="AU156" s="18" t="s">
        <v>81</v>
      </c>
    </row>
    <row r="157" spans="1:47" s="2" customFormat="1" ht="12">
      <c r="A157" s="39"/>
      <c r="B157" s="40"/>
      <c r="C157" s="41"/>
      <c r="D157" s="231" t="s">
        <v>221</v>
      </c>
      <c r="E157" s="41"/>
      <c r="F157" s="232" t="s">
        <v>1710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221</v>
      </c>
      <c r="AU157" s="18" t="s">
        <v>81</v>
      </c>
    </row>
    <row r="158" spans="1:65" s="2" customFormat="1" ht="21.75" customHeight="1">
      <c r="A158" s="39"/>
      <c r="B158" s="40"/>
      <c r="C158" s="244" t="s">
        <v>305</v>
      </c>
      <c r="D158" s="244" t="s">
        <v>240</v>
      </c>
      <c r="E158" s="245" t="s">
        <v>1711</v>
      </c>
      <c r="F158" s="246" t="s">
        <v>1712</v>
      </c>
      <c r="G158" s="247" t="s">
        <v>297</v>
      </c>
      <c r="H158" s="248">
        <v>1.015</v>
      </c>
      <c r="I158" s="249"/>
      <c r="J158" s="250">
        <f>ROUND(I158*H158,2)</f>
        <v>0</v>
      </c>
      <c r="K158" s="246" t="s">
        <v>216</v>
      </c>
      <c r="L158" s="251"/>
      <c r="M158" s="252" t="s">
        <v>19</v>
      </c>
      <c r="N158" s="253" t="s">
        <v>43</v>
      </c>
      <c r="O158" s="85"/>
      <c r="P158" s="222">
        <f>O158*H158</f>
        <v>0</v>
      </c>
      <c r="Q158" s="222">
        <v>0.00065</v>
      </c>
      <c r="R158" s="222">
        <f>Q158*H158</f>
        <v>0.0006597499999999999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243</v>
      </c>
      <c r="AT158" s="224" t="s">
        <v>240</v>
      </c>
      <c r="AU158" s="224" t="s">
        <v>81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1713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1712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81</v>
      </c>
    </row>
    <row r="160" spans="1:51" s="13" customFormat="1" ht="12">
      <c r="A160" s="13"/>
      <c r="B160" s="233"/>
      <c r="C160" s="234"/>
      <c r="D160" s="226" t="s">
        <v>223</v>
      </c>
      <c r="E160" s="234"/>
      <c r="F160" s="236" t="s">
        <v>1714</v>
      </c>
      <c r="G160" s="234"/>
      <c r="H160" s="237">
        <v>1.015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223</v>
      </c>
      <c r="AU160" s="243" t="s">
        <v>81</v>
      </c>
      <c r="AV160" s="13" t="s">
        <v>81</v>
      </c>
      <c r="AW160" s="13" t="s">
        <v>4</v>
      </c>
      <c r="AX160" s="13" t="s">
        <v>79</v>
      </c>
      <c r="AY160" s="243" t="s">
        <v>210</v>
      </c>
    </row>
    <row r="161" spans="1:65" s="2" customFormat="1" ht="21.75" customHeight="1">
      <c r="A161" s="39"/>
      <c r="B161" s="40"/>
      <c r="C161" s="213" t="s">
        <v>311</v>
      </c>
      <c r="D161" s="213" t="s">
        <v>212</v>
      </c>
      <c r="E161" s="214" t="s">
        <v>1715</v>
      </c>
      <c r="F161" s="215" t="s">
        <v>1716</v>
      </c>
      <c r="G161" s="216" t="s">
        <v>297</v>
      </c>
      <c r="H161" s="217">
        <v>1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1.12181</v>
      </c>
      <c r="R161" s="222">
        <f>Q161*H161</f>
        <v>1.12181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1717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1718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1719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5" s="2" customFormat="1" ht="24.15" customHeight="1">
      <c r="A164" s="39"/>
      <c r="B164" s="40"/>
      <c r="C164" s="213" t="s">
        <v>317</v>
      </c>
      <c r="D164" s="213" t="s">
        <v>212</v>
      </c>
      <c r="E164" s="214" t="s">
        <v>1720</v>
      </c>
      <c r="F164" s="215" t="s">
        <v>1721</v>
      </c>
      <c r="G164" s="216" t="s">
        <v>269</v>
      </c>
      <c r="H164" s="217">
        <v>5</v>
      </c>
      <c r="I164" s="218"/>
      <c r="J164" s="219">
        <f>ROUND(I164*H164,2)</f>
        <v>0</v>
      </c>
      <c r="K164" s="215" t="s">
        <v>216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0.0015</v>
      </c>
      <c r="R164" s="222">
        <f>Q164*H164</f>
        <v>0.0075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81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1722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1723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81</v>
      </c>
    </row>
    <row r="166" spans="1:47" s="2" customFormat="1" ht="12">
      <c r="A166" s="39"/>
      <c r="B166" s="40"/>
      <c r="C166" s="41"/>
      <c r="D166" s="231" t="s">
        <v>221</v>
      </c>
      <c r="E166" s="41"/>
      <c r="F166" s="232" t="s">
        <v>1724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221</v>
      </c>
      <c r="AU166" s="18" t="s">
        <v>81</v>
      </c>
    </row>
    <row r="167" spans="1:65" s="2" customFormat="1" ht="24.15" customHeight="1">
      <c r="A167" s="39"/>
      <c r="B167" s="40"/>
      <c r="C167" s="213" t="s">
        <v>329</v>
      </c>
      <c r="D167" s="213" t="s">
        <v>212</v>
      </c>
      <c r="E167" s="214" t="s">
        <v>1725</v>
      </c>
      <c r="F167" s="215" t="s">
        <v>1726</v>
      </c>
      <c r="G167" s="216" t="s">
        <v>269</v>
      </c>
      <c r="H167" s="217">
        <v>1.7</v>
      </c>
      <c r="I167" s="218"/>
      <c r="J167" s="219">
        <f>ROUND(I167*H167,2)</f>
        <v>0</v>
      </c>
      <c r="K167" s="215" t="s">
        <v>216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0.00276</v>
      </c>
      <c r="R167" s="222">
        <f>Q167*H167</f>
        <v>0.004692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217</v>
      </c>
      <c r="AT167" s="224" t="s">
        <v>212</v>
      </c>
      <c r="AU167" s="224" t="s">
        <v>81</v>
      </c>
      <c r="AY167" s="18" t="s">
        <v>210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217</v>
      </c>
      <c r="BM167" s="224" t="s">
        <v>1727</v>
      </c>
    </row>
    <row r="168" spans="1:47" s="2" customFormat="1" ht="12">
      <c r="A168" s="39"/>
      <c r="B168" s="40"/>
      <c r="C168" s="41"/>
      <c r="D168" s="226" t="s">
        <v>219</v>
      </c>
      <c r="E168" s="41"/>
      <c r="F168" s="227" t="s">
        <v>1728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219</v>
      </c>
      <c r="AU168" s="18" t="s">
        <v>81</v>
      </c>
    </row>
    <row r="169" spans="1:47" s="2" customFormat="1" ht="12">
      <c r="A169" s="39"/>
      <c r="B169" s="40"/>
      <c r="C169" s="41"/>
      <c r="D169" s="231" t="s">
        <v>221</v>
      </c>
      <c r="E169" s="41"/>
      <c r="F169" s="232" t="s">
        <v>1729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221</v>
      </c>
      <c r="AU169" s="18" t="s">
        <v>81</v>
      </c>
    </row>
    <row r="170" spans="1:63" s="12" customFormat="1" ht="22.8" customHeight="1">
      <c r="A170" s="12"/>
      <c r="B170" s="197"/>
      <c r="C170" s="198"/>
      <c r="D170" s="199" t="s">
        <v>71</v>
      </c>
      <c r="E170" s="211" t="s">
        <v>265</v>
      </c>
      <c r="F170" s="211" t="s">
        <v>266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SUM(P171:P181)</f>
        <v>0</v>
      </c>
      <c r="Q170" s="205"/>
      <c r="R170" s="206">
        <f>SUM(R171:R181)</f>
        <v>0</v>
      </c>
      <c r="S170" s="205"/>
      <c r="T170" s="207">
        <f>SUM(T171:T181)</f>
        <v>1.7690000000000001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79</v>
      </c>
      <c r="AT170" s="209" t="s">
        <v>71</v>
      </c>
      <c r="AU170" s="209" t="s">
        <v>79</v>
      </c>
      <c r="AY170" s="208" t="s">
        <v>210</v>
      </c>
      <c r="BK170" s="210">
        <f>SUM(BK171:BK181)</f>
        <v>0</v>
      </c>
    </row>
    <row r="171" spans="1:65" s="2" customFormat="1" ht="37.8" customHeight="1">
      <c r="A171" s="39"/>
      <c r="B171" s="40"/>
      <c r="C171" s="213" t="s">
        <v>336</v>
      </c>
      <c r="D171" s="213" t="s">
        <v>212</v>
      </c>
      <c r="E171" s="214" t="s">
        <v>1730</v>
      </c>
      <c r="F171" s="215" t="s">
        <v>1731</v>
      </c>
      <c r="G171" s="216" t="s">
        <v>215</v>
      </c>
      <c r="H171" s="217">
        <v>0.75</v>
      </c>
      <c r="I171" s="218"/>
      <c r="J171" s="219">
        <f>ROUND(I171*H171,2)</f>
        <v>0</v>
      </c>
      <c r="K171" s="215" t="s">
        <v>216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2.2</v>
      </c>
      <c r="T171" s="223">
        <f>S171*H171</f>
        <v>1.6500000000000001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217</v>
      </c>
      <c r="AT171" s="224" t="s">
        <v>212</v>
      </c>
      <c r="AU171" s="224" t="s">
        <v>81</v>
      </c>
      <c r="AY171" s="18" t="s">
        <v>210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217</v>
      </c>
      <c r="BM171" s="224" t="s">
        <v>1732</v>
      </c>
    </row>
    <row r="172" spans="1:47" s="2" customFormat="1" ht="12">
      <c r="A172" s="39"/>
      <c r="B172" s="40"/>
      <c r="C172" s="41"/>
      <c r="D172" s="226" t="s">
        <v>219</v>
      </c>
      <c r="E172" s="41"/>
      <c r="F172" s="227" t="s">
        <v>1733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219</v>
      </c>
      <c r="AU172" s="18" t="s">
        <v>81</v>
      </c>
    </row>
    <row r="173" spans="1:47" s="2" customFormat="1" ht="12">
      <c r="A173" s="39"/>
      <c r="B173" s="40"/>
      <c r="C173" s="41"/>
      <c r="D173" s="231" t="s">
        <v>221</v>
      </c>
      <c r="E173" s="41"/>
      <c r="F173" s="232" t="s">
        <v>1734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221</v>
      </c>
      <c r="AU173" s="18" t="s">
        <v>81</v>
      </c>
    </row>
    <row r="174" spans="1:51" s="13" customFormat="1" ht="12">
      <c r="A174" s="13"/>
      <c r="B174" s="233"/>
      <c r="C174" s="234"/>
      <c r="D174" s="226" t="s">
        <v>223</v>
      </c>
      <c r="E174" s="235" t="s">
        <v>19</v>
      </c>
      <c r="F174" s="236" t="s">
        <v>1735</v>
      </c>
      <c r="G174" s="234"/>
      <c r="H174" s="237">
        <v>0.75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223</v>
      </c>
      <c r="AU174" s="243" t="s">
        <v>81</v>
      </c>
      <c r="AV174" s="13" t="s">
        <v>81</v>
      </c>
      <c r="AW174" s="13" t="s">
        <v>33</v>
      </c>
      <c r="AX174" s="13" t="s">
        <v>79</v>
      </c>
      <c r="AY174" s="243" t="s">
        <v>210</v>
      </c>
    </row>
    <row r="175" spans="1:65" s="2" customFormat="1" ht="24.15" customHeight="1">
      <c r="A175" s="39"/>
      <c r="B175" s="40"/>
      <c r="C175" s="213" t="s">
        <v>343</v>
      </c>
      <c r="D175" s="213" t="s">
        <v>212</v>
      </c>
      <c r="E175" s="214" t="s">
        <v>1736</v>
      </c>
      <c r="F175" s="215" t="s">
        <v>1737</v>
      </c>
      <c r="G175" s="216" t="s">
        <v>297</v>
      </c>
      <c r="H175" s="217">
        <v>1</v>
      </c>
      <c r="I175" s="218"/>
      <c r="J175" s="219">
        <f>ROUND(I175*H175,2)</f>
        <v>0</v>
      </c>
      <c r="K175" s="215" t="s">
        <v>216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0.119</v>
      </c>
      <c r="T175" s="223">
        <f>S175*H175</f>
        <v>0.119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217</v>
      </c>
      <c r="AT175" s="224" t="s">
        <v>212</v>
      </c>
      <c r="AU175" s="224" t="s">
        <v>81</v>
      </c>
      <c r="AY175" s="18" t="s">
        <v>210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217</v>
      </c>
      <c r="BM175" s="224" t="s">
        <v>1738</v>
      </c>
    </row>
    <row r="176" spans="1:47" s="2" customFormat="1" ht="12">
      <c r="A176" s="39"/>
      <c r="B176" s="40"/>
      <c r="C176" s="41"/>
      <c r="D176" s="226" t="s">
        <v>219</v>
      </c>
      <c r="E176" s="41"/>
      <c r="F176" s="227" t="s">
        <v>1739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219</v>
      </c>
      <c r="AU176" s="18" t="s">
        <v>81</v>
      </c>
    </row>
    <row r="177" spans="1:47" s="2" customFormat="1" ht="12">
      <c r="A177" s="39"/>
      <c r="B177" s="40"/>
      <c r="C177" s="41"/>
      <c r="D177" s="231" t="s">
        <v>221</v>
      </c>
      <c r="E177" s="41"/>
      <c r="F177" s="232" t="s">
        <v>1740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221</v>
      </c>
      <c r="AU177" s="18" t="s">
        <v>81</v>
      </c>
    </row>
    <row r="178" spans="1:65" s="2" customFormat="1" ht="24.15" customHeight="1">
      <c r="A178" s="39"/>
      <c r="B178" s="40"/>
      <c r="C178" s="213" t="s">
        <v>7</v>
      </c>
      <c r="D178" s="213" t="s">
        <v>212</v>
      </c>
      <c r="E178" s="214" t="s">
        <v>1741</v>
      </c>
      <c r="F178" s="215" t="s">
        <v>1742</v>
      </c>
      <c r="G178" s="216" t="s">
        <v>269</v>
      </c>
      <c r="H178" s="217">
        <v>12.4</v>
      </c>
      <c r="I178" s="218"/>
      <c r="J178" s="219">
        <f>ROUND(I178*H178,2)</f>
        <v>0</v>
      </c>
      <c r="K178" s="215" t="s">
        <v>216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217</v>
      </c>
      <c r="AT178" s="224" t="s">
        <v>212</v>
      </c>
      <c r="AU178" s="224" t="s">
        <v>81</v>
      </c>
      <c r="AY178" s="18" t="s">
        <v>210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217</v>
      </c>
      <c r="BM178" s="224" t="s">
        <v>1743</v>
      </c>
    </row>
    <row r="179" spans="1:47" s="2" customFormat="1" ht="12">
      <c r="A179" s="39"/>
      <c r="B179" s="40"/>
      <c r="C179" s="41"/>
      <c r="D179" s="226" t="s">
        <v>219</v>
      </c>
      <c r="E179" s="41"/>
      <c r="F179" s="227" t="s">
        <v>1744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219</v>
      </c>
      <c r="AU179" s="18" t="s">
        <v>81</v>
      </c>
    </row>
    <row r="180" spans="1:47" s="2" customFormat="1" ht="12">
      <c r="A180" s="39"/>
      <c r="B180" s="40"/>
      <c r="C180" s="41"/>
      <c r="D180" s="231" t="s">
        <v>221</v>
      </c>
      <c r="E180" s="41"/>
      <c r="F180" s="232" t="s">
        <v>1745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221</v>
      </c>
      <c r="AU180" s="18" t="s">
        <v>81</v>
      </c>
    </row>
    <row r="181" spans="1:51" s="13" customFormat="1" ht="12">
      <c r="A181" s="13"/>
      <c r="B181" s="233"/>
      <c r="C181" s="234"/>
      <c r="D181" s="226" t="s">
        <v>223</v>
      </c>
      <c r="E181" s="235" t="s">
        <v>19</v>
      </c>
      <c r="F181" s="236" t="s">
        <v>1746</v>
      </c>
      <c r="G181" s="234"/>
      <c r="H181" s="237">
        <v>12.4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223</v>
      </c>
      <c r="AU181" s="243" t="s">
        <v>81</v>
      </c>
      <c r="AV181" s="13" t="s">
        <v>81</v>
      </c>
      <c r="AW181" s="13" t="s">
        <v>33</v>
      </c>
      <c r="AX181" s="13" t="s">
        <v>79</v>
      </c>
      <c r="AY181" s="243" t="s">
        <v>210</v>
      </c>
    </row>
    <row r="182" spans="1:63" s="12" customFormat="1" ht="22.8" customHeight="1">
      <c r="A182" s="12"/>
      <c r="B182" s="197"/>
      <c r="C182" s="198"/>
      <c r="D182" s="199" t="s">
        <v>71</v>
      </c>
      <c r="E182" s="211" t="s">
        <v>327</v>
      </c>
      <c r="F182" s="211" t="s">
        <v>328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SUM(P183:P192)</f>
        <v>0</v>
      </c>
      <c r="Q182" s="205"/>
      <c r="R182" s="206">
        <f>SUM(R183:R192)</f>
        <v>0</v>
      </c>
      <c r="S182" s="205"/>
      <c r="T182" s="207">
        <f>SUM(T183:T192)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8" t="s">
        <v>79</v>
      </c>
      <c r="AT182" s="209" t="s">
        <v>71</v>
      </c>
      <c r="AU182" s="209" t="s">
        <v>79</v>
      </c>
      <c r="AY182" s="208" t="s">
        <v>210</v>
      </c>
      <c r="BK182" s="210">
        <f>SUM(BK183:BK192)</f>
        <v>0</v>
      </c>
    </row>
    <row r="183" spans="1:65" s="2" customFormat="1" ht="24.15" customHeight="1">
      <c r="A183" s="39"/>
      <c r="B183" s="40"/>
      <c r="C183" s="213" t="s">
        <v>354</v>
      </c>
      <c r="D183" s="213" t="s">
        <v>212</v>
      </c>
      <c r="E183" s="214" t="s">
        <v>330</v>
      </c>
      <c r="F183" s="215" t="s">
        <v>331</v>
      </c>
      <c r="G183" s="216" t="s">
        <v>332</v>
      </c>
      <c r="H183" s="217">
        <v>2.082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217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217</v>
      </c>
      <c r="BM183" s="224" t="s">
        <v>1747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334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335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24.15" customHeight="1">
      <c r="A186" s="39"/>
      <c r="B186" s="40"/>
      <c r="C186" s="213" t="s">
        <v>360</v>
      </c>
      <c r="D186" s="213" t="s">
        <v>212</v>
      </c>
      <c r="E186" s="214" t="s">
        <v>337</v>
      </c>
      <c r="F186" s="215" t="s">
        <v>338</v>
      </c>
      <c r="G186" s="216" t="s">
        <v>332</v>
      </c>
      <c r="H186" s="217">
        <v>18.738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217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217</v>
      </c>
      <c r="BM186" s="224" t="s">
        <v>1748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340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341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51" s="13" customFormat="1" ht="12">
      <c r="A189" s="13"/>
      <c r="B189" s="233"/>
      <c r="C189" s="234"/>
      <c r="D189" s="226" t="s">
        <v>223</v>
      </c>
      <c r="E189" s="234"/>
      <c r="F189" s="236" t="s">
        <v>1749</v>
      </c>
      <c r="G189" s="234"/>
      <c r="H189" s="237">
        <v>18.738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223</v>
      </c>
      <c r="AU189" s="243" t="s">
        <v>81</v>
      </c>
      <c r="AV189" s="13" t="s">
        <v>81</v>
      </c>
      <c r="AW189" s="13" t="s">
        <v>4</v>
      </c>
      <c r="AX189" s="13" t="s">
        <v>79</v>
      </c>
      <c r="AY189" s="243" t="s">
        <v>210</v>
      </c>
    </row>
    <row r="190" spans="1:65" s="2" customFormat="1" ht="33" customHeight="1">
      <c r="A190" s="39"/>
      <c r="B190" s="40"/>
      <c r="C190" s="213" t="s">
        <v>366</v>
      </c>
      <c r="D190" s="213" t="s">
        <v>212</v>
      </c>
      <c r="E190" s="214" t="s">
        <v>344</v>
      </c>
      <c r="F190" s="215" t="s">
        <v>345</v>
      </c>
      <c r="G190" s="216" t="s">
        <v>332</v>
      </c>
      <c r="H190" s="217">
        <v>2.082</v>
      </c>
      <c r="I190" s="218"/>
      <c r="J190" s="219">
        <f>ROUND(I190*H190,2)</f>
        <v>0</v>
      </c>
      <c r="K190" s="215" t="s">
        <v>216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217</v>
      </c>
      <c r="AT190" s="224" t="s">
        <v>212</v>
      </c>
      <c r="AU190" s="224" t="s">
        <v>81</v>
      </c>
      <c r="AY190" s="18" t="s">
        <v>210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217</v>
      </c>
      <c r="BM190" s="224" t="s">
        <v>1750</v>
      </c>
    </row>
    <row r="191" spans="1:47" s="2" customFormat="1" ht="12">
      <c r="A191" s="39"/>
      <c r="B191" s="40"/>
      <c r="C191" s="41"/>
      <c r="D191" s="226" t="s">
        <v>219</v>
      </c>
      <c r="E191" s="41"/>
      <c r="F191" s="227" t="s">
        <v>347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219</v>
      </c>
      <c r="AU191" s="18" t="s">
        <v>81</v>
      </c>
    </row>
    <row r="192" spans="1:47" s="2" customFormat="1" ht="12">
      <c r="A192" s="39"/>
      <c r="B192" s="40"/>
      <c r="C192" s="41"/>
      <c r="D192" s="231" t="s">
        <v>221</v>
      </c>
      <c r="E192" s="41"/>
      <c r="F192" s="232" t="s">
        <v>348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221</v>
      </c>
      <c r="AU192" s="18" t="s">
        <v>81</v>
      </c>
    </row>
    <row r="193" spans="1:63" s="12" customFormat="1" ht="22.8" customHeight="1">
      <c r="A193" s="12"/>
      <c r="B193" s="197"/>
      <c r="C193" s="198"/>
      <c r="D193" s="199" t="s">
        <v>71</v>
      </c>
      <c r="E193" s="211" t="s">
        <v>383</v>
      </c>
      <c r="F193" s="211" t="s">
        <v>384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SUM(P194:P196)</f>
        <v>0</v>
      </c>
      <c r="Q193" s="205"/>
      <c r="R193" s="206">
        <f>SUM(R194:R196)</f>
        <v>0</v>
      </c>
      <c r="S193" s="205"/>
      <c r="T193" s="207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79</v>
      </c>
      <c r="AT193" s="209" t="s">
        <v>71</v>
      </c>
      <c r="AU193" s="209" t="s">
        <v>79</v>
      </c>
      <c r="AY193" s="208" t="s">
        <v>210</v>
      </c>
      <c r="BK193" s="210">
        <f>SUM(BK194:BK196)</f>
        <v>0</v>
      </c>
    </row>
    <row r="194" spans="1:65" s="2" customFormat="1" ht="16.5" customHeight="1">
      <c r="A194" s="39"/>
      <c r="B194" s="40"/>
      <c r="C194" s="213" t="s">
        <v>661</v>
      </c>
      <c r="D194" s="213" t="s">
        <v>212</v>
      </c>
      <c r="E194" s="214" t="s">
        <v>386</v>
      </c>
      <c r="F194" s="215" t="s">
        <v>387</v>
      </c>
      <c r="G194" s="216" t="s">
        <v>332</v>
      </c>
      <c r="H194" s="217">
        <v>12.902</v>
      </c>
      <c r="I194" s="218"/>
      <c r="J194" s="219">
        <f>ROUND(I194*H194,2)</f>
        <v>0</v>
      </c>
      <c r="K194" s="215" t="s">
        <v>216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217</v>
      </c>
      <c r="AT194" s="224" t="s">
        <v>212</v>
      </c>
      <c r="AU194" s="224" t="s">
        <v>81</v>
      </c>
      <c r="AY194" s="18" t="s">
        <v>210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217</v>
      </c>
      <c r="BM194" s="224" t="s">
        <v>1751</v>
      </c>
    </row>
    <row r="195" spans="1:47" s="2" customFormat="1" ht="12">
      <c r="A195" s="39"/>
      <c r="B195" s="40"/>
      <c r="C195" s="41"/>
      <c r="D195" s="226" t="s">
        <v>219</v>
      </c>
      <c r="E195" s="41"/>
      <c r="F195" s="227" t="s">
        <v>389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219</v>
      </c>
      <c r="AU195" s="18" t="s">
        <v>81</v>
      </c>
    </row>
    <row r="196" spans="1:47" s="2" customFormat="1" ht="12">
      <c r="A196" s="39"/>
      <c r="B196" s="40"/>
      <c r="C196" s="41"/>
      <c r="D196" s="231" t="s">
        <v>221</v>
      </c>
      <c r="E196" s="41"/>
      <c r="F196" s="232" t="s">
        <v>390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221</v>
      </c>
      <c r="AU196" s="18" t="s">
        <v>81</v>
      </c>
    </row>
    <row r="197" spans="1:63" s="12" customFormat="1" ht="25.9" customHeight="1">
      <c r="A197" s="12"/>
      <c r="B197" s="197"/>
      <c r="C197" s="198"/>
      <c r="D197" s="199" t="s">
        <v>71</v>
      </c>
      <c r="E197" s="200" t="s">
        <v>391</v>
      </c>
      <c r="F197" s="200" t="s">
        <v>392</v>
      </c>
      <c r="G197" s="198"/>
      <c r="H197" s="198"/>
      <c r="I197" s="201"/>
      <c r="J197" s="202">
        <f>BK197</f>
        <v>0</v>
      </c>
      <c r="K197" s="198"/>
      <c r="L197" s="203"/>
      <c r="M197" s="204"/>
      <c r="N197" s="205"/>
      <c r="O197" s="205"/>
      <c r="P197" s="206">
        <f>P198+P238+P290+P338</f>
        <v>0</v>
      </c>
      <c r="Q197" s="205"/>
      <c r="R197" s="206">
        <f>R198+R238+R290+R338</f>
        <v>0.12314100000000001</v>
      </c>
      <c r="S197" s="205"/>
      <c r="T197" s="207">
        <f>T198+T238+T290+T338</f>
        <v>0.31252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8" t="s">
        <v>81</v>
      </c>
      <c r="AT197" s="209" t="s">
        <v>71</v>
      </c>
      <c r="AU197" s="209" t="s">
        <v>72</v>
      </c>
      <c r="AY197" s="208" t="s">
        <v>210</v>
      </c>
      <c r="BK197" s="210">
        <f>BK198+BK238+BK290+BK338</f>
        <v>0</v>
      </c>
    </row>
    <row r="198" spans="1:63" s="12" customFormat="1" ht="22.8" customHeight="1">
      <c r="A198" s="12"/>
      <c r="B198" s="197"/>
      <c r="C198" s="198"/>
      <c r="D198" s="199" t="s">
        <v>71</v>
      </c>
      <c r="E198" s="211" t="s">
        <v>1752</v>
      </c>
      <c r="F198" s="211" t="s">
        <v>1753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SUM(P199:P237)</f>
        <v>0</v>
      </c>
      <c r="Q198" s="205"/>
      <c r="R198" s="206">
        <f>SUM(R199:R237)</f>
        <v>0.018560999999999998</v>
      </c>
      <c r="S198" s="205"/>
      <c r="T198" s="207">
        <f>SUM(T199:T237)</f>
        <v>0.0042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81</v>
      </c>
      <c r="AT198" s="209" t="s">
        <v>71</v>
      </c>
      <c r="AU198" s="209" t="s">
        <v>79</v>
      </c>
      <c r="AY198" s="208" t="s">
        <v>210</v>
      </c>
      <c r="BK198" s="210">
        <f>SUM(BK199:BK237)</f>
        <v>0</v>
      </c>
    </row>
    <row r="199" spans="1:65" s="2" customFormat="1" ht="16.5" customHeight="1">
      <c r="A199" s="39"/>
      <c r="B199" s="40"/>
      <c r="C199" s="213" t="s">
        <v>372</v>
      </c>
      <c r="D199" s="213" t="s">
        <v>212</v>
      </c>
      <c r="E199" s="214" t="s">
        <v>1754</v>
      </c>
      <c r="F199" s="215" t="s">
        <v>1755</v>
      </c>
      <c r="G199" s="216" t="s">
        <v>269</v>
      </c>
      <c r="H199" s="217">
        <v>2</v>
      </c>
      <c r="I199" s="218"/>
      <c r="J199" s="219">
        <f>ROUND(I199*H199,2)</f>
        <v>0</v>
      </c>
      <c r="K199" s="215" t="s">
        <v>216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0.0021</v>
      </c>
      <c r="T199" s="223">
        <f>S199*H199</f>
        <v>0.0042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311</v>
      </c>
      <c r="AT199" s="224" t="s">
        <v>212</v>
      </c>
      <c r="AU199" s="224" t="s">
        <v>81</v>
      </c>
      <c r="AY199" s="18" t="s">
        <v>210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311</v>
      </c>
      <c r="BM199" s="224" t="s">
        <v>1756</v>
      </c>
    </row>
    <row r="200" spans="1:47" s="2" customFormat="1" ht="12">
      <c r="A200" s="39"/>
      <c r="B200" s="40"/>
      <c r="C200" s="41"/>
      <c r="D200" s="226" t="s">
        <v>219</v>
      </c>
      <c r="E200" s="41"/>
      <c r="F200" s="227" t="s">
        <v>1757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219</v>
      </c>
      <c r="AU200" s="18" t="s">
        <v>81</v>
      </c>
    </row>
    <row r="201" spans="1:47" s="2" customFormat="1" ht="12">
      <c r="A201" s="39"/>
      <c r="B201" s="40"/>
      <c r="C201" s="41"/>
      <c r="D201" s="231" t="s">
        <v>221</v>
      </c>
      <c r="E201" s="41"/>
      <c r="F201" s="232" t="s">
        <v>1758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221</v>
      </c>
      <c r="AU201" s="18" t="s">
        <v>81</v>
      </c>
    </row>
    <row r="202" spans="1:65" s="2" customFormat="1" ht="21.75" customHeight="1">
      <c r="A202" s="39"/>
      <c r="B202" s="40"/>
      <c r="C202" s="213" t="s">
        <v>378</v>
      </c>
      <c r="D202" s="213" t="s">
        <v>212</v>
      </c>
      <c r="E202" s="214" t="s">
        <v>1759</v>
      </c>
      <c r="F202" s="215" t="s">
        <v>1760</v>
      </c>
      <c r="G202" s="216" t="s">
        <v>269</v>
      </c>
      <c r="H202" s="217">
        <v>1</v>
      </c>
      <c r="I202" s="218"/>
      <c r="J202" s="219">
        <f>ROUND(I202*H202,2)</f>
        <v>0</v>
      </c>
      <c r="K202" s="215" t="s">
        <v>216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0.00142</v>
      </c>
      <c r="R202" s="222">
        <f>Q202*H202</f>
        <v>0.00142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311</v>
      </c>
      <c r="AT202" s="224" t="s">
        <v>212</v>
      </c>
      <c r="AU202" s="224" t="s">
        <v>81</v>
      </c>
      <c r="AY202" s="18" t="s">
        <v>210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311</v>
      </c>
      <c r="BM202" s="224" t="s">
        <v>1761</v>
      </c>
    </row>
    <row r="203" spans="1:47" s="2" customFormat="1" ht="12">
      <c r="A203" s="39"/>
      <c r="B203" s="40"/>
      <c r="C203" s="41"/>
      <c r="D203" s="226" t="s">
        <v>219</v>
      </c>
      <c r="E203" s="41"/>
      <c r="F203" s="227" t="s">
        <v>1762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219</v>
      </c>
      <c r="AU203" s="18" t="s">
        <v>81</v>
      </c>
    </row>
    <row r="204" spans="1:47" s="2" customFormat="1" ht="12">
      <c r="A204" s="39"/>
      <c r="B204" s="40"/>
      <c r="C204" s="41"/>
      <c r="D204" s="231" t="s">
        <v>221</v>
      </c>
      <c r="E204" s="41"/>
      <c r="F204" s="232" t="s">
        <v>1763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221</v>
      </c>
      <c r="AU204" s="18" t="s">
        <v>81</v>
      </c>
    </row>
    <row r="205" spans="1:65" s="2" customFormat="1" ht="21.75" customHeight="1">
      <c r="A205" s="39"/>
      <c r="B205" s="40"/>
      <c r="C205" s="213" t="s">
        <v>385</v>
      </c>
      <c r="D205" s="213" t="s">
        <v>212</v>
      </c>
      <c r="E205" s="214" t="s">
        <v>1764</v>
      </c>
      <c r="F205" s="215" t="s">
        <v>1765</v>
      </c>
      <c r="G205" s="216" t="s">
        <v>269</v>
      </c>
      <c r="H205" s="217">
        <v>3.4</v>
      </c>
      <c r="I205" s="218"/>
      <c r="J205" s="219">
        <f>ROUND(I205*H205,2)</f>
        <v>0</v>
      </c>
      <c r="K205" s="215" t="s">
        <v>216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0.00304</v>
      </c>
      <c r="R205" s="222">
        <f>Q205*H205</f>
        <v>0.010336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311</v>
      </c>
      <c r="AT205" s="224" t="s">
        <v>212</v>
      </c>
      <c r="AU205" s="224" t="s">
        <v>81</v>
      </c>
      <c r="AY205" s="18" t="s">
        <v>210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311</v>
      </c>
      <c r="BM205" s="224" t="s">
        <v>1766</v>
      </c>
    </row>
    <row r="206" spans="1:47" s="2" customFormat="1" ht="12">
      <c r="A206" s="39"/>
      <c r="B206" s="40"/>
      <c r="C206" s="41"/>
      <c r="D206" s="226" t="s">
        <v>219</v>
      </c>
      <c r="E206" s="41"/>
      <c r="F206" s="227" t="s">
        <v>1767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219</v>
      </c>
      <c r="AU206" s="18" t="s">
        <v>81</v>
      </c>
    </row>
    <row r="207" spans="1:47" s="2" customFormat="1" ht="12">
      <c r="A207" s="39"/>
      <c r="B207" s="40"/>
      <c r="C207" s="41"/>
      <c r="D207" s="231" t="s">
        <v>221</v>
      </c>
      <c r="E207" s="41"/>
      <c r="F207" s="232" t="s">
        <v>1768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221</v>
      </c>
      <c r="AU207" s="18" t="s">
        <v>81</v>
      </c>
    </row>
    <row r="208" spans="1:65" s="2" customFormat="1" ht="16.5" customHeight="1">
      <c r="A208" s="39"/>
      <c r="B208" s="40"/>
      <c r="C208" s="213" t="s">
        <v>395</v>
      </c>
      <c r="D208" s="213" t="s">
        <v>212</v>
      </c>
      <c r="E208" s="214" t="s">
        <v>1769</v>
      </c>
      <c r="F208" s="215" t="s">
        <v>1770</v>
      </c>
      <c r="G208" s="216" t="s">
        <v>269</v>
      </c>
      <c r="H208" s="217">
        <v>4</v>
      </c>
      <c r="I208" s="218"/>
      <c r="J208" s="219">
        <f>ROUND(I208*H208,2)</f>
        <v>0</v>
      </c>
      <c r="K208" s="215" t="s">
        <v>216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0.00059</v>
      </c>
      <c r="R208" s="222">
        <f>Q208*H208</f>
        <v>0.00236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311</v>
      </c>
      <c r="AT208" s="224" t="s">
        <v>212</v>
      </c>
      <c r="AU208" s="224" t="s">
        <v>81</v>
      </c>
      <c r="AY208" s="18" t="s">
        <v>210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311</v>
      </c>
      <c r="BM208" s="224" t="s">
        <v>1771</v>
      </c>
    </row>
    <row r="209" spans="1:47" s="2" customFormat="1" ht="12">
      <c r="A209" s="39"/>
      <c r="B209" s="40"/>
      <c r="C209" s="41"/>
      <c r="D209" s="226" t="s">
        <v>219</v>
      </c>
      <c r="E209" s="41"/>
      <c r="F209" s="227" t="s">
        <v>1772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219</v>
      </c>
      <c r="AU209" s="18" t="s">
        <v>81</v>
      </c>
    </row>
    <row r="210" spans="1:47" s="2" customFormat="1" ht="12">
      <c r="A210" s="39"/>
      <c r="B210" s="40"/>
      <c r="C210" s="41"/>
      <c r="D210" s="231" t="s">
        <v>221</v>
      </c>
      <c r="E210" s="41"/>
      <c r="F210" s="232" t="s">
        <v>1773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221</v>
      </c>
      <c r="AU210" s="18" t="s">
        <v>81</v>
      </c>
    </row>
    <row r="211" spans="1:65" s="2" customFormat="1" ht="16.5" customHeight="1">
      <c r="A211" s="39"/>
      <c r="B211" s="40"/>
      <c r="C211" s="213" t="s">
        <v>402</v>
      </c>
      <c r="D211" s="213" t="s">
        <v>212</v>
      </c>
      <c r="E211" s="214" t="s">
        <v>1774</v>
      </c>
      <c r="F211" s="215" t="s">
        <v>1775</v>
      </c>
      <c r="G211" s="216" t="s">
        <v>269</v>
      </c>
      <c r="H211" s="217">
        <v>2.5</v>
      </c>
      <c r="I211" s="218"/>
      <c r="J211" s="219">
        <f>ROUND(I211*H211,2)</f>
        <v>0</v>
      </c>
      <c r="K211" s="215" t="s">
        <v>216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0.00041</v>
      </c>
      <c r="R211" s="222">
        <f>Q211*H211</f>
        <v>0.0010249999999999999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311</v>
      </c>
      <c r="AT211" s="224" t="s">
        <v>212</v>
      </c>
      <c r="AU211" s="224" t="s">
        <v>81</v>
      </c>
      <c r="AY211" s="18" t="s">
        <v>210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311</v>
      </c>
      <c r="BM211" s="224" t="s">
        <v>1776</v>
      </c>
    </row>
    <row r="212" spans="1:47" s="2" customFormat="1" ht="12">
      <c r="A212" s="39"/>
      <c r="B212" s="40"/>
      <c r="C212" s="41"/>
      <c r="D212" s="226" t="s">
        <v>219</v>
      </c>
      <c r="E212" s="41"/>
      <c r="F212" s="227" t="s">
        <v>1777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219</v>
      </c>
      <c r="AU212" s="18" t="s">
        <v>81</v>
      </c>
    </row>
    <row r="213" spans="1:47" s="2" customFormat="1" ht="12">
      <c r="A213" s="39"/>
      <c r="B213" s="40"/>
      <c r="C213" s="41"/>
      <c r="D213" s="231" t="s">
        <v>221</v>
      </c>
      <c r="E213" s="41"/>
      <c r="F213" s="232" t="s">
        <v>1778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221</v>
      </c>
      <c r="AU213" s="18" t="s">
        <v>81</v>
      </c>
    </row>
    <row r="214" spans="1:65" s="2" customFormat="1" ht="16.5" customHeight="1">
      <c r="A214" s="39"/>
      <c r="B214" s="40"/>
      <c r="C214" s="213" t="s">
        <v>408</v>
      </c>
      <c r="D214" s="213" t="s">
        <v>212</v>
      </c>
      <c r="E214" s="214" t="s">
        <v>1779</v>
      </c>
      <c r="F214" s="215" t="s">
        <v>1780</v>
      </c>
      <c r="G214" s="216" t="s">
        <v>269</v>
      </c>
      <c r="H214" s="217">
        <v>1</v>
      </c>
      <c r="I214" s="218"/>
      <c r="J214" s="219">
        <f>ROUND(I214*H214,2)</f>
        <v>0</v>
      </c>
      <c r="K214" s="215" t="s">
        <v>216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0.00048</v>
      </c>
      <c r="R214" s="222">
        <f>Q214*H214</f>
        <v>0.00048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311</v>
      </c>
      <c r="AT214" s="224" t="s">
        <v>212</v>
      </c>
      <c r="AU214" s="224" t="s">
        <v>81</v>
      </c>
      <c r="AY214" s="18" t="s">
        <v>210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311</v>
      </c>
      <c r="BM214" s="224" t="s">
        <v>1781</v>
      </c>
    </row>
    <row r="215" spans="1:47" s="2" customFormat="1" ht="12">
      <c r="A215" s="39"/>
      <c r="B215" s="40"/>
      <c r="C215" s="41"/>
      <c r="D215" s="226" t="s">
        <v>219</v>
      </c>
      <c r="E215" s="41"/>
      <c r="F215" s="227" t="s">
        <v>1782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219</v>
      </c>
      <c r="AU215" s="18" t="s">
        <v>81</v>
      </c>
    </row>
    <row r="216" spans="1:47" s="2" customFormat="1" ht="12">
      <c r="A216" s="39"/>
      <c r="B216" s="40"/>
      <c r="C216" s="41"/>
      <c r="D216" s="231" t="s">
        <v>221</v>
      </c>
      <c r="E216" s="41"/>
      <c r="F216" s="232" t="s">
        <v>1783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221</v>
      </c>
      <c r="AU216" s="18" t="s">
        <v>81</v>
      </c>
    </row>
    <row r="217" spans="1:65" s="2" customFormat="1" ht="16.5" customHeight="1">
      <c r="A217" s="39"/>
      <c r="B217" s="40"/>
      <c r="C217" s="213" t="s">
        <v>414</v>
      </c>
      <c r="D217" s="213" t="s">
        <v>212</v>
      </c>
      <c r="E217" s="214" t="s">
        <v>1784</v>
      </c>
      <c r="F217" s="215" t="s">
        <v>1785</v>
      </c>
      <c r="G217" s="216" t="s">
        <v>269</v>
      </c>
      <c r="H217" s="217">
        <v>0.5</v>
      </c>
      <c r="I217" s="218"/>
      <c r="J217" s="219">
        <f>ROUND(I217*H217,2)</f>
        <v>0</v>
      </c>
      <c r="K217" s="215" t="s">
        <v>216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0.00224</v>
      </c>
      <c r="R217" s="222">
        <f>Q217*H217</f>
        <v>0.00112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311</v>
      </c>
      <c r="AT217" s="224" t="s">
        <v>212</v>
      </c>
      <c r="AU217" s="224" t="s">
        <v>81</v>
      </c>
      <c r="AY217" s="18" t="s">
        <v>210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311</v>
      </c>
      <c r="BM217" s="224" t="s">
        <v>1786</v>
      </c>
    </row>
    <row r="218" spans="1:47" s="2" customFormat="1" ht="12">
      <c r="A218" s="39"/>
      <c r="B218" s="40"/>
      <c r="C218" s="41"/>
      <c r="D218" s="226" t="s">
        <v>219</v>
      </c>
      <c r="E218" s="41"/>
      <c r="F218" s="227" t="s">
        <v>1787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219</v>
      </c>
      <c r="AU218" s="18" t="s">
        <v>81</v>
      </c>
    </row>
    <row r="219" spans="1:47" s="2" customFormat="1" ht="12">
      <c r="A219" s="39"/>
      <c r="B219" s="40"/>
      <c r="C219" s="41"/>
      <c r="D219" s="231" t="s">
        <v>221</v>
      </c>
      <c r="E219" s="41"/>
      <c r="F219" s="232" t="s">
        <v>1788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221</v>
      </c>
      <c r="AU219" s="18" t="s">
        <v>81</v>
      </c>
    </row>
    <row r="220" spans="1:65" s="2" customFormat="1" ht="16.5" customHeight="1">
      <c r="A220" s="39"/>
      <c r="B220" s="40"/>
      <c r="C220" s="213" t="s">
        <v>405</v>
      </c>
      <c r="D220" s="213" t="s">
        <v>212</v>
      </c>
      <c r="E220" s="214" t="s">
        <v>1789</v>
      </c>
      <c r="F220" s="215" t="s">
        <v>1790</v>
      </c>
      <c r="G220" s="216" t="s">
        <v>297</v>
      </c>
      <c r="H220" s="217">
        <v>2</v>
      </c>
      <c r="I220" s="218"/>
      <c r="J220" s="219">
        <f>ROUND(I220*H220,2)</f>
        <v>0</v>
      </c>
      <c r="K220" s="215" t="s">
        <v>216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311</v>
      </c>
      <c r="AT220" s="224" t="s">
        <v>212</v>
      </c>
      <c r="AU220" s="224" t="s">
        <v>81</v>
      </c>
      <c r="AY220" s="18" t="s">
        <v>210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311</v>
      </c>
      <c r="BM220" s="224" t="s">
        <v>1791</v>
      </c>
    </row>
    <row r="221" spans="1:47" s="2" customFormat="1" ht="12">
      <c r="A221" s="39"/>
      <c r="B221" s="40"/>
      <c r="C221" s="41"/>
      <c r="D221" s="226" t="s">
        <v>219</v>
      </c>
      <c r="E221" s="41"/>
      <c r="F221" s="227" t="s">
        <v>1792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219</v>
      </c>
      <c r="AU221" s="18" t="s">
        <v>81</v>
      </c>
    </row>
    <row r="222" spans="1:47" s="2" customFormat="1" ht="12">
      <c r="A222" s="39"/>
      <c r="B222" s="40"/>
      <c r="C222" s="41"/>
      <c r="D222" s="231" t="s">
        <v>221</v>
      </c>
      <c r="E222" s="41"/>
      <c r="F222" s="232" t="s">
        <v>1793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221</v>
      </c>
      <c r="AU222" s="18" t="s">
        <v>81</v>
      </c>
    </row>
    <row r="223" spans="1:65" s="2" customFormat="1" ht="16.5" customHeight="1">
      <c r="A223" s="39"/>
      <c r="B223" s="40"/>
      <c r="C223" s="213" t="s">
        <v>424</v>
      </c>
      <c r="D223" s="213" t="s">
        <v>212</v>
      </c>
      <c r="E223" s="214" t="s">
        <v>1794</v>
      </c>
      <c r="F223" s="215" t="s">
        <v>1795</v>
      </c>
      <c r="G223" s="216" t="s">
        <v>297</v>
      </c>
      <c r="H223" s="217">
        <v>1</v>
      </c>
      <c r="I223" s="218"/>
      <c r="J223" s="219">
        <f>ROUND(I223*H223,2)</f>
        <v>0</v>
      </c>
      <c r="K223" s="215" t="s">
        <v>216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311</v>
      </c>
      <c r="AT223" s="224" t="s">
        <v>212</v>
      </c>
      <c r="AU223" s="224" t="s">
        <v>81</v>
      </c>
      <c r="AY223" s="18" t="s">
        <v>210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311</v>
      </c>
      <c r="BM223" s="224" t="s">
        <v>1796</v>
      </c>
    </row>
    <row r="224" spans="1:47" s="2" customFormat="1" ht="12">
      <c r="A224" s="39"/>
      <c r="B224" s="40"/>
      <c r="C224" s="41"/>
      <c r="D224" s="226" t="s">
        <v>219</v>
      </c>
      <c r="E224" s="41"/>
      <c r="F224" s="227" t="s">
        <v>1797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219</v>
      </c>
      <c r="AU224" s="18" t="s">
        <v>81</v>
      </c>
    </row>
    <row r="225" spans="1:47" s="2" customFormat="1" ht="12">
      <c r="A225" s="39"/>
      <c r="B225" s="40"/>
      <c r="C225" s="41"/>
      <c r="D225" s="231" t="s">
        <v>221</v>
      </c>
      <c r="E225" s="41"/>
      <c r="F225" s="232" t="s">
        <v>1798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221</v>
      </c>
      <c r="AU225" s="18" t="s">
        <v>81</v>
      </c>
    </row>
    <row r="226" spans="1:65" s="2" customFormat="1" ht="21.75" customHeight="1">
      <c r="A226" s="39"/>
      <c r="B226" s="40"/>
      <c r="C226" s="213" t="s">
        <v>432</v>
      </c>
      <c r="D226" s="213" t="s">
        <v>212</v>
      </c>
      <c r="E226" s="214" t="s">
        <v>1799</v>
      </c>
      <c r="F226" s="215" t="s">
        <v>1800</v>
      </c>
      <c r="G226" s="216" t="s">
        <v>297</v>
      </c>
      <c r="H226" s="217">
        <v>1</v>
      </c>
      <c r="I226" s="218"/>
      <c r="J226" s="219">
        <f>ROUND(I226*H226,2)</f>
        <v>0</v>
      </c>
      <c r="K226" s="215" t="s">
        <v>216</v>
      </c>
      <c r="L226" s="45"/>
      <c r="M226" s="220" t="s">
        <v>19</v>
      </c>
      <c r="N226" s="221" t="s">
        <v>43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311</v>
      </c>
      <c r="AT226" s="224" t="s">
        <v>212</v>
      </c>
      <c r="AU226" s="224" t="s">
        <v>81</v>
      </c>
      <c r="AY226" s="18" t="s">
        <v>210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311</v>
      </c>
      <c r="BM226" s="224" t="s">
        <v>1801</v>
      </c>
    </row>
    <row r="227" spans="1:47" s="2" customFormat="1" ht="12">
      <c r="A227" s="39"/>
      <c r="B227" s="40"/>
      <c r="C227" s="41"/>
      <c r="D227" s="226" t="s">
        <v>219</v>
      </c>
      <c r="E227" s="41"/>
      <c r="F227" s="227" t="s">
        <v>1802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219</v>
      </c>
      <c r="AU227" s="18" t="s">
        <v>81</v>
      </c>
    </row>
    <row r="228" spans="1:47" s="2" customFormat="1" ht="12">
      <c r="A228" s="39"/>
      <c r="B228" s="40"/>
      <c r="C228" s="41"/>
      <c r="D228" s="231" t="s">
        <v>221</v>
      </c>
      <c r="E228" s="41"/>
      <c r="F228" s="232" t="s">
        <v>1803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221</v>
      </c>
      <c r="AU228" s="18" t="s">
        <v>81</v>
      </c>
    </row>
    <row r="229" spans="1:65" s="2" customFormat="1" ht="24.15" customHeight="1">
      <c r="A229" s="39"/>
      <c r="B229" s="40"/>
      <c r="C229" s="213" t="s">
        <v>439</v>
      </c>
      <c r="D229" s="213" t="s">
        <v>212</v>
      </c>
      <c r="E229" s="214" t="s">
        <v>1804</v>
      </c>
      <c r="F229" s="215" t="s">
        <v>1805</v>
      </c>
      <c r="G229" s="216" t="s">
        <v>297</v>
      </c>
      <c r="H229" s="217">
        <v>1</v>
      </c>
      <c r="I229" s="218"/>
      <c r="J229" s="219">
        <f>ROUND(I229*H229,2)</f>
        <v>0</v>
      </c>
      <c r="K229" s="215" t="s">
        <v>216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0.0015</v>
      </c>
      <c r="R229" s="222">
        <f>Q229*H229</f>
        <v>0.0015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311</v>
      </c>
      <c r="AT229" s="224" t="s">
        <v>212</v>
      </c>
      <c r="AU229" s="224" t="s">
        <v>81</v>
      </c>
      <c r="AY229" s="18" t="s">
        <v>210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311</v>
      </c>
      <c r="BM229" s="224" t="s">
        <v>1806</v>
      </c>
    </row>
    <row r="230" spans="1:47" s="2" customFormat="1" ht="12">
      <c r="A230" s="39"/>
      <c r="B230" s="40"/>
      <c r="C230" s="41"/>
      <c r="D230" s="226" t="s">
        <v>219</v>
      </c>
      <c r="E230" s="41"/>
      <c r="F230" s="227" t="s">
        <v>1807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219</v>
      </c>
      <c r="AU230" s="18" t="s">
        <v>81</v>
      </c>
    </row>
    <row r="231" spans="1:47" s="2" customFormat="1" ht="12">
      <c r="A231" s="39"/>
      <c r="B231" s="40"/>
      <c r="C231" s="41"/>
      <c r="D231" s="231" t="s">
        <v>221</v>
      </c>
      <c r="E231" s="41"/>
      <c r="F231" s="232" t="s">
        <v>1808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221</v>
      </c>
      <c r="AU231" s="18" t="s">
        <v>81</v>
      </c>
    </row>
    <row r="232" spans="1:65" s="2" customFormat="1" ht="16.5" customHeight="1">
      <c r="A232" s="39"/>
      <c r="B232" s="40"/>
      <c r="C232" s="213" t="s">
        <v>446</v>
      </c>
      <c r="D232" s="213" t="s">
        <v>212</v>
      </c>
      <c r="E232" s="214" t="s">
        <v>1809</v>
      </c>
      <c r="F232" s="215" t="s">
        <v>1810</v>
      </c>
      <c r="G232" s="216" t="s">
        <v>297</v>
      </c>
      <c r="H232" s="217">
        <v>4</v>
      </c>
      <c r="I232" s="218"/>
      <c r="J232" s="219">
        <f>ROUND(I232*H232,2)</f>
        <v>0</v>
      </c>
      <c r="K232" s="215" t="s">
        <v>216</v>
      </c>
      <c r="L232" s="45"/>
      <c r="M232" s="220" t="s">
        <v>19</v>
      </c>
      <c r="N232" s="221" t="s">
        <v>43</v>
      </c>
      <c r="O232" s="85"/>
      <c r="P232" s="222">
        <f>O232*H232</f>
        <v>0</v>
      </c>
      <c r="Q232" s="222">
        <v>8E-05</v>
      </c>
      <c r="R232" s="222">
        <f>Q232*H232</f>
        <v>0.00032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311</v>
      </c>
      <c r="AT232" s="224" t="s">
        <v>212</v>
      </c>
      <c r="AU232" s="224" t="s">
        <v>81</v>
      </c>
      <c r="AY232" s="18" t="s">
        <v>210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311</v>
      </c>
      <c r="BM232" s="224" t="s">
        <v>1811</v>
      </c>
    </row>
    <row r="233" spans="1:47" s="2" customFormat="1" ht="12">
      <c r="A233" s="39"/>
      <c r="B233" s="40"/>
      <c r="C233" s="41"/>
      <c r="D233" s="226" t="s">
        <v>219</v>
      </c>
      <c r="E233" s="41"/>
      <c r="F233" s="227" t="s">
        <v>1812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219</v>
      </c>
      <c r="AU233" s="18" t="s">
        <v>81</v>
      </c>
    </row>
    <row r="234" spans="1:47" s="2" customFormat="1" ht="12">
      <c r="A234" s="39"/>
      <c r="B234" s="40"/>
      <c r="C234" s="41"/>
      <c r="D234" s="231" t="s">
        <v>221</v>
      </c>
      <c r="E234" s="41"/>
      <c r="F234" s="232" t="s">
        <v>1813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221</v>
      </c>
      <c r="AU234" s="18" t="s">
        <v>81</v>
      </c>
    </row>
    <row r="235" spans="1:65" s="2" customFormat="1" ht="21.75" customHeight="1">
      <c r="A235" s="39"/>
      <c r="B235" s="40"/>
      <c r="C235" s="213" t="s">
        <v>452</v>
      </c>
      <c r="D235" s="213" t="s">
        <v>212</v>
      </c>
      <c r="E235" s="214" t="s">
        <v>1814</v>
      </c>
      <c r="F235" s="215" t="s">
        <v>1815</v>
      </c>
      <c r="G235" s="216" t="s">
        <v>269</v>
      </c>
      <c r="H235" s="217">
        <v>8</v>
      </c>
      <c r="I235" s="218"/>
      <c r="J235" s="219">
        <f>ROUND(I235*H235,2)</f>
        <v>0</v>
      </c>
      <c r="K235" s="215" t="s">
        <v>216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311</v>
      </c>
      <c r="AT235" s="224" t="s">
        <v>212</v>
      </c>
      <c r="AU235" s="224" t="s">
        <v>81</v>
      </c>
      <c r="AY235" s="18" t="s">
        <v>210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311</v>
      </c>
      <c r="BM235" s="224" t="s">
        <v>1816</v>
      </c>
    </row>
    <row r="236" spans="1:47" s="2" customFormat="1" ht="12">
      <c r="A236" s="39"/>
      <c r="B236" s="40"/>
      <c r="C236" s="41"/>
      <c r="D236" s="226" t="s">
        <v>219</v>
      </c>
      <c r="E236" s="41"/>
      <c r="F236" s="227" t="s">
        <v>1817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219</v>
      </c>
      <c r="AU236" s="18" t="s">
        <v>81</v>
      </c>
    </row>
    <row r="237" spans="1:47" s="2" customFormat="1" ht="12">
      <c r="A237" s="39"/>
      <c r="B237" s="40"/>
      <c r="C237" s="41"/>
      <c r="D237" s="231" t="s">
        <v>221</v>
      </c>
      <c r="E237" s="41"/>
      <c r="F237" s="232" t="s">
        <v>1818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221</v>
      </c>
      <c r="AU237" s="18" t="s">
        <v>81</v>
      </c>
    </row>
    <row r="238" spans="1:63" s="12" customFormat="1" ht="22.8" customHeight="1">
      <c r="A238" s="12"/>
      <c r="B238" s="197"/>
      <c r="C238" s="198"/>
      <c r="D238" s="199" t="s">
        <v>71</v>
      </c>
      <c r="E238" s="211" t="s">
        <v>1819</v>
      </c>
      <c r="F238" s="211" t="s">
        <v>1820</v>
      </c>
      <c r="G238" s="198"/>
      <c r="H238" s="198"/>
      <c r="I238" s="201"/>
      <c r="J238" s="212">
        <f>BK238</f>
        <v>0</v>
      </c>
      <c r="K238" s="198"/>
      <c r="L238" s="203"/>
      <c r="M238" s="204"/>
      <c r="N238" s="205"/>
      <c r="O238" s="205"/>
      <c r="P238" s="206">
        <f>SUM(P239:P289)</f>
        <v>0</v>
      </c>
      <c r="Q238" s="205"/>
      <c r="R238" s="206">
        <f>SUM(R239:R289)</f>
        <v>0.03526000000000001</v>
      </c>
      <c r="S238" s="205"/>
      <c r="T238" s="207">
        <f>SUM(T239:T289)</f>
        <v>0.00426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8" t="s">
        <v>81</v>
      </c>
      <c r="AT238" s="209" t="s">
        <v>71</v>
      </c>
      <c r="AU238" s="209" t="s">
        <v>79</v>
      </c>
      <c r="AY238" s="208" t="s">
        <v>210</v>
      </c>
      <c r="BK238" s="210">
        <f>SUM(BK239:BK289)</f>
        <v>0</v>
      </c>
    </row>
    <row r="239" spans="1:65" s="2" customFormat="1" ht="24.15" customHeight="1">
      <c r="A239" s="39"/>
      <c r="B239" s="40"/>
      <c r="C239" s="213" t="s">
        <v>457</v>
      </c>
      <c r="D239" s="213" t="s">
        <v>212</v>
      </c>
      <c r="E239" s="214" t="s">
        <v>1821</v>
      </c>
      <c r="F239" s="215" t="s">
        <v>1822</v>
      </c>
      <c r="G239" s="216" t="s">
        <v>269</v>
      </c>
      <c r="H239" s="217">
        <v>2</v>
      </c>
      <c r="I239" s="218"/>
      <c r="J239" s="219">
        <f>ROUND(I239*H239,2)</f>
        <v>0</v>
      </c>
      <c r="K239" s="215" t="s">
        <v>216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0.00213</v>
      </c>
      <c r="T239" s="223">
        <f>S239*H239</f>
        <v>0.00426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311</v>
      </c>
      <c r="AT239" s="224" t="s">
        <v>212</v>
      </c>
      <c r="AU239" s="224" t="s">
        <v>81</v>
      </c>
      <c r="AY239" s="18" t="s">
        <v>210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311</v>
      </c>
      <c r="BM239" s="224" t="s">
        <v>1823</v>
      </c>
    </row>
    <row r="240" spans="1:47" s="2" customFormat="1" ht="12">
      <c r="A240" s="39"/>
      <c r="B240" s="40"/>
      <c r="C240" s="41"/>
      <c r="D240" s="226" t="s">
        <v>219</v>
      </c>
      <c r="E240" s="41"/>
      <c r="F240" s="227" t="s">
        <v>1824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219</v>
      </c>
      <c r="AU240" s="18" t="s">
        <v>81</v>
      </c>
    </row>
    <row r="241" spans="1:47" s="2" customFormat="1" ht="12">
      <c r="A241" s="39"/>
      <c r="B241" s="40"/>
      <c r="C241" s="41"/>
      <c r="D241" s="231" t="s">
        <v>221</v>
      </c>
      <c r="E241" s="41"/>
      <c r="F241" s="232" t="s">
        <v>1825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221</v>
      </c>
      <c r="AU241" s="18" t="s">
        <v>81</v>
      </c>
    </row>
    <row r="242" spans="1:65" s="2" customFormat="1" ht="24.15" customHeight="1">
      <c r="A242" s="39"/>
      <c r="B242" s="40"/>
      <c r="C242" s="213" t="s">
        <v>466</v>
      </c>
      <c r="D242" s="213" t="s">
        <v>212</v>
      </c>
      <c r="E242" s="214" t="s">
        <v>1826</v>
      </c>
      <c r="F242" s="215" t="s">
        <v>1827</v>
      </c>
      <c r="G242" s="216" t="s">
        <v>269</v>
      </c>
      <c r="H242" s="217">
        <v>3</v>
      </c>
      <c r="I242" s="218"/>
      <c r="J242" s="219">
        <f>ROUND(I242*H242,2)</f>
        <v>0</v>
      </c>
      <c r="K242" s="215" t="s">
        <v>216</v>
      </c>
      <c r="L242" s="45"/>
      <c r="M242" s="220" t="s">
        <v>19</v>
      </c>
      <c r="N242" s="221" t="s">
        <v>43</v>
      </c>
      <c r="O242" s="85"/>
      <c r="P242" s="222">
        <f>O242*H242</f>
        <v>0</v>
      </c>
      <c r="Q242" s="222">
        <v>0.00084</v>
      </c>
      <c r="R242" s="222">
        <f>Q242*H242</f>
        <v>0.00252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311</v>
      </c>
      <c r="AT242" s="224" t="s">
        <v>212</v>
      </c>
      <c r="AU242" s="224" t="s">
        <v>81</v>
      </c>
      <c r="AY242" s="18" t="s">
        <v>210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311</v>
      </c>
      <c r="BM242" s="224" t="s">
        <v>1828</v>
      </c>
    </row>
    <row r="243" spans="1:47" s="2" customFormat="1" ht="12">
      <c r="A243" s="39"/>
      <c r="B243" s="40"/>
      <c r="C243" s="41"/>
      <c r="D243" s="226" t="s">
        <v>219</v>
      </c>
      <c r="E243" s="41"/>
      <c r="F243" s="227" t="s">
        <v>1829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219</v>
      </c>
      <c r="AU243" s="18" t="s">
        <v>81</v>
      </c>
    </row>
    <row r="244" spans="1:47" s="2" customFormat="1" ht="12">
      <c r="A244" s="39"/>
      <c r="B244" s="40"/>
      <c r="C244" s="41"/>
      <c r="D244" s="231" t="s">
        <v>221</v>
      </c>
      <c r="E244" s="41"/>
      <c r="F244" s="232" t="s">
        <v>1830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221</v>
      </c>
      <c r="AU244" s="18" t="s">
        <v>81</v>
      </c>
    </row>
    <row r="245" spans="1:65" s="2" customFormat="1" ht="24.15" customHeight="1">
      <c r="A245" s="39"/>
      <c r="B245" s="40"/>
      <c r="C245" s="213" t="s">
        <v>469</v>
      </c>
      <c r="D245" s="213" t="s">
        <v>212</v>
      </c>
      <c r="E245" s="214" t="s">
        <v>1831</v>
      </c>
      <c r="F245" s="215" t="s">
        <v>1832</v>
      </c>
      <c r="G245" s="216" t="s">
        <v>269</v>
      </c>
      <c r="H245" s="217">
        <v>16.5</v>
      </c>
      <c r="I245" s="218"/>
      <c r="J245" s="219">
        <f>ROUND(I245*H245,2)</f>
        <v>0</v>
      </c>
      <c r="K245" s="215" t="s">
        <v>216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0.00116</v>
      </c>
      <c r="R245" s="222">
        <f>Q245*H245</f>
        <v>0.01914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311</v>
      </c>
      <c r="AT245" s="224" t="s">
        <v>212</v>
      </c>
      <c r="AU245" s="224" t="s">
        <v>81</v>
      </c>
      <c r="AY245" s="18" t="s">
        <v>210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311</v>
      </c>
      <c r="BM245" s="224" t="s">
        <v>1833</v>
      </c>
    </row>
    <row r="246" spans="1:47" s="2" customFormat="1" ht="12">
      <c r="A246" s="39"/>
      <c r="B246" s="40"/>
      <c r="C246" s="41"/>
      <c r="D246" s="226" t="s">
        <v>219</v>
      </c>
      <c r="E246" s="41"/>
      <c r="F246" s="227" t="s">
        <v>1834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219</v>
      </c>
      <c r="AU246" s="18" t="s">
        <v>81</v>
      </c>
    </row>
    <row r="247" spans="1:47" s="2" customFormat="1" ht="12">
      <c r="A247" s="39"/>
      <c r="B247" s="40"/>
      <c r="C247" s="41"/>
      <c r="D247" s="231" t="s">
        <v>221</v>
      </c>
      <c r="E247" s="41"/>
      <c r="F247" s="232" t="s">
        <v>1835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221</v>
      </c>
      <c r="AU247" s="18" t="s">
        <v>81</v>
      </c>
    </row>
    <row r="248" spans="1:65" s="2" customFormat="1" ht="24.15" customHeight="1">
      <c r="A248" s="39"/>
      <c r="B248" s="40"/>
      <c r="C248" s="213" t="s">
        <v>477</v>
      </c>
      <c r="D248" s="213" t="s">
        <v>212</v>
      </c>
      <c r="E248" s="214" t="s">
        <v>1836</v>
      </c>
      <c r="F248" s="215" t="s">
        <v>1837</v>
      </c>
      <c r="G248" s="216" t="s">
        <v>269</v>
      </c>
      <c r="H248" s="217">
        <v>3</v>
      </c>
      <c r="I248" s="218"/>
      <c r="J248" s="219">
        <f>ROUND(I248*H248,2)</f>
        <v>0</v>
      </c>
      <c r="K248" s="215" t="s">
        <v>216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0.00098</v>
      </c>
      <c r="R248" s="222">
        <f>Q248*H248</f>
        <v>0.00294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311</v>
      </c>
      <c r="AT248" s="224" t="s">
        <v>212</v>
      </c>
      <c r="AU248" s="224" t="s">
        <v>81</v>
      </c>
      <c r="AY248" s="18" t="s">
        <v>210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311</v>
      </c>
      <c r="BM248" s="224" t="s">
        <v>1838</v>
      </c>
    </row>
    <row r="249" spans="1:47" s="2" customFormat="1" ht="12">
      <c r="A249" s="39"/>
      <c r="B249" s="40"/>
      <c r="C249" s="41"/>
      <c r="D249" s="226" t="s">
        <v>219</v>
      </c>
      <c r="E249" s="41"/>
      <c r="F249" s="227" t="s">
        <v>1839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219</v>
      </c>
      <c r="AU249" s="18" t="s">
        <v>81</v>
      </c>
    </row>
    <row r="250" spans="1:47" s="2" customFormat="1" ht="12">
      <c r="A250" s="39"/>
      <c r="B250" s="40"/>
      <c r="C250" s="41"/>
      <c r="D250" s="231" t="s">
        <v>221</v>
      </c>
      <c r="E250" s="41"/>
      <c r="F250" s="232" t="s">
        <v>1840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221</v>
      </c>
      <c r="AU250" s="18" t="s">
        <v>81</v>
      </c>
    </row>
    <row r="251" spans="1:65" s="2" customFormat="1" ht="37.8" customHeight="1">
      <c r="A251" s="39"/>
      <c r="B251" s="40"/>
      <c r="C251" s="213" t="s">
        <v>491</v>
      </c>
      <c r="D251" s="213" t="s">
        <v>212</v>
      </c>
      <c r="E251" s="214" t="s">
        <v>1841</v>
      </c>
      <c r="F251" s="215" t="s">
        <v>1842</v>
      </c>
      <c r="G251" s="216" t="s">
        <v>269</v>
      </c>
      <c r="H251" s="217">
        <v>3</v>
      </c>
      <c r="I251" s="218"/>
      <c r="J251" s="219">
        <f>ROUND(I251*H251,2)</f>
        <v>0</v>
      </c>
      <c r="K251" s="215" t="s">
        <v>216</v>
      </c>
      <c r="L251" s="45"/>
      <c r="M251" s="220" t="s">
        <v>19</v>
      </c>
      <c r="N251" s="221" t="s">
        <v>43</v>
      </c>
      <c r="O251" s="85"/>
      <c r="P251" s="222">
        <f>O251*H251</f>
        <v>0</v>
      </c>
      <c r="Q251" s="222">
        <v>7E-05</v>
      </c>
      <c r="R251" s="222">
        <f>Q251*H251</f>
        <v>0.00020999999999999998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311</v>
      </c>
      <c r="AT251" s="224" t="s">
        <v>212</v>
      </c>
      <c r="AU251" s="224" t="s">
        <v>81</v>
      </c>
      <c r="AY251" s="18" t="s">
        <v>210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311</v>
      </c>
      <c r="BM251" s="224" t="s">
        <v>1843</v>
      </c>
    </row>
    <row r="252" spans="1:47" s="2" customFormat="1" ht="12">
      <c r="A252" s="39"/>
      <c r="B252" s="40"/>
      <c r="C252" s="41"/>
      <c r="D252" s="226" t="s">
        <v>219</v>
      </c>
      <c r="E252" s="41"/>
      <c r="F252" s="227" t="s">
        <v>1844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219</v>
      </c>
      <c r="AU252" s="18" t="s">
        <v>81</v>
      </c>
    </row>
    <row r="253" spans="1:47" s="2" customFormat="1" ht="12">
      <c r="A253" s="39"/>
      <c r="B253" s="40"/>
      <c r="C253" s="41"/>
      <c r="D253" s="231" t="s">
        <v>221</v>
      </c>
      <c r="E253" s="41"/>
      <c r="F253" s="232" t="s">
        <v>1845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221</v>
      </c>
      <c r="AU253" s="18" t="s">
        <v>81</v>
      </c>
    </row>
    <row r="254" spans="1:65" s="2" customFormat="1" ht="37.8" customHeight="1">
      <c r="A254" s="39"/>
      <c r="B254" s="40"/>
      <c r="C254" s="213" t="s">
        <v>496</v>
      </c>
      <c r="D254" s="213" t="s">
        <v>212</v>
      </c>
      <c r="E254" s="214" t="s">
        <v>1846</v>
      </c>
      <c r="F254" s="215" t="s">
        <v>1847</v>
      </c>
      <c r="G254" s="216" t="s">
        <v>269</v>
      </c>
      <c r="H254" s="217">
        <v>16.5</v>
      </c>
      <c r="I254" s="218"/>
      <c r="J254" s="219">
        <f>ROUND(I254*H254,2)</f>
        <v>0</v>
      </c>
      <c r="K254" s="215" t="s">
        <v>216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9E-05</v>
      </c>
      <c r="R254" s="222">
        <f>Q254*H254</f>
        <v>0.001485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311</v>
      </c>
      <c r="AT254" s="224" t="s">
        <v>212</v>
      </c>
      <c r="AU254" s="224" t="s">
        <v>81</v>
      </c>
      <c r="AY254" s="18" t="s">
        <v>210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311</v>
      </c>
      <c r="BM254" s="224" t="s">
        <v>1848</v>
      </c>
    </row>
    <row r="255" spans="1:47" s="2" customFormat="1" ht="12">
      <c r="A255" s="39"/>
      <c r="B255" s="40"/>
      <c r="C255" s="41"/>
      <c r="D255" s="226" t="s">
        <v>219</v>
      </c>
      <c r="E255" s="41"/>
      <c r="F255" s="227" t="s">
        <v>1849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219</v>
      </c>
      <c r="AU255" s="18" t="s">
        <v>81</v>
      </c>
    </row>
    <row r="256" spans="1:47" s="2" customFormat="1" ht="12">
      <c r="A256" s="39"/>
      <c r="B256" s="40"/>
      <c r="C256" s="41"/>
      <c r="D256" s="231" t="s">
        <v>221</v>
      </c>
      <c r="E256" s="41"/>
      <c r="F256" s="232" t="s">
        <v>1850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221</v>
      </c>
      <c r="AU256" s="18" t="s">
        <v>81</v>
      </c>
    </row>
    <row r="257" spans="1:65" s="2" customFormat="1" ht="37.8" customHeight="1">
      <c r="A257" s="39"/>
      <c r="B257" s="40"/>
      <c r="C257" s="213" t="s">
        <v>500</v>
      </c>
      <c r="D257" s="213" t="s">
        <v>212</v>
      </c>
      <c r="E257" s="214" t="s">
        <v>1851</v>
      </c>
      <c r="F257" s="215" t="s">
        <v>1852</v>
      </c>
      <c r="G257" s="216" t="s">
        <v>269</v>
      </c>
      <c r="H257" s="217">
        <v>3</v>
      </c>
      <c r="I257" s="218"/>
      <c r="J257" s="219">
        <f>ROUND(I257*H257,2)</f>
        <v>0</v>
      </c>
      <c r="K257" s="215" t="s">
        <v>216</v>
      </c>
      <c r="L257" s="45"/>
      <c r="M257" s="220" t="s">
        <v>19</v>
      </c>
      <c r="N257" s="221" t="s">
        <v>43</v>
      </c>
      <c r="O257" s="85"/>
      <c r="P257" s="222">
        <f>O257*H257</f>
        <v>0</v>
      </c>
      <c r="Q257" s="222">
        <v>0.0002</v>
      </c>
      <c r="R257" s="222">
        <f>Q257*H257</f>
        <v>0.0006000000000000001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311</v>
      </c>
      <c r="AT257" s="224" t="s">
        <v>212</v>
      </c>
      <c r="AU257" s="224" t="s">
        <v>81</v>
      </c>
      <c r="AY257" s="18" t="s">
        <v>210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79</v>
      </c>
      <c r="BK257" s="225">
        <f>ROUND(I257*H257,2)</f>
        <v>0</v>
      </c>
      <c r="BL257" s="18" t="s">
        <v>311</v>
      </c>
      <c r="BM257" s="224" t="s">
        <v>1853</v>
      </c>
    </row>
    <row r="258" spans="1:47" s="2" customFormat="1" ht="12">
      <c r="A258" s="39"/>
      <c r="B258" s="40"/>
      <c r="C258" s="41"/>
      <c r="D258" s="226" t="s">
        <v>219</v>
      </c>
      <c r="E258" s="41"/>
      <c r="F258" s="227" t="s">
        <v>1854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219</v>
      </c>
      <c r="AU258" s="18" t="s">
        <v>81</v>
      </c>
    </row>
    <row r="259" spans="1:47" s="2" customFormat="1" ht="12">
      <c r="A259" s="39"/>
      <c r="B259" s="40"/>
      <c r="C259" s="41"/>
      <c r="D259" s="231" t="s">
        <v>221</v>
      </c>
      <c r="E259" s="41"/>
      <c r="F259" s="232" t="s">
        <v>1855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221</v>
      </c>
      <c r="AU259" s="18" t="s">
        <v>81</v>
      </c>
    </row>
    <row r="260" spans="1:65" s="2" customFormat="1" ht="24.15" customHeight="1">
      <c r="A260" s="39"/>
      <c r="B260" s="40"/>
      <c r="C260" s="213" t="s">
        <v>504</v>
      </c>
      <c r="D260" s="213" t="s">
        <v>212</v>
      </c>
      <c r="E260" s="214" t="s">
        <v>1856</v>
      </c>
      <c r="F260" s="215" t="s">
        <v>1857</v>
      </c>
      <c r="G260" s="216" t="s">
        <v>297</v>
      </c>
      <c r="H260" s="217">
        <v>2</v>
      </c>
      <c r="I260" s="218"/>
      <c r="J260" s="219">
        <f>ROUND(I260*H260,2)</f>
        <v>0</v>
      </c>
      <c r="K260" s="215" t="s">
        <v>216</v>
      </c>
      <c r="L260" s="45"/>
      <c r="M260" s="220" t="s">
        <v>19</v>
      </c>
      <c r="N260" s="221" t="s">
        <v>43</v>
      </c>
      <c r="O260" s="85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311</v>
      </c>
      <c r="AT260" s="224" t="s">
        <v>212</v>
      </c>
      <c r="AU260" s="224" t="s">
        <v>81</v>
      </c>
      <c r="AY260" s="18" t="s">
        <v>210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311</v>
      </c>
      <c r="BM260" s="224" t="s">
        <v>1858</v>
      </c>
    </row>
    <row r="261" spans="1:47" s="2" customFormat="1" ht="12">
      <c r="A261" s="39"/>
      <c r="B261" s="40"/>
      <c r="C261" s="41"/>
      <c r="D261" s="226" t="s">
        <v>219</v>
      </c>
      <c r="E261" s="41"/>
      <c r="F261" s="227" t="s">
        <v>1859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219</v>
      </c>
      <c r="AU261" s="18" t="s">
        <v>81</v>
      </c>
    </row>
    <row r="262" spans="1:47" s="2" customFormat="1" ht="12">
      <c r="A262" s="39"/>
      <c r="B262" s="40"/>
      <c r="C262" s="41"/>
      <c r="D262" s="231" t="s">
        <v>221</v>
      </c>
      <c r="E262" s="41"/>
      <c r="F262" s="232" t="s">
        <v>1860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221</v>
      </c>
      <c r="AU262" s="18" t="s">
        <v>81</v>
      </c>
    </row>
    <row r="263" spans="1:65" s="2" customFormat="1" ht="21.75" customHeight="1">
      <c r="A263" s="39"/>
      <c r="B263" s="40"/>
      <c r="C263" s="213" t="s">
        <v>510</v>
      </c>
      <c r="D263" s="213" t="s">
        <v>212</v>
      </c>
      <c r="E263" s="214" t="s">
        <v>1861</v>
      </c>
      <c r="F263" s="215" t="s">
        <v>1862</v>
      </c>
      <c r="G263" s="216" t="s">
        <v>297</v>
      </c>
      <c r="H263" s="217">
        <v>6</v>
      </c>
      <c r="I263" s="218"/>
      <c r="J263" s="219">
        <f>ROUND(I263*H263,2)</f>
        <v>0</v>
      </c>
      <c r="K263" s="215" t="s">
        <v>216</v>
      </c>
      <c r="L263" s="45"/>
      <c r="M263" s="220" t="s">
        <v>19</v>
      </c>
      <c r="N263" s="221" t="s">
        <v>43</v>
      </c>
      <c r="O263" s="85"/>
      <c r="P263" s="222">
        <f>O263*H263</f>
        <v>0</v>
      </c>
      <c r="Q263" s="222">
        <v>0.00017</v>
      </c>
      <c r="R263" s="222">
        <f>Q263*H263</f>
        <v>0.00102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311</v>
      </c>
      <c r="AT263" s="224" t="s">
        <v>212</v>
      </c>
      <c r="AU263" s="224" t="s">
        <v>81</v>
      </c>
      <c r="AY263" s="18" t="s">
        <v>210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79</v>
      </c>
      <c r="BK263" s="225">
        <f>ROUND(I263*H263,2)</f>
        <v>0</v>
      </c>
      <c r="BL263" s="18" t="s">
        <v>311</v>
      </c>
      <c r="BM263" s="224" t="s">
        <v>1863</v>
      </c>
    </row>
    <row r="264" spans="1:47" s="2" customFormat="1" ht="12">
      <c r="A264" s="39"/>
      <c r="B264" s="40"/>
      <c r="C264" s="41"/>
      <c r="D264" s="226" t="s">
        <v>219</v>
      </c>
      <c r="E264" s="41"/>
      <c r="F264" s="227" t="s">
        <v>1864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219</v>
      </c>
      <c r="AU264" s="18" t="s">
        <v>81</v>
      </c>
    </row>
    <row r="265" spans="1:47" s="2" customFormat="1" ht="12">
      <c r="A265" s="39"/>
      <c r="B265" s="40"/>
      <c r="C265" s="41"/>
      <c r="D265" s="231" t="s">
        <v>221</v>
      </c>
      <c r="E265" s="41"/>
      <c r="F265" s="232" t="s">
        <v>1865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221</v>
      </c>
      <c r="AU265" s="18" t="s">
        <v>81</v>
      </c>
    </row>
    <row r="266" spans="1:65" s="2" customFormat="1" ht="16.5" customHeight="1">
      <c r="A266" s="39"/>
      <c r="B266" s="40"/>
      <c r="C266" s="213" t="s">
        <v>516</v>
      </c>
      <c r="D266" s="213" t="s">
        <v>212</v>
      </c>
      <c r="E266" s="214" t="s">
        <v>1866</v>
      </c>
      <c r="F266" s="215" t="s">
        <v>1867</v>
      </c>
      <c r="G266" s="216" t="s">
        <v>297</v>
      </c>
      <c r="H266" s="217">
        <v>2</v>
      </c>
      <c r="I266" s="218"/>
      <c r="J266" s="219">
        <f>ROUND(I266*H266,2)</f>
        <v>0</v>
      </c>
      <c r="K266" s="215" t="s">
        <v>216</v>
      </c>
      <c r="L266" s="45"/>
      <c r="M266" s="220" t="s">
        <v>19</v>
      </c>
      <c r="N266" s="221" t="s">
        <v>43</v>
      </c>
      <c r="O266" s="85"/>
      <c r="P266" s="222">
        <f>O266*H266</f>
        <v>0</v>
      </c>
      <c r="Q266" s="222">
        <v>0.00057</v>
      </c>
      <c r="R266" s="222">
        <f>Q266*H266</f>
        <v>0.00114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311</v>
      </c>
      <c r="AT266" s="224" t="s">
        <v>212</v>
      </c>
      <c r="AU266" s="224" t="s">
        <v>81</v>
      </c>
      <c r="AY266" s="18" t="s">
        <v>210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79</v>
      </c>
      <c r="BK266" s="225">
        <f>ROUND(I266*H266,2)</f>
        <v>0</v>
      </c>
      <c r="BL266" s="18" t="s">
        <v>311</v>
      </c>
      <c r="BM266" s="224" t="s">
        <v>1868</v>
      </c>
    </row>
    <row r="267" spans="1:47" s="2" customFormat="1" ht="12">
      <c r="A267" s="39"/>
      <c r="B267" s="40"/>
      <c r="C267" s="41"/>
      <c r="D267" s="226" t="s">
        <v>219</v>
      </c>
      <c r="E267" s="41"/>
      <c r="F267" s="227" t="s">
        <v>1869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219</v>
      </c>
      <c r="AU267" s="18" t="s">
        <v>81</v>
      </c>
    </row>
    <row r="268" spans="1:47" s="2" customFormat="1" ht="12">
      <c r="A268" s="39"/>
      <c r="B268" s="40"/>
      <c r="C268" s="41"/>
      <c r="D268" s="231" t="s">
        <v>221</v>
      </c>
      <c r="E268" s="41"/>
      <c r="F268" s="232" t="s">
        <v>1870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221</v>
      </c>
      <c r="AU268" s="18" t="s">
        <v>81</v>
      </c>
    </row>
    <row r="269" spans="1:65" s="2" customFormat="1" ht="16.5" customHeight="1">
      <c r="A269" s="39"/>
      <c r="B269" s="40"/>
      <c r="C269" s="213" t="s">
        <v>521</v>
      </c>
      <c r="D269" s="213" t="s">
        <v>212</v>
      </c>
      <c r="E269" s="214" t="s">
        <v>1871</v>
      </c>
      <c r="F269" s="215" t="s">
        <v>1872</v>
      </c>
      <c r="G269" s="216" t="s">
        <v>297</v>
      </c>
      <c r="H269" s="217">
        <v>2</v>
      </c>
      <c r="I269" s="218"/>
      <c r="J269" s="219">
        <f>ROUND(I269*H269,2)</f>
        <v>0</v>
      </c>
      <c r="K269" s="215" t="s">
        <v>216</v>
      </c>
      <c r="L269" s="45"/>
      <c r="M269" s="220" t="s">
        <v>19</v>
      </c>
      <c r="N269" s="221" t="s">
        <v>43</v>
      </c>
      <c r="O269" s="85"/>
      <c r="P269" s="222">
        <f>O269*H269</f>
        <v>0</v>
      </c>
      <c r="Q269" s="222">
        <v>0.00072</v>
      </c>
      <c r="R269" s="222">
        <f>Q269*H269</f>
        <v>0.00144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311</v>
      </c>
      <c r="AT269" s="224" t="s">
        <v>212</v>
      </c>
      <c r="AU269" s="224" t="s">
        <v>81</v>
      </c>
      <c r="AY269" s="18" t="s">
        <v>210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79</v>
      </c>
      <c r="BK269" s="225">
        <f>ROUND(I269*H269,2)</f>
        <v>0</v>
      </c>
      <c r="BL269" s="18" t="s">
        <v>311</v>
      </c>
      <c r="BM269" s="224" t="s">
        <v>1873</v>
      </c>
    </row>
    <row r="270" spans="1:47" s="2" customFormat="1" ht="12">
      <c r="A270" s="39"/>
      <c r="B270" s="40"/>
      <c r="C270" s="41"/>
      <c r="D270" s="226" t="s">
        <v>219</v>
      </c>
      <c r="E270" s="41"/>
      <c r="F270" s="227" t="s">
        <v>1874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219</v>
      </c>
      <c r="AU270" s="18" t="s">
        <v>81</v>
      </c>
    </row>
    <row r="271" spans="1:47" s="2" customFormat="1" ht="12">
      <c r="A271" s="39"/>
      <c r="B271" s="40"/>
      <c r="C271" s="41"/>
      <c r="D271" s="231" t="s">
        <v>221</v>
      </c>
      <c r="E271" s="41"/>
      <c r="F271" s="232" t="s">
        <v>1875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221</v>
      </c>
      <c r="AU271" s="18" t="s">
        <v>81</v>
      </c>
    </row>
    <row r="272" spans="1:65" s="2" customFormat="1" ht="16.5" customHeight="1">
      <c r="A272" s="39"/>
      <c r="B272" s="40"/>
      <c r="C272" s="213" t="s">
        <v>529</v>
      </c>
      <c r="D272" s="213" t="s">
        <v>212</v>
      </c>
      <c r="E272" s="214" t="s">
        <v>1876</v>
      </c>
      <c r="F272" s="215" t="s">
        <v>1877</v>
      </c>
      <c r="G272" s="216" t="s">
        <v>297</v>
      </c>
      <c r="H272" s="217">
        <v>2</v>
      </c>
      <c r="I272" s="218"/>
      <c r="J272" s="219">
        <f>ROUND(I272*H272,2)</f>
        <v>0</v>
      </c>
      <c r="K272" s="215" t="s">
        <v>216</v>
      </c>
      <c r="L272" s="45"/>
      <c r="M272" s="220" t="s">
        <v>19</v>
      </c>
      <c r="N272" s="221" t="s">
        <v>43</v>
      </c>
      <c r="O272" s="85"/>
      <c r="P272" s="222">
        <f>O272*H272</f>
        <v>0</v>
      </c>
      <c r="Q272" s="222">
        <v>0.00072</v>
      </c>
      <c r="R272" s="222">
        <f>Q272*H272</f>
        <v>0.00144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311</v>
      </c>
      <c r="AT272" s="224" t="s">
        <v>212</v>
      </c>
      <c r="AU272" s="224" t="s">
        <v>81</v>
      </c>
      <c r="AY272" s="18" t="s">
        <v>210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79</v>
      </c>
      <c r="BK272" s="225">
        <f>ROUND(I272*H272,2)</f>
        <v>0</v>
      </c>
      <c r="BL272" s="18" t="s">
        <v>311</v>
      </c>
      <c r="BM272" s="224" t="s">
        <v>1878</v>
      </c>
    </row>
    <row r="273" spans="1:47" s="2" customFormat="1" ht="12">
      <c r="A273" s="39"/>
      <c r="B273" s="40"/>
      <c r="C273" s="41"/>
      <c r="D273" s="226" t="s">
        <v>219</v>
      </c>
      <c r="E273" s="41"/>
      <c r="F273" s="227" t="s">
        <v>1879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219</v>
      </c>
      <c r="AU273" s="18" t="s">
        <v>81</v>
      </c>
    </row>
    <row r="274" spans="1:47" s="2" customFormat="1" ht="12">
      <c r="A274" s="39"/>
      <c r="B274" s="40"/>
      <c r="C274" s="41"/>
      <c r="D274" s="231" t="s">
        <v>221</v>
      </c>
      <c r="E274" s="41"/>
      <c r="F274" s="232" t="s">
        <v>1880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221</v>
      </c>
      <c r="AU274" s="18" t="s">
        <v>81</v>
      </c>
    </row>
    <row r="275" spans="1:65" s="2" customFormat="1" ht="16.5" customHeight="1">
      <c r="A275" s="39"/>
      <c r="B275" s="40"/>
      <c r="C275" s="213" t="s">
        <v>536</v>
      </c>
      <c r="D275" s="213" t="s">
        <v>212</v>
      </c>
      <c r="E275" s="214" t="s">
        <v>1881</v>
      </c>
      <c r="F275" s="215" t="s">
        <v>1882</v>
      </c>
      <c r="G275" s="216" t="s">
        <v>297</v>
      </c>
      <c r="H275" s="217">
        <v>1</v>
      </c>
      <c r="I275" s="218"/>
      <c r="J275" s="219">
        <f>ROUND(I275*H275,2)</f>
        <v>0</v>
      </c>
      <c r="K275" s="215" t="s">
        <v>216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0.00041</v>
      </c>
      <c r="R275" s="222">
        <f>Q275*H275</f>
        <v>0.00041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311</v>
      </c>
      <c r="AT275" s="224" t="s">
        <v>212</v>
      </c>
      <c r="AU275" s="224" t="s">
        <v>81</v>
      </c>
      <c r="AY275" s="18" t="s">
        <v>210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311</v>
      </c>
      <c r="BM275" s="224" t="s">
        <v>1883</v>
      </c>
    </row>
    <row r="276" spans="1:47" s="2" customFormat="1" ht="12">
      <c r="A276" s="39"/>
      <c r="B276" s="40"/>
      <c r="C276" s="41"/>
      <c r="D276" s="226" t="s">
        <v>219</v>
      </c>
      <c r="E276" s="41"/>
      <c r="F276" s="227" t="s">
        <v>1884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219</v>
      </c>
      <c r="AU276" s="18" t="s">
        <v>81</v>
      </c>
    </row>
    <row r="277" spans="1:47" s="2" customFormat="1" ht="12">
      <c r="A277" s="39"/>
      <c r="B277" s="40"/>
      <c r="C277" s="41"/>
      <c r="D277" s="231" t="s">
        <v>221</v>
      </c>
      <c r="E277" s="41"/>
      <c r="F277" s="232" t="s">
        <v>1885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221</v>
      </c>
      <c r="AU277" s="18" t="s">
        <v>81</v>
      </c>
    </row>
    <row r="278" spans="1:65" s="2" customFormat="1" ht="16.5" customHeight="1">
      <c r="A278" s="39"/>
      <c r="B278" s="40"/>
      <c r="C278" s="213" t="s">
        <v>541</v>
      </c>
      <c r="D278" s="213" t="s">
        <v>212</v>
      </c>
      <c r="E278" s="214" t="s">
        <v>1886</v>
      </c>
      <c r="F278" s="215" t="s">
        <v>1887</v>
      </c>
      <c r="G278" s="216" t="s">
        <v>297</v>
      </c>
      <c r="H278" s="217">
        <v>1</v>
      </c>
      <c r="I278" s="218"/>
      <c r="J278" s="219">
        <f>ROUND(I278*H278,2)</f>
        <v>0</v>
      </c>
      <c r="K278" s="215" t="s">
        <v>216</v>
      </c>
      <c r="L278" s="45"/>
      <c r="M278" s="220" t="s">
        <v>19</v>
      </c>
      <c r="N278" s="221" t="s">
        <v>43</v>
      </c>
      <c r="O278" s="85"/>
      <c r="P278" s="222">
        <f>O278*H278</f>
        <v>0</v>
      </c>
      <c r="Q278" s="222">
        <v>0.00077</v>
      </c>
      <c r="R278" s="222">
        <f>Q278*H278</f>
        <v>0.00077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311</v>
      </c>
      <c r="AT278" s="224" t="s">
        <v>212</v>
      </c>
      <c r="AU278" s="224" t="s">
        <v>81</v>
      </c>
      <c r="AY278" s="18" t="s">
        <v>210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79</v>
      </c>
      <c r="BK278" s="225">
        <f>ROUND(I278*H278,2)</f>
        <v>0</v>
      </c>
      <c r="BL278" s="18" t="s">
        <v>311</v>
      </c>
      <c r="BM278" s="224" t="s">
        <v>1888</v>
      </c>
    </row>
    <row r="279" spans="1:47" s="2" customFormat="1" ht="12">
      <c r="A279" s="39"/>
      <c r="B279" s="40"/>
      <c r="C279" s="41"/>
      <c r="D279" s="226" t="s">
        <v>219</v>
      </c>
      <c r="E279" s="41"/>
      <c r="F279" s="227" t="s">
        <v>1889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219</v>
      </c>
      <c r="AU279" s="18" t="s">
        <v>81</v>
      </c>
    </row>
    <row r="280" spans="1:47" s="2" customFormat="1" ht="12">
      <c r="A280" s="39"/>
      <c r="B280" s="40"/>
      <c r="C280" s="41"/>
      <c r="D280" s="231" t="s">
        <v>221</v>
      </c>
      <c r="E280" s="41"/>
      <c r="F280" s="232" t="s">
        <v>1890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221</v>
      </c>
      <c r="AU280" s="18" t="s">
        <v>81</v>
      </c>
    </row>
    <row r="281" spans="1:65" s="2" customFormat="1" ht="33" customHeight="1">
      <c r="A281" s="39"/>
      <c r="B281" s="40"/>
      <c r="C281" s="213" t="s">
        <v>548</v>
      </c>
      <c r="D281" s="213" t="s">
        <v>212</v>
      </c>
      <c r="E281" s="214" t="s">
        <v>1891</v>
      </c>
      <c r="F281" s="215" t="s">
        <v>1892</v>
      </c>
      <c r="G281" s="216" t="s">
        <v>297</v>
      </c>
      <c r="H281" s="217">
        <v>1</v>
      </c>
      <c r="I281" s="218"/>
      <c r="J281" s="219">
        <f>ROUND(I281*H281,2)</f>
        <v>0</v>
      </c>
      <c r="K281" s="215" t="s">
        <v>216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0.00147</v>
      </c>
      <c r="R281" s="222">
        <f>Q281*H281</f>
        <v>0.00147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311</v>
      </c>
      <c r="AT281" s="224" t="s">
        <v>212</v>
      </c>
      <c r="AU281" s="224" t="s">
        <v>81</v>
      </c>
      <c r="AY281" s="18" t="s">
        <v>210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311</v>
      </c>
      <c r="BM281" s="224" t="s">
        <v>1893</v>
      </c>
    </row>
    <row r="282" spans="1:47" s="2" customFormat="1" ht="12">
      <c r="A282" s="39"/>
      <c r="B282" s="40"/>
      <c r="C282" s="41"/>
      <c r="D282" s="226" t="s">
        <v>219</v>
      </c>
      <c r="E282" s="41"/>
      <c r="F282" s="227" t="s">
        <v>1894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219</v>
      </c>
      <c r="AU282" s="18" t="s">
        <v>81</v>
      </c>
    </row>
    <row r="283" spans="1:47" s="2" customFormat="1" ht="12">
      <c r="A283" s="39"/>
      <c r="B283" s="40"/>
      <c r="C283" s="41"/>
      <c r="D283" s="231" t="s">
        <v>221</v>
      </c>
      <c r="E283" s="41"/>
      <c r="F283" s="232" t="s">
        <v>1895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221</v>
      </c>
      <c r="AU283" s="18" t="s">
        <v>81</v>
      </c>
    </row>
    <row r="284" spans="1:65" s="2" customFormat="1" ht="21.75" customHeight="1">
      <c r="A284" s="39"/>
      <c r="B284" s="40"/>
      <c r="C284" s="213" t="s">
        <v>553</v>
      </c>
      <c r="D284" s="213" t="s">
        <v>212</v>
      </c>
      <c r="E284" s="214" t="s">
        <v>1896</v>
      </c>
      <c r="F284" s="215" t="s">
        <v>1897</v>
      </c>
      <c r="G284" s="216" t="s">
        <v>269</v>
      </c>
      <c r="H284" s="217">
        <v>22.5</v>
      </c>
      <c r="I284" s="218"/>
      <c r="J284" s="219">
        <f>ROUND(I284*H284,2)</f>
        <v>0</v>
      </c>
      <c r="K284" s="215" t="s">
        <v>216</v>
      </c>
      <c r="L284" s="45"/>
      <c r="M284" s="220" t="s">
        <v>19</v>
      </c>
      <c r="N284" s="221" t="s">
        <v>43</v>
      </c>
      <c r="O284" s="85"/>
      <c r="P284" s="222">
        <f>O284*H284</f>
        <v>0</v>
      </c>
      <c r="Q284" s="222">
        <v>1E-05</v>
      </c>
      <c r="R284" s="222">
        <f>Q284*H284</f>
        <v>0.00022500000000000002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311</v>
      </c>
      <c r="AT284" s="224" t="s">
        <v>212</v>
      </c>
      <c r="AU284" s="224" t="s">
        <v>81</v>
      </c>
      <c r="AY284" s="18" t="s">
        <v>210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79</v>
      </c>
      <c r="BK284" s="225">
        <f>ROUND(I284*H284,2)</f>
        <v>0</v>
      </c>
      <c r="BL284" s="18" t="s">
        <v>311</v>
      </c>
      <c r="BM284" s="224" t="s">
        <v>1898</v>
      </c>
    </row>
    <row r="285" spans="1:47" s="2" customFormat="1" ht="12">
      <c r="A285" s="39"/>
      <c r="B285" s="40"/>
      <c r="C285" s="41"/>
      <c r="D285" s="226" t="s">
        <v>219</v>
      </c>
      <c r="E285" s="41"/>
      <c r="F285" s="227" t="s">
        <v>1899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219</v>
      </c>
      <c r="AU285" s="18" t="s">
        <v>81</v>
      </c>
    </row>
    <row r="286" spans="1:47" s="2" customFormat="1" ht="12">
      <c r="A286" s="39"/>
      <c r="B286" s="40"/>
      <c r="C286" s="41"/>
      <c r="D286" s="231" t="s">
        <v>221</v>
      </c>
      <c r="E286" s="41"/>
      <c r="F286" s="232" t="s">
        <v>1900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221</v>
      </c>
      <c r="AU286" s="18" t="s">
        <v>81</v>
      </c>
    </row>
    <row r="287" spans="1:65" s="2" customFormat="1" ht="24.15" customHeight="1">
      <c r="A287" s="39"/>
      <c r="B287" s="40"/>
      <c r="C287" s="213" t="s">
        <v>561</v>
      </c>
      <c r="D287" s="213" t="s">
        <v>212</v>
      </c>
      <c r="E287" s="214" t="s">
        <v>1901</v>
      </c>
      <c r="F287" s="215" t="s">
        <v>1902</v>
      </c>
      <c r="G287" s="216" t="s">
        <v>269</v>
      </c>
      <c r="H287" s="217">
        <v>22.5</v>
      </c>
      <c r="I287" s="218"/>
      <c r="J287" s="219">
        <f>ROUND(I287*H287,2)</f>
        <v>0</v>
      </c>
      <c r="K287" s="215" t="s">
        <v>216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2E-05</v>
      </c>
      <c r="R287" s="222">
        <f>Q287*H287</f>
        <v>0.00045000000000000004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311</v>
      </c>
      <c r="AT287" s="224" t="s">
        <v>212</v>
      </c>
      <c r="AU287" s="224" t="s">
        <v>81</v>
      </c>
      <c r="AY287" s="18" t="s">
        <v>210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311</v>
      </c>
      <c r="BM287" s="224" t="s">
        <v>1903</v>
      </c>
    </row>
    <row r="288" spans="1:47" s="2" customFormat="1" ht="12">
      <c r="A288" s="39"/>
      <c r="B288" s="40"/>
      <c r="C288" s="41"/>
      <c r="D288" s="226" t="s">
        <v>219</v>
      </c>
      <c r="E288" s="41"/>
      <c r="F288" s="227" t="s">
        <v>1904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219</v>
      </c>
      <c r="AU288" s="18" t="s">
        <v>81</v>
      </c>
    </row>
    <row r="289" spans="1:47" s="2" customFormat="1" ht="12">
      <c r="A289" s="39"/>
      <c r="B289" s="40"/>
      <c r="C289" s="41"/>
      <c r="D289" s="231" t="s">
        <v>221</v>
      </c>
      <c r="E289" s="41"/>
      <c r="F289" s="232" t="s">
        <v>1905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221</v>
      </c>
      <c r="AU289" s="18" t="s">
        <v>81</v>
      </c>
    </row>
    <row r="290" spans="1:63" s="12" customFormat="1" ht="22.8" customHeight="1">
      <c r="A290" s="12"/>
      <c r="B290" s="197"/>
      <c r="C290" s="198"/>
      <c r="D290" s="199" t="s">
        <v>71</v>
      </c>
      <c r="E290" s="211" t="s">
        <v>573</v>
      </c>
      <c r="F290" s="211" t="s">
        <v>574</v>
      </c>
      <c r="G290" s="198"/>
      <c r="H290" s="198"/>
      <c r="I290" s="201"/>
      <c r="J290" s="212">
        <f>BK290</f>
        <v>0</v>
      </c>
      <c r="K290" s="198"/>
      <c r="L290" s="203"/>
      <c r="M290" s="204"/>
      <c r="N290" s="205"/>
      <c r="O290" s="205"/>
      <c r="P290" s="206">
        <f>SUM(P291:P337)</f>
        <v>0</v>
      </c>
      <c r="Q290" s="205"/>
      <c r="R290" s="206">
        <f>SUM(R291:R337)</f>
        <v>0.06839</v>
      </c>
      <c r="S290" s="205"/>
      <c r="T290" s="207">
        <f>SUM(T291:T337)</f>
        <v>0.30406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8" t="s">
        <v>81</v>
      </c>
      <c r="AT290" s="209" t="s">
        <v>71</v>
      </c>
      <c r="AU290" s="209" t="s">
        <v>79</v>
      </c>
      <c r="AY290" s="208" t="s">
        <v>210</v>
      </c>
      <c r="BK290" s="210">
        <f>SUM(BK291:BK337)</f>
        <v>0</v>
      </c>
    </row>
    <row r="291" spans="1:65" s="2" customFormat="1" ht="16.5" customHeight="1">
      <c r="A291" s="39"/>
      <c r="B291" s="40"/>
      <c r="C291" s="213" t="s">
        <v>569</v>
      </c>
      <c r="D291" s="213" t="s">
        <v>212</v>
      </c>
      <c r="E291" s="214" t="s">
        <v>1906</v>
      </c>
      <c r="F291" s="215" t="s">
        <v>1907</v>
      </c>
      <c r="G291" s="216" t="s">
        <v>578</v>
      </c>
      <c r="H291" s="217">
        <v>3</v>
      </c>
      <c r="I291" s="218"/>
      <c r="J291" s="219">
        <f>ROUND(I291*H291,2)</f>
        <v>0</v>
      </c>
      <c r="K291" s="215" t="s">
        <v>216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0.0342</v>
      </c>
      <c r="T291" s="223">
        <f>S291*H291</f>
        <v>0.1026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311</v>
      </c>
      <c r="AT291" s="224" t="s">
        <v>212</v>
      </c>
      <c r="AU291" s="224" t="s">
        <v>81</v>
      </c>
      <c r="AY291" s="18" t="s">
        <v>210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311</v>
      </c>
      <c r="BM291" s="224" t="s">
        <v>1908</v>
      </c>
    </row>
    <row r="292" spans="1:47" s="2" customFormat="1" ht="12">
      <c r="A292" s="39"/>
      <c r="B292" s="40"/>
      <c r="C292" s="41"/>
      <c r="D292" s="226" t="s">
        <v>219</v>
      </c>
      <c r="E292" s="41"/>
      <c r="F292" s="227" t="s">
        <v>1909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219</v>
      </c>
      <c r="AU292" s="18" t="s">
        <v>81</v>
      </c>
    </row>
    <row r="293" spans="1:47" s="2" customFormat="1" ht="12">
      <c r="A293" s="39"/>
      <c r="B293" s="40"/>
      <c r="C293" s="41"/>
      <c r="D293" s="231" t="s">
        <v>221</v>
      </c>
      <c r="E293" s="41"/>
      <c r="F293" s="232" t="s">
        <v>1910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221</v>
      </c>
      <c r="AU293" s="18" t="s">
        <v>81</v>
      </c>
    </row>
    <row r="294" spans="1:65" s="2" customFormat="1" ht="24.15" customHeight="1">
      <c r="A294" s="39"/>
      <c r="B294" s="40"/>
      <c r="C294" s="213" t="s">
        <v>575</v>
      </c>
      <c r="D294" s="213" t="s">
        <v>212</v>
      </c>
      <c r="E294" s="214" t="s">
        <v>1911</v>
      </c>
      <c r="F294" s="215" t="s">
        <v>1912</v>
      </c>
      <c r="G294" s="216" t="s">
        <v>578</v>
      </c>
      <c r="H294" s="217">
        <v>1</v>
      </c>
      <c r="I294" s="218"/>
      <c r="J294" s="219">
        <f>ROUND(I294*H294,2)</f>
        <v>0</v>
      </c>
      <c r="K294" s="215" t="s">
        <v>19</v>
      </c>
      <c r="L294" s="45"/>
      <c r="M294" s="220" t="s">
        <v>19</v>
      </c>
      <c r="N294" s="221" t="s">
        <v>43</v>
      </c>
      <c r="O294" s="85"/>
      <c r="P294" s="222">
        <f>O294*H294</f>
        <v>0</v>
      </c>
      <c r="Q294" s="222">
        <v>0.02894</v>
      </c>
      <c r="R294" s="222">
        <f>Q294*H294</f>
        <v>0.02894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311</v>
      </c>
      <c r="AT294" s="224" t="s">
        <v>212</v>
      </c>
      <c r="AU294" s="224" t="s">
        <v>81</v>
      </c>
      <c r="AY294" s="18" t="s">
        <v>210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79</v>
      </c>
      <c r="BK294" s="225">
        <f>ROUND(I294*H294,2)</f>
        <v>0</v>
      </c>
      <c r="BL294" s="18" t="s">
        <v>311</v>
      </c>
      <c r="BM294" s="224" t="s">
        <v>1913</v>
      </c>
    </row>
    <row r="295" spans="1:47" s="2" customFormat="1" ht="12">
      <c r="A295" s="39"/>
      <c r="B295" s="40"/>
      <c r="C295" s="41"/>
      <c r="D295" s="226" t="s">
        <v>219</v>
      </c>
      <c r="E295" s="41"/>
      <c r="F295" s="227" t="s">
        <v>1914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219</v>
      </c>
      <c r="AU295" s="18" t="s">
        <v>81</v>
      </c>
    </row>
    <row r="296" spans="1:47" s="2" customFormat="1" ht="12">
      <c r="A296" s="39"/>
      <c r="B296" s="40"/>
      <c r="C296" s="41"/>
      <c r="D296" s="226" t="s">
        <v>315</v>
      </c>
      <c r="E296" s="41"/>
      <c r="F296" s="254" t="s">
        <v>1915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315</v>
      </c>
      <c r="AU296" s="18" t="s">
        <v>81</v>
      </c>
    </row>
    <row r="297" spans="1:65" s="2" customFormat="1" ht="16.5" customHeight="1">
      <c r="A297" s="39"/>
      <c r="B297" s="40"/>
      <c r="C297" s="213" t="s">
        <v>581</v>
      </c>
      <c r="D297" s="213" t="s">
        <v>212</v>
      </c>
      <c r="E297" s="214" t="s">
        <v>1916</v>
      </c>
      <c r="F297" s="215" t="s">
        <v>1917</v>
      </c>
      <c r="G297" s="216" t="s">
        <v>578</v>
      </c>
      <c r="H297" s="217">
        <v>3</v>
      </c>
      <c r="I297" s="218"/>
      <c r="J297" s="219">
        <f>ROUND(I297*H297,2)</f>
        <v>0</v>
      </c>
      <c r="K297" s="215" t="s">
        <v>216</v>
      </c>
      <c r="L297" s="45"/>
      <c r="M297" s="220" t="s">
        <v>19</v>
      </c>
      <c r="N297" s="221" t="s">
        <v>43</v>
      </c>
      <c r="O297" s="85"/>
      <c r="P297" s="222">
        <f>O297*H297</f>
        <v>0</v>
      </c>
      <c r="Q297" s="222">
        <v>0</v>
      </c>
      <c r="R297" s="222">
        <f>Q297*H297</f>
        <v>0</v>
      </c>
      <c r="S297" s="222">
        <v>0.01946</v>
      </c>
      <c r="T297" s="223">
        <f>S297*H297</f>
        <v>0.05838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311</v>
      </c>
      <c r="AT297" s="224" t="s">
        <v>212</v>
      </c>
      <c r="AU297" s="224" t="s">
        <v>81</v>
      </c>
      <c r="AY297" s="18" t="s">
        <v>210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79</v>
      </c>
      <c r="BK297" s="225">
        <f>ROUND(I297*H297,2)</f>
        <v>0</v>
      </c>
      <c r="BL297" s="18" t="s">
        <v>311</v>
      </c>
      <c r="BM297" s="224" t="s">
        <v>1918</v>
      </c>
    </row>
    <row r="298" spans="1:47" s="2" customFormat="1" ht="12">
      <c r="A298" s="39"/>
      <c r="B298" s="40"/>
      <c r="C298" s="41"/>
      <c r="D298" s="226" t="s">
        <v>219</v>
      </c>
      <c r="E298" s="41"/>
      <c r="F298" s="227" t="s">
        <v>1919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219</v>
      </c>
      <c r="AU298" s="18" t="s">
        <v>81</v>
      </c>
    </row>
    <row r="299" spans="1:47" s="2" customFormat="1" ht="12">
      <c r="A299" s="39"/>
      <c r="B299" s="40"/>
      <c r="C299" s="41"/>
      <c r="D299" s="231" t="s">
        <v>221</v>
      </c>
      <c r="E299" s="41"/>
      <c r="F299" s="232" t="s">
        <v>1920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221</v>
      </c>
      <c r="AU299" s="18" t="s">
        <v>81</v>
      </c>
    </row>
    <row r="300" spans="1:65" s="2" customFormat="1" ht="24.15" customHeight="1">
      <c r="A300" s="39"/>
      <c r="B300" s="40"/>
      <c r="C300" s="213" t="s">
        <v>585</v>
      </c>
      <c r="D300" s="213" t="s">
        <v>212</v>
      </c>
      <c r="E300" s="214" t="s">
        <v>1921</v>
      </c>
      <c r="F300" s="215" t="s">
        <v>1922</v>
      </c>
      <c r="G300" s="216" t="s">
        <v>578</v>
      </c>
      <c r="H300" s="217">
        <v>1</v>
      </c>
      <c r="I300" s="218"/>
      <c r="J300" s="219">
        <f>ROUND(I300*H300,2)</f>
        <v>0</v>
      </c>
      <c r="K300" s="215" t="s">
        <v>216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0.01921</v>
      </c>
      <c r="R300" s="222">
        <f>Q300*H300</f>
        <v>0.01921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311</v>
      </c>
      <c r="AT300" s="224" t="s">
        <v>212</v>
      </c>
      <c r="AU300" s="224" t="s">
        <v>81</v>
      </c>
      <c r="AY300" s="18" t="s">
        <v>210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311</v>
      </c>
      <c r="BM300" s="224" t="s">
        <v>1923</v>
      </c>
    </row>
    <row r="301" spans="1:47" s="2" customFormat="1" ht="12">
      <c r="A301" s="39"/>
      <c r="B301" s="40"/>
      <c r="C301" s="41"/>
      <c r="D301" s="226" t="s">
        <v>219</v>
      </c>
      <c r="E301" s="41"/>
      <c r="F301" s="227" t="s">
        <v>1924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219</v>
      </c>
      <c r="AU301" s="18" t="s">
        <v>81</v>
      </c>
    </row>
    <row r="302" spans="1:47" s="2" customFormat="1" ht="12">
      <c r="A302" s="39"/>
      <c r="B302" s="40"/>
      <c r="C302" s="41"/>
      <c r="D302" s="231" t="s">
        <v>221</v>
      </c>
      <c r="E302" s="41"/>
      <c r="F302" s="232" t="s">
        <v>1925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221</v>
      </c>
      <c r="AU302" s="18" t="s">
        <v>81</v>
      </c>
    </row>
    <row r="303" spans="1:65" s="2" customFormat="1" ht="21.75" customHeight="1">
      <c r="A303" s="39"/>
      <c r="B303" s="40"/>
      <c r="C303" s="213" t="s">
        <v>589</v>
      </c>
      <c r="D303" s="213" t="s">
        <v>212</v>
      </c>
      <c r="E303" s="214" t="s">
        <v>1926</v>
      </c>
      <c r="F303" s="215" t="s">
        <v>1927</v>
      </c>
      <c r="G303" s="216" t="s">
        <v>578</v>
      </c>
      <c r="H303" s="217">
        <v>4</v>
      </c>
      <c r="I303" s="218"/>
      <c r="J303" s="219">
        <f>ROUND(I303*H303,2)</f>
        <v>0</v>
      </c>
      <c r="K303" s="215" t="s">
        <v>216</v>
      </c>
      <c r="L303" s="45"/>
      <c r="M303" s="220" t="s">
        <v>19</v>
      </c>
      <c r="N303" s="221" t="s">
        <v>43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0.0245</v>
      </c>
      <c r="T303" s="223">
        <f>S303*H303</f>
        <v>0.098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311</v>
      </c>
      <c r="AT303" s="224" t="s">
        <v>212</v>
      </c>
      <c r="AU303" s="224" t="s">
        <v>81</v>
      </c>
      <c r="AY303" s="18" t="s">
        <v>210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79</v>
      </c>
      <c r="BK303" s="225">
        <f>ROUND(I303*H303,2)</f>
        <v>0</v>
      </c>
      <c r="BL303" s="18" t="s">
        <v>311</v>
      </c>
      <c r="BM303" s="224" t="s">
        <v>1928</v>
      </c>
    </row>
    <row r="304" spans="1:47" s="2" customFormat="1" ht="12">
      <c r="A304" s="39"/>
      <c r="B304" s="40"/>
      <c r="C304" s="41"/>
      <c r="D304" s="226" t="s">
        <v>219</v>
      </c>
      <c r="E304" s="41"/>
      <c r="F304" s="227" t="s">
        <v>1929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219</v>
      </c>
      <c r="AU304" s="18" t="s">
        <v>81</v>
      </c>
    </row>
    <row r="305" spans="1:47" s="2" customFormat="1" ht="12">
      <c r="A305" s="39"/>
      <c r="B305" s="40"/>
      <c r="C305" s="41"/>
      <c r="D305" s="231" t="s">
        <v>221</v>
      </c>
      <c r="E305" s="41"/>
      <c r="F305" s="232" t="s">
        <v>1930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221</v>
      </c>
      <c r="AU305" s="18" t="s">
        <v>81</v>
      </c>
    </row>
    <row r="306" spans="1:65" s="2" customFormat="1" ht="24.15" customHeight="1">
      <c r="A306" s="39"/>
      <c r="B306" s="40"/>
      <c r="C306" s="213" t="s">
        <v>593</v>
      </c>
      <c r="D306" s="213" t="s">
        <v>212</v>
      </c>
      <c r="E306" s="214" t="s">
        <v>1931</v>
      </c>
      <c r="F306" s="215" t="s">
        <v>1932</v>
      </c>
      <c r="G306" s="216" t="s">
        <v>578</v>
      </c>
      <c r="H306" s="217">
        <v>1</v>
      </c>
      <c r="I306" s="218"/>
      <c r="J306" s="219">
        <f>ROUND(I306*H306,2)</f>
        <v>0</v>
      </c>
      <c r="K306" s="215" t="s">
        <v>216</v>
      </c>
      <c r="L306" s="45"/>
      <c r="M306" s="220" t="s">
        <v>19</v>
      </c>
      <c r="N306" s="221" t="s">
        <v>43</v>
      </c>
      <c r="O306" s="85"/>
      <c r="P306" s="222">
        <f>O306*H306</f>
        <v>0</v>
      </c>
      <c r="Q306" s="222">
        <v>0.00052</v>
      </c>
      <c r="R306" s="222">
        <f>Q306*H306</f>
        <v>0.00052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311</v>
      </c>
      <c r="AT306" s="224" t="s">
        <v>212</v>
      </c>
      <c r="AU306" s="224" t="s">
        <v>81</v>
      </c>
      <c r="AY306" s="18" t="s">
        <v>210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79</v>
      </c>
      <c r="BK306" s="225">
        <f>ROUND(I306*H306,2)</f>
        <v>0</v>
      </c>
      <c r="BL306" s="18" t="s">
        <v>311</v>
      </c>
      <c r="BM306" s="224" t="s">
        <v>1933</v>
      </c>
    </row>
    <row r="307" spans="1:47" s="2" customFormat="1" ht="12">
      <c r="A307" s="39"/>
      <c r="B307" s="40"/>
      <c r="C307" s="41"/>
      <c r="D307" s="226" t="s">
        <v>219</v>
      </c>
      <c r="E307" s="41"/>
      <c r="F307" s="227" t="s">
        <v>1934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219</v>
      </c>
      <c r="AU307" s="18" t="s">
        <v>81</v>
      </c>
    </row>
    <row r="308" spans="1:47" s="2" customFormat="1" ht="12">
      <c r="A308" s="39"/>
      <c r="B308" s="40"/>
      <c r="C308" s="41"/>
      <c r="D308" s="231" t="s">
        <v>221</v>
      </c>
      <c r="E308" s="41"/>
      <c r="F308" s="232" t="s">
        <v>1935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221</v>
      </c>
      <c r="AU308" s="18" t="s">
        <v>81</v>
      </c>
    </row>
    <row r="309" spans="1:65" s="2" customFormat="1" ht="33" customHeight="1">
      <c r="A309" s="39"/>
      <c r="B309" s="40"/>
      <c r="C309" s="213" t="s">
        <v>597</v>
      </c>
      <c r="D309" s="213" t="s">
        <v>212</v>
      </c>
      <c r="E309" s="214" t="s">
        <v>1936</v>
      </c>
      <c r="F309" s="215" t="s">
        <v>1937</v>
      </c>
      <c r="G309" s="216" t="s">
        <v>578</v>
      </c>
      <c r="H309" s="217">
        <v>1</v>
      </c>
      <c r="I309" s="218"/>
      <c r="J309" s="219">
        <f>ROUND(I309*H309,2)</f>
        <v>0</v>
      </c>
      <c r="K309" s="215" t="s">
        <v>216</v>
      </c>
      <c r="L309" s="45"/>
      <c r="M309" s="220" t="s">
        <v>19</v>
      </c>
      <c r="N309" s="221" t="s">
        <v>43</v>
      </c>
      <c r="O309" s="85"/>
      <c r="P309" s="222">
        <f>O309*H309</f>
        <v>0</v>
      </c>
      <c r="Q309" s="222">
        <v>0.00493</v>
      </c>
      <c r="R309" s="222">
        <f>Q309*H309</f>
        <v>0.00493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311</v>
      </c>
      <c r="AT309" s="224" t="s">
        <v>212</v>
      </c>
      <c r="AU309" s="224" t="s">
        <v>81</v>
      </c>
      <c r="AY309" s="18" t="s">
        <v>210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79</v>
      </c>
      <c r="BK309" s="225">
        <f>ROUND(I309*H309,2)</f>
        <v>0</v>
      </c>
      <c r="BL309" s="18" t="s">
        <v>311</v>
      </c>
      <c r="BM309" s="224" t="s">
        <v>1938</v>
      </c>
    </row>
    <row r="310" spans="1:47" s="2" customFormat="1" ht="12">
      <c r="A310" s="39"/>
      <c r="B310" s="40"/>
      <c r="C310" s="41"/>
      <c r="D310" s="226" t="s">
        <v>219</v>
      </c>
      <c r="E310" s="41"/>
      <c r="F310" s="227" t="s">
        <v>1939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219</v>
      </c>
      <c r="AU310" s="18" t="s">
        <v>81</v>
      </c>
    </row>
    <row r="311" spans="1:47" s="2" customFormat="1" ht="12">
      <c r="A311" s="39"/>
      <c r="B311" s="40"/>
      <c r="C311" s="41"/>
      <c r="D311" s="231" t="s">
        <v>221</v>
      </c>
      <c r="E311" s="41"/>
      <c r="F311" s="232" t="s">
        <v>1940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221</v>
      </c>
      <c r="AU311" s="18" t="s">
        <v>81</v>
      </c>
    </row>
    <row r="312" spans="1:65" s="2" customFormat="1" ht="16.5" customHeight="1">
      <c r="A312" s="39"/>
      <c r="B312" s="40"/>
      <c r="C312" s="213" t="s">
        <v>601</v>
      </c>
      <c r="D312" s="213" t="s">
        <v>212</v>
      </c>
      <c r="E312" s="214" t="s">
        <v>1941</v>
      </c>
      <c r="F312" s="215" t="s">
        <v>1942</v>
      </c>
      <c r="G312" s="216" t="s">
        <v>578</v>
      </c>
      <c r="H312" s="217">
        <v>1</v>
      </c>
      <c r="I312" s="218"/>
      <c r="J312" s="219">
        <f>ROUND(I312*H312,2)</f>
        <v>0</v>
      </c>
      <c r="K312" s="215" t="s">
        <v>216</v>
      </c>
      <c r="L312" s="45"/>
      <c r="M312" s="220" t="s">
        <v>19</v>
      </c>
      <c r="N312" s="221" t="s">
        <v>43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0.0347</v>
      </c>
      <c r="T312" s="223">
        <f>S312*H312</f>
        <v>0.0347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311</v>
      </c>
      <c r="AT312" s="224" t="s">
        <v>212</v>
      </c>
      <c r="AU312" s="224" t="s">
        <v>81</v>
      </c>
      <c r="AY312" s="18" t="s">
        <v>210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79</v>
      </c>
      <c r="BK312" s="225">
        <f>ROUND(I312*H312,2)</f>
        <v>0</v>
      </c>
      <c r="BL312" s="18" t="s">
        <v>311</v>
      </c>
      <c r="BM312" s="224" t="s">
        <v>1943</v>
      </c>
    </row>
    <row r="313" spans="1:47" s="2" customFormat="1" ht="12">
      <c r="A313" s="39"/>
      <c r="B313" s="40"/>
      <c r="C313" s="41"/>
      <c r="D313" s="226" t="s">
        <v>219</v>
      </c>
      <c r="E313" s="41"/>
      <c r="F313" s="227" t="s">
        <v>1944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219</v>
      </c>
      <c r="AU313" s="18" t="s">
        <v>81</v>
      </c>
    </row>
    <row r="314" spans="1:47" s="2" customFormat="1" ht="12">
      <c r="A314" s="39"/>
      <c r="B314" s="40"/>
      <c r="C314" s="41"/>
      <c r="D314" s="231" t="s">
        <v>221</v>
      </c>
      <c r="E314" s="41"/>
      <c r="F314" s="232" t="s">
        <v>1945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221</v>
      </c>
      <c r="AU314" s="18" t="s">
        <v>81</v>
      </c>
    </row>
    <row r="315" spans="1:65" s="2" customFormat="1" ht="24.15" customHeight="1">
      <c r="A315" s="39"/>
      <c r="B315" s="40"/>
      <c r="C315" s="213" t="s">
        <v>605</v>
      </c>
      <c r="D315" s="213" t="s">
        <v>212</v>
      </c>
      <c r="E315" s="214" t="s">
        <v>1946</v>
      </c>
      <c r="F315" s="215" t="s">
        <v>1947</v>
      </c>
      <c r="G315" s="216" t="s">
        <v>578</v>
      </c>
      <c r="H315" s="217">
        <v>1</v>
      </c>
      <c r="I315" s="218"/>
      <c r="J315" s="219">
        <f>ROUND(I315*H315,2)</f>
        <v>0</v>
      </c>
      <c r="K315" s="215" t="s">
        <v>216</v>
      </c>
      <c r="L315" s="45"/>
      <c r="M315" s="220" t="s">
        <v>19</v>
      </c>
      <c r="N315" s="221" t="s">
        <v>43</v>
      </c>
      <c r="O315" s="85"/>
      <c r="P315" s="222">
        <f>O315*H315</f>
        <v>0</v>
      </c>
      <c r="Q315" s="222">
        <v>0.01066</v>
      </c>
      <c r="R315" s="222">
        <f>Q315*H315</f>
        <v>0.01066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311</v>
      </c>
      <c r="AT315" s="224" t="s">
        <v>212</v>
      </c>
      <c r="AU315" s="224" t="s">
        <v>81</v>
      </c>
      <c r="AY315" s="18" t="s">
        <v>210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311</v>
      </c>
      <c r="BM315" s="224" t="s">
        <v>1948</v>
      </c>
    </row>
    <row r="316" spans="1:47" s="2" customFormat="1" ht="12">
      <c r="A316" s="39"/>
      <c r="B316" s="40"/>
      <c r="C316" s="41"/>
      <c r="D316" s="226" t="s">
        <v>219</v>
      </c>
      <c r="E316" s="41"/>
      <c r="F316" s="227" t="s">
        <v>1949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219</v>
      </c>
      <c r="AU316" s="18" t="s">
        <v>81</v>
      </c>
    </row>
    <row r="317" spans="1:47" s="2" customFormat="1" ht="12">
      <c r="A317" s="39"/>
      <c r="B317" s="40"/>
      <c r="C317" s="41"/>
      <c r="D317" s="231" t="s">
        <v>221</v>
      </c>
      <c r="E317" s="41"/>
      <c r="F317" s="232" t="s">
        <v>1950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221</v>
      </c>
      <c r="AU317" s="18" t="s">
        <v>81</v>
      </c>
    </row>
    <row r="318" spans="1:65" s="2" customFormat="1" ht="24.15" customHeight="1">
      <c r="A318" s="39"/>
      <c r="B318" s="40"/>
      <c r="C318" s="213" t="s">
        <v>609</v>
      </c>
      <c r="D318" s="213" t="s">
        <v>212</v>
      </c>
      <c r="E318" s="214" t="s">
        <v>1951</v>
      </c>
      <c r="F318" s="215" t="s">
        <v>1952</v>
      </c>
      <c r="G318" s="216" t="s">
        <v>578</v>
      </c>
      <c r="H318" s="217">
        <v>5</v>
      </c>
      <c r="I318" s="218"/>
      <c r="J318" s="219">
        <f>ROUND(I318*H318,2)</f>
        <v>0</v>
      </c>
      <c r="K318" s="215" t="s">
        <v>216</v>
      </c>
      <c r="L318" s="45"/>
      <c r="M318" s="220" t="s">
        <v>19</v>
      </c>
      <c r="N318" s="221" t="s">
        <v>43</v>
      </c>
      <c r="O318" s="85"/>
      <c r="P318" s="222">
        <f>O318*H318</f>
        <v>0</v>
      </c>
      <c r="Q318" s="222">
        <v>0.00024</v>
      </c>
      <c r="R318" s="222">
        <f>Q318*H318</f>
        <v>0.0012000000000000001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311</v>
      </c>
      <c r="AT318" s="224" t="s">
        <v>212</v>
      </c>
      <c r="AU318" s="224" t="s">
        <v>81</v>
      </c>
      <c r="AY318" s="18" t="s">
        <v>210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79</v>
      </c>
      <c r="BK318" s="225">
        <f>ROUND(I318*H318,2)</f>
        <v>0</v>
      </c>
      <c r="BL318" s="18" t="s">
        <v>311</v>
      </c>
      <c r="BM318" s="224" t="s">
        <v>1953</v>
      </c>
    </row>
    <row r="319" spans="1:47" s="2" customFormat="1" ht="12">
      <c r="A319" s="39"/>
      <c r="B319" s="40"/>
      <c r="C319" s="41"/>
      <c r="D319" s="226" t="s">
        <v>219</v>
      </c>
      <c r="E319" s="41"/>
      <c r="F319" s="227" t="s">
        <v>1954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219</v>
      </c>
      <c r="AU319" s="18" t="s">
        <v>81</v>
      </c>
    </row>
    <row r="320" spans="1:47" s="2" customFormat="1" ht="12">
      <c r="A320" s="39"/>
      <c r="B320" s="40"/>
      <c r="C320" s="41"/>
      <c r="D320" s="231" t="s">
        <v>221</v>
      </c>
      <c r="E320" s="41"/>
      <c r="F320" s="232" t="s">
        <v>1955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221</v>
      </c>
      <c r="AU320" s="18" t="s">
        <v>81</v>
      </c>
    </row>
    <row r="321" spans="1:65" s="2" customFormat="1" ht="16.5" customHeight="1">
      <c r="A321" s="39"/>
      <c r="B321" s="40"/>
      <c r="C321" s="213" t="s">
        <v>613</v>
      </c>
      <c r="D321" s="213" t="s">
        <v>212</v>
      </c>
      <c r="E321" s="214" t="s">
        <v>1956</v>
      </c>
      <c r="F321" s="215" t="s">
        <v>1957</v>
      </c>
      <c r="G321" s="216" t="s">
        <v>297</v>
      </c>
      <c r="H321" s="217">
        <v>1</v>
      </c>
      <c r="I321" s="218"/>
      <c r="J321" s="219">
        <f>ROUND(I321*H321,2)</f>
        <v>0</v>
      </c>
      <c r="K321" s="215" t="s">
        <v>216</v>
      </c>
      <c r="L321" s="45"/>
      <c r="M321" s="220" t="s">
        <v>19</v>
      </c>
      <c r="N321" s="221" t="s">
        <v>43</v>
      </c>
      <c r="O321" s="85"/>
      <c r="P321" s="222">
        <f>O321*H321</f>
        <v>0</v>
      </c>
      <c r="Q321" s="222">
        <v>0.00109</v>
      </c>
      <c r="R321" s="222">
        <f>Q321*H321</f>
        <v>0.00109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311</v>
      </c>
      <c r="AT321" s="224" t="s">
        <v>212</v>
      </c>
      <c r="AU321" s="224" t="s">
        <v>81</v>
      </c>
      <c r="AY321" s="18" t="s">
        <v>210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79</v>
      </c>
      <c r="BK321" s="225">
        <f>ROUND(I321*H321,2)</f>
        <v>0</v>
      </c>
      <c r="BL321" s="18" t="s">
        <v>311</v>
      </c>
      <c r="BM321" s="224" t="s">
        <v>1958</v>
      </c>
    </row>
    <row r="322" spans="1:47" s="2" customFormat="1" ht="12">
      <c r="A322" s="39"/>
      <c r="B322" s="40"/>
      <c r="C322" s="41"/>
      <c r="D322" s="226" t="s">
        <v>219</v>
      </c>
      <c r="E322" s="41"/>
      <c r="F322" s="227" t="s">
        <v>1959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219</v>
      </c>
      <c r="AU322" s="18" t="s">
        <v>81</v>
      </c>
    </row>
    <row r="323" spans="1:47" s="2" customFormat="1" ht="12">
      <c r="A323" s="39"/>
      <c r="B323" s="40"/>
      <c r="C323" s="41"/>
      <c r="D323" s="231" t="s">
        <v>221</v>
      </c>
      <c r="E323" s="41"/>
      <c r="F323" s="232" t="s">
        <v>1960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221</v>
      </c>
      <c r="AU323" s="18" t="s">
        <v>81</v>
      </c>
    </row>
    <row r="324" spans="1:65" s="2" customFormat="1" ht="16.5" customHeight="1">
      <c r="A324" s="39"/>
      <c r="B324" s="40"/>
      <c r="C324" s="213" t="s">
        <v>619</v>
      </c>
      <c r="D324" s="213" t="s">
        <v>212</v>
      </c>
      <c r="E324" s="214" t="s">
        <v>1961</v>
      </c>
      <c r="F324" s="215" t="s">
        <v>1962</v>
      </c>
      <c r="G324" s="216" t="s">
        <v>578</v>
      </c>
      <c r="H324" s="217">
        <v>5</v>
      </c>
      <c r="I324" s="218"/>
      <c r="J324" s="219">
        <f>ROUND(I324*H324,2)</f>
        <v>0</v>
      </c>
      <c r="K324" s="215" t="s">
        <v>216</v>
      </c>
      <c r="L324" s="45"/>
      <c r="M324" s="220" t="s">
        <v>19</v>
      </c>
      <c r="N324" s="221" t="s">
        <v>43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0.00156</v>
      </c>
      <c r="T324" s="223">
        <f>S324*H324</f>
        <v>0.0078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311</v>
      </c>
      <c r="AT324" s="224" t="s">
        <v>212</v>
      </c>
      <c r="AU324" s="224" t="s">
        <v>81</v>
      </c>
      <c r="AY324" s="18" t="s">
        <v>210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311</v>
      </c>
      <c r="BM324" s="224" t="s">
        <v>1963</v>
      </c>
    </row>
    <row r="325" spans="1:47" s="2" customFormat="1" ht="12">
      <c r="A325" s="39"/>
      <c r="B325" s="40"/>
      <c r="C325" s="41"/>
      <c r="D325" s="226" t="s">
        <v>219</v>
      </c>
      <c r="E325" s="41"/>
      <c r="F325" s="227" t="s">
        <v>1964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219</v>
      </c>
      <c r="AU325" s="18" t="s">
        <v>81</v>
      </c>
    </row>
    <row r="326" spans="1:47" s="2" customFormat="1" ht="12">
      <c r="A326" s="39"/>
      <c r="B326" s="40"/>
      <c r="C326" s="41"/>
      <c r="D326" s="231" t="s">
        <v>221</v>
      </c>
      <c r="E326" s="41"/>
      <c r="F326" s="232" t="s">
        <v>1965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221</v>
      </c>
      <c r="AU326" s="18" t="s">
        <v>81</v>
      </c>
    </row>
    <row r="327" spans="1:65" s="2" customFormat="1" ht="16.5" customHeight="1">
      <c r="A327" s="39"/>
      <c r="B327" s="40"/>
      <c r="C327" s="213" t="s">
        <v>626</v>
      </c>
      <c r="D327" s="213" t="s">
        <v>212</v>
      </c>
      <c r="E327" s="214" t="s">
        <v>1966</v>
      </c>
      <c r="F327" s="215" t="s">
        <v>1967</v>
      </c>
      <c r="G327" s="216" t="s">
        <v>578</v>
      </c>
      <c r="H327" s="217">
        <v>3</v>
      </c>
      <c r="I327" s="218"/>
      <c r="J327" s="219">
        <f>ROUND(I327*H327,2)</f>
        <v>0</v>
      </c>
      <c r="K327" s="215" t="s">
        <v>216</v>
      </c>
      <c r="L327" s="45"/>
      <c r="M327" s="220" t="s">
        <v>19</v>
      </c>
      <c r="N327" s="221" t="s">
        <v>43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0.00086</v>
      </c>
      <c r="T327" s="223">
        <f>S327*H327</f>
        <v>0.00258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311</v>
      </c>
      <c r="AT327" s="224" t="s">
        <v>212</v>
      </c>
      <c r="AU327" s="224" t="s">
        <v>81</v>
      </c>
      <c r="AY327" s="18" t="s">
        <v>210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79</v>
      </c>
      <c r="BK327" s="225">
        <f>ROUND(I327*H327,2)</f>
        <v>0</v>
      </c>
      <c r="BL327" s="18" t="s">
        <v>311</v>
      </c>
      <c r="BM327" s="224" t="s">
        <v>1968</v>
      </c>
    </row>
    <row r="328" spans="1:47" s="2" customFormat="1" ht="12">
      <c r="A328" s="39"/>
      <c r="B328" s="40"/>
      <c r="C328" s="41"/>
      <c r="D328" s="226" t="s">
        <v>219</v>
      </c>
      <c r="E328" s="41"/>
      <c r="F328" s="227" t="s">
        <v>1969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219</v>
      </c>
      <c r="AU328" s="18" t="s">
        <v>81</v>
      </c>
    </row>
    <row r="329" spans="1:47" s="2" customFormat="1" ht="12">
      <c r="A329" s="39"/>
      <c r="B329" s="40"/>
      <c r="C329" s="41"/>
      <c r="D329" s="231" t="s">
        <v>221</v>
      </c>
      <c r="E329" s="41"/>
      <c r="F329" s="232" t="s">
        <v>1970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221</v>
      </c>
      <c r="AU329" s="18" t="s">
        <v>81</v>
      </c>
    </row>
    <row r="330" spans="1:65" s="2" customFormat="1" ht="24.15" customHeight="1">
      <c r="A330" s="39"/>
      <c r="B330" s="40"/>
      <c r="C330" s="213" t="s">
        <v>631</v>
      </c>
      <c r="D330" s="213" t="s">
        <v>212</v>
      </c>
      <c r="E330" s="214" t="s">
        <v>1971</v>
      </c>
      <c r="F330" s="215" t="s">
        <v>1972</v>
      </c>
      <c r="G330" s="216" t="s">
        <v>578</v>
      </c>
      <c r="H330" s="217">
        <v>1</v>
      </c>
      <c r="I330" s="218"/>
      <c r="J330" s="219">
        <f>ROUND(I330*H330,2)</f>
        <v>0</v>
      </c>
      <c r="K330" s="215" t="s">
        <v>216</v>
      </c>
      <c r="L330" s="45"/>
      <c r="M330" s="220" t="s">
        <v>19</v>
      </c>
      <c r="N330" s="221" t="s">
        <v>43</v>
      </c>
      <c r="O330" s="85"/>
      <c r="P330" s="222">
        <f>O330*H330</f>
        <v>0</v>
      </c>
      <c r="Q330" s="222">
        <v>0.0018</v>
      </c>
      <c r="R330" s="222">
        <f>Q330*H330</f>
        <v>0.0018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311</v>
      </c>
      <c r="AT330" s="224" t="s">
        <v>212</v>
      </c>
      <c r="AU330" s="224" t="s">
        <v>81</v>
      </c>
      <c r="AY330" s="18" t="s">
        <v>210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79</v>
      </c>
      <c r="BK330" s="225">
        <f>ROUND(I330*H330,2)</f>
        <v>0</v>
      </c>
      <c r="BL330" s="18" t="s">
        <v>311</v>
      </c>
      <c r="BM330" s="224" t="s">
        <v>1973</v>
      </c>
    </row>
    <row r="331" spans="1:47" s="2" customFormat="1" ht="12">
      <c r="A331" s="39"/>
      <c r="B331" s="40"/>
      <c r="C331" s="41"/>
      <c r="D331" s="226" t="s">
        <v>219</v>
      </c>
      <c r="E331" s="41"/>
      <c r="F331" s="227" t="s">
        <v>1974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219</v>
      </c>
      <c r="AU331" s="18" t="s">
        <v>81</v>
      </c>
    </row>
    <row r="332" spans="1:47" s="2" customFormat="1" ht="12">
      <c r="A332" s="39"/>
      <c r="B332" s="40"/>
      <c r="C332" s="41"/>
      <c r="D332" s="231" t="s">
        <v>221</v>
      </c>
      <c r="E332" s="41"/>
      <c r="F332" s="232" t="s">
        <v>1975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221</v>
      </c>
      <c r="AU332" s="18" t="s">
        <v>81</v>
      </c>
    </row>
    <row r="333" spans="1:65" s="2" customFormat="1" ht="24.15" customHeight="1">
      <c r="A333" s="39"/>
      <c r="B333" s="40"/>
      <c r="C333" s="213" t="s">
        <v>637</v>
      </c>
      <c r="D333" s="213" t="s">
        <v>212</v>
      </c>
      <c r="E333" s="214" t="s">
        <v>1976</v>
      </c>
      <c r="F333" s="215" t="s">
        <v>1977</v>
      </c>
      <c r="G333" s="216" t="s">
        <v>297</v>
      </c>
      <c r="H333" s="217">
        <v>1</v>
      </c>
      <c r="I333" s="218"/>
      <c r="J333" s="219">
        <f>ROUND(I333*H333,2)</f>
        <v>0</v>
      </c>
      <c r="K333" s="215" t="s">
        <v>216</v>
      </c>
      <c r="L333" s="45"/>
      <c r="M333" s="220" t="s">
        <v>19</v>
      </c>
      <c r="N333" s="221" t="s">
        <v>43</v>
      </c>
      <c r="O333" s="85"/>
      <c r="P333" s="222">
        <f>O333*H333</f>
        <v>0</v>
      </c>
      <c r="Q333" s="222">
        <v>4E-05</v>
      </c>
      <c r="R333" s="222">
        <f>Q333*H333</f>
        <v>4E-05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311</v>
      </c>
      <c r="AT333" s="224" t="s">
        <v>212</v>
      </c>
      <c r="AU333" s="224" t="s">
        <v>81</v>
      </c>
      <c r="AY333" s="18" t="s">
        <v>210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79</v>
      </c>
      <c r="BK333" s="225">
        <f>ROUND(I333*H333,2)</f>
        <v>0</v>
      </c>
      <c r="BL333" s="18" t="s">
        <v>311</v>
      </c>
      <c r="BM333" s="224" t="s">
        <v>1978</v>
      </c>
    </row>
    <row r="334" spans="1:47" s="2" customFormat="1" ht="12">
      <c r="A334" s="39"/>
      <c r="B334" s="40"/>
      <c r="C334" s="41"/>
      <c r="D334" s="226" t="s">
        <v>219</v>
      </c>
      <c r="E334" s="41"/>
      <c r="F334" s="227" t="s">
        <v>1979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219</v>
      </c>
      <c r="AU334" s="18" t="s">
        <v>81</v>
      </c>
    </row>
    <row r="335" spans="1:47" s="2" customFormat="1" ht="12">
      <c r="A335" s="39"/>
      <c r="B335" s="40"/>
      <c r="C335" s="41"/>
      <c r="D335" s="231" t="s">
        <v>221</v>
      </c>
      <c r="E335" s="41"/>
      <c r="F335" s="232" t="s">
        <v>1980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221</v>
      </c>
      <c r="AU335" s="18" t="s">
        <v>81</v>
      </c>
    </row>
    <row r="336" spans="1:65" s="2" customFormat="1" ht="16.5" customHeight="1">
      <c r="A336" s="39"/>
      <c r="B336" s="40"/>
      <c r="C336" s="244" t="s">
        <v>642</v>
      </c>
      <c r="D336" s="244" t="s">
        <v>240</v>
      </c>
      <c r="E336" s="245" t="s">
        <v>1981</v>
      </c>
      <c r="F336" s="246" t="s">
        <v>1982</v>
      </c>
      <c r="G336" s="247" t="s">
        <v>297</v>
      </c>
      <c r="H336" s="248">
        <v>1</v>
      </c>
      <c r="I336" s="249"/>
      <c r="J336" s="250">
        <f>ROUND(I336*H336,2)</f>
        <v>0</v>
      </c>
      <c r="K336" s="246" t="s">
        <v>19</v>
      </c>
      <c r="L336" s="251"/>
      <c r="M336" s="252" t="s">
        <v>19</v>
      </c>
      <c r="N336" s="253" t="s">
        <v>43</v>
      </c>
      <c r="O336" s="85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405</v>
      </c>
      <c r="AT336" s="224" t="s">
        <v>240</v>
      </c>
      <c r="AU336" s="224" t="s">
        <v>81</v>
      </c>
      <c r="AY336" s="18" t="s">
        <v>210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79</v>
      </c>
      <c r="BK336" s="225">
        <f>ROUND(I336*H336,2)</f>
        <v>0</v>
      </c>
      <c r="BL336" s="18" t="s">
        <v>311</v>
      </c>
      <c r="BM336" s="224" t="s">
        <v>1983</v>
      </c>
    </row>
    <row r="337" spans="1:47" s="2" customFormat="1" ht="12">
      <c r="A337" s="39"/>
      <c r="B337" s="40"/>
      <c r="C337" s="41"/>
      <c r="D337" s="226" t="s">
        <v>219</v>
      </c>
      <c r="E337" s="41"/>
      <c r="F337" s="227" t="s">
        <v>1982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219</v>
      </c>
      <c r="AU337" s="18" t="s">
        <v>81</v>
      </c>
    </row>
    <row r="338" spans="1:63" s="12" customFormat="1" ht="22.8" customHeight="1">
      <c r="A338" s="12"/>
      <c r="B338" s="197"/>
      <c r="C338" s="198"/>
      <c r="D338" s="199" t="s">
        <v>71</v>
      </c>
      <c r="E338" s="211" t="s">
        <v>755</v>
      </c>
      <c r="F338" s="211" t="s">
        <v>756</v>
      </c>
      <c r="G338" s="198"/>
      <c r="H338" s="198"/>
      <c r="I338" s="201"/>
      <c r="J338" s="212">
        <f>BK338</f>
        <v>0</v>
      </c>
      <c r="K338" s="198"/>
      <c r="L338" s="203"/>
      <c r="M338" s="204"/>
      <c r="N338" s="205"/>
      <c r="O338" s="205"/>
      <c r="P338" s="206">
        <f>SUM(P339:P343)</f>
        <v>0</v>
      </c>
      <c r="Q338" s="205"/>
      <c r="R338" s="206">
        <f>SUM(R339:R343)</f>
        <v>0.0009299999999999999</v>
      </c>
      <c r="S338" s="205"/>
      <c r="T338" s="207">
        <f>SUM(T339:T343)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81</v>
      </c>
      <c r="AT338" s="209" t="s">
        <v>71</v>
      </c>
      <c r="AU338" s="209" t="s">
        <v>79</v>
      </c>
      <c r="AY338" s="208" t="s">
        <v>210</v>
      </c>
      <c r="BK338" s="210">
        <f>SUM(BK339:BK343)</f>
        <v>0</v>
      </c>
    </row>
    <row r="339" spans="1:65" s="2" customFormat="1" ht="24.15" customHeight="1">
      <c r="A339" s="39"/>
      <c r="B339" s="40"/>
      <c r="C339" s="213" t="s">
        <v>649</v>
      </c>
      <c r="D339" s="213" t="s">
        <v>212</v>
      </c>
      <c r="E339" s="214" t="s">
        <v>1984</v>
      </c>
      <c r="F339" s="215" t="s">
        <v>1985</v>
      </c>
      <c r="G339" s="216" t="s">
        <v>297</v>
      </c>
      <c r="H339" s="217">
        <v>1</v>
      </c>
      <c r="I339" s="218"/>
      <c r="J339" s="219">
        <f>ROUND(I339*H339,2)</f>
        <v>0</v>
      </c>
      <c r="K339" s="215" t="s">
        <v>216</v>
      </c>
      <c r="L339" s="45"/>
      <c r="M339" s="220" t="s">
        <v>19</v>
      </c>
      <c r="N339" s="221" t="s">
        <v>43</v>
      </c>
      <c r="O339" s="85"/>
      <c r="P339" s="222">
        <f>O339*H339</f>
        <v>0</v>
      </c>
      <c r="Q339" s="222">
        <v>3E-05</v>
      </c>
      <c r="R339" s="222">
        <f>Q339*H339</f>
        <v>3E-05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311</v>
      </c>
      <c r="AT339" s="224" t="s">
        <v>212</v>
      </c>
      <c r="AU339" s="224" t="s">
        <v>81</v>
      </c>
      <c r="AY339" s="18" t="s">
        <v>210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79</v>
      </c>
      <c r="BK339" s="225">
        <f>ROUND(I339*H339,2)</f>
        <v>0</v>
      </c>
      <c r="BL339" s="18" t="s">
        <v>311</v>
      </c>
      <c r="BM339" s="224" t="s">
        <v>1986</v>
      </c>
    </row>
    <row r="340" spans="1:47" s="2" customFormat="1" ht="12">
      <c r="A340" s="39"/>
      <c r="B340" s="40"/>
      <c r="C340" s="41"/>
      <c r="D340" s="226" t="s">
        <v>219</v>
      </c>
      <c r="E340" s="41"/>
      <c r="F340" s="227" t="s">
        <v>1987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219</v>
      </c>
      <c r="AU340" s="18" t="s">
        <v>81</v>
      </c>
    </row>
    <row r="341" spans="1:47" s="2" customFormat="1" ht="12">
      <c r="A341" s="39"/>
      <c r="B341" s="40"/>
      <c r="C341" s="41"/>
      <c r="D341" s="231" t="s">
        <v>221</v>
      </c>
      <c r="E341" s="41"/>
      <c r="F341" s="232" t="s">
        <v>1988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221</v>
      </c>
      <c r="AU341" s="18" t="s">
        <v>81</v>
      </c>
    </row>
    <row r="342" spans="1:65" s="2" customFormat="1" ht="24.15" customHeight="1">
      <c r="A342" s="39"/>
      <c r="B342" s="40"/>
      <c r="C342" s="244" t="s">
        <v>654</v>
      </c>
      <c r="D342" s="244" t="s">
        <v>240</v>
      </c>
      <c r="E342" s="245" t="s">
        <v>1989</v>
      </c>
      <c r="F342" s="246" t="s">
        <v>1990</v>
      </c>
      <c r="G342" s="247" t="s">
        <v>297</v>
      </c>
      <c r="H342" s="248">
        <v>1</v>
      </c>
      <c r="I342" s="249"/>
      <c r="J342" s="250">
        <f>ROUND(I342*H342,2)</f>
        <v>0</v>
      </c>
      <c r="K342" s="246" t="s">
        <v>216</v>
      </c>
      <c r="L342" s="251"/>
      <c r="M342" s="252" t="s">
        <v>19</v>
      </c>
      <c r="N342" s="253" t="s">
        <v>43</v>
      </c>
      <c r="O342" s="85"/>
      <c r="P342" s="222">
        <f>O342*H342</f>
        <v>0</v>
      </c>
      <c r="Q342" s="222">
        <v>0.0009</v>
      </c>
      <c r="R342" s="222">
        <f>Q342*H342</f>
        <v>0.0009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405</v>
      </c>
      <c r="AT342" s="224" t="s">
        <v>240</v>
      </c>
      <c r="AU342" s="224" t="s">
        <v>81</v>
      </c>
      <c r="AY342" s="18" t="s">
        <v>210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79</v>
      </c>
      <c r="BK342" s="225">
        <f>ROUND(I342*H342,2)</f>
        <v>0</v>
      </c>
      <c r="BL342" s="18" t="s">
        <v>311</v>
      </c>
      <c r="BM342" s="224" t="s">
        <v>1991</v>
      </c>
    </row>
    <row r="343" spans="1:47" s="2" customFormat="1" ht="12">
      <c r="A343" s="39"/>
      <c r="B343" s="40"/>
      <c r="C343" s="41"/>
      <c r="D343" s="226" t="s">
        <v>219</v>
      </c>
      <c r="E343" s="41"/>
      <c r="F343" s="227" t="s">
        <v>1990</v>
      </c>
      <c r="G343" s="41"/>
      <c r="H343" s="41"/>
      <c r="I343" s="228"/>
      <c r="J343" s="41"/>
      <c r="K343" s="41"/>
      <c r="L343" s="45"/>
      <c r="M343" s="269"/>
      <c r="N343" s="270"/>
      <c r="O343" s="271"/>
      <c r="P343" s="271"/>
      <c r="Q343" s="271"/>
      <c r="R343" s="271"/>
      <c r="S343" s="271"/>
      <c r="T343" s="272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219</v>
      </c>
      <c r="AU343" s="18" t="s">
        <v>81</v>
      </c>
    </row>
    <row r="344" spans="1:31" s="2" customFormat="1" ht="6.95" customHeight="1">
      <c r="A344" s="39"/>
      <c r="B344" s="60"/>
      <c r="C344" s="61"/>
      <c r="D344" s="61"/>
      <c r="E344" s="61"/>
      <c r="F344" s="61"/>
      <c r="G344" s="61"/>
      <c r="H344" s="61"/>
      <c r="I344" s="61"/>
      <c r="J344" s="61"/>
      <c r="K344" s="61"/>
      <c r="L344" s="45"/>
      <c r="M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</sheetData>
  <sheetProtection password="CC35" sheet="1" objects="1" scenarios="1" formatColumns="0" formatRows="0" autoFilter="0"/>
  <autoFilter ref="C98:K3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4" r:id="rId1" display="https://podminky.urs.cz/item/CS_URS_2023_02/132212131"/>
    <hyperlink ref="F110" r:id="rId2" display="https://podminky.urs.cz/item/CS_URS_2023_02/133212811"/>
    <hyperlink ref="F114" r:id="rId3" display="https://podminky.urs.cz/item/CS_URS_2023_02/162211311"/>
    <hyperlink ref="F118" r:id="rId4" display="https://podminky.urs.cz/item/CS_URS_2023_02/162651112"/>
    <hyperlink ref="F121" r:id="rId5" display="https://podminky.urs.cz/item/CS_URS_2023_02/171201231"/>
    <hyperlink ref="F125" r:id="rId6" display="https://podminky.urs.cz/item/CS_URS_2023_02/174111101"/>
    <hyperlink ref="F129" r:id="rId7" display="https://podminky.urs.cz/item/CS_URS_2023_02/175111101"/>
    <hyperlink ref="F137" r:id="rId8" display="https://podminky.urs.cz/item/CS_URS_2023_02/211971121"/>
    <hyperlink ref="F144" r:id="rId9" display="https://podminky.urs.cz/item/CS_URS_2023_02/212750101"/>
    <hyperlink ref="F148" r:id="rId10" display="https://podminky.urs.cz/item/CS_URS_2023_02/451572111"/>
    <hyperlink ref="F153" r:id="rId11" display="https://podminky.urs.cz/item/CS_URS_2023_02/631312141"/>
    <hyperlink ref="F157" r:id="rId12" display="https://podminky.urs.cz/item/CS_URS_2023_02/837312221"/>
    <hyperlink ref="F163" r:id="rId13" display="https://podminky.urs.cz/item/CS_URS_2023_02/837355121"/>
    <hyperlink ref="F166" r:id="rId14" display="https://podminky.urs.cz/item/CS_URS_2023_02/871265221"/>
    <hyperlink ref="F169" r:id="rId15" display="https://podminky.urs.cz/item/CS_URS_2023_02/871315221"/>
    <hyperlink ref="F173" r:id="rId16" display="https://podminky.urs.cz/item/CS_URS_2023_02/965042131"/>
    <hyperlink ref="F177" r:id="rId17" display="https://podminky.urs.cz/item/CS_URS_2023_02/971042361"/>
    <hyperlink ref="F180" r:id="rId18" display="https://podminky.urs.cz/item/CS_URS_2023_02/977311112"/>
    <hyperlink ref="F185" r:id="rId19" display="https://podminky.urs.cz/item/CS_URS_2023_02/997013501"/>
    <hyperlink ref="F188" r:id="rId20" display="https://podminky.urs.cz/item/CS_URS_2023_02/997013509"/>
    <hyperlink ref="F192" r:id="rId21" display="https://podminky.urs.cz/item/CS_URS_2023_02/997013631"/>
    <hyperlink ref="F196" r:id="rId22" display="https://podminky.urs.cz/item/CS_URS_2023_02/998011001"/>
    <hyperlink ref="F201" r:id="rId23" display="https://podminky.urs.cz/item/CS_URS_2023_02/721171803"/>
    <hyperlink ref="F204" r:id="rId24" display="https://podminky.urs.cz/item/CS_URS_2023_02/721173401"/>
    <hyperlink ref="F207" r:id="rId25" display="https://podminky.urs.cz/item/CS_URS_2023_02/721173403"/>
    <hyperlink ref="F210" r:id="rId26" display="https://podminky.urs.cz/item/CS_URS_2023_02/721174024"/>
    <hyperlink ref="F213" r:id="rId27" display="https://podminky.urs.cz/item/CS_URS_2023_02/721174042"/>
    <hyperlink ref="F216" r:id="rId28" display="https://podminky.urs.cz/item/CS_URS_2023_02/721174043"/>
    <hyperlink ref="F219" r:id="rId29" display="https://podminky.urs.cz/item/CS_URS_2023_02/721174045"/>
    <hyperlink ref="F222" r:id="rId30" display="https://podminky.urs.cz/item/CS_URS_2023_02/721194104"/>
    <hyperlink ref="F225" r:id="rId31" display="https://podminky.urs.cz/item/CS_URS_2023_02/721194105"/>
    <hyperlink ref="F228" r:id="rId32" display="https://podminky.urs.cz/item/CS_URS_2023_02/721194109"/>
    <hyperlink ref="F231" r:id="rId33" display="https://podminky.urs.cz/item/CS_URS_2023_02/721242115"/>
    <hyperlink ref="F234" r:id="rId34" display="https://podminky.urs.cz/item/CS_URS_2023_02/721273151"/>
    <hyperlink ref="F237" r:id="rId35" display="https://podminky.urs.cz/item/CS_URS_2023_02/721290111"/>
    <hyperlink ref="F241" r:id="rId36" display="https://podminky.urs.cz/item/CS_URS_2023_02/722130801"/>
    <hyperlink ref="F244" r:id="rId37" display="https://podminky.urs.cz/item/CS_URS_2023_02/722174002"/>
    <hyperlink ref="F247" r:id="rId38" display="https://podminky.urs.cz/item/CS_URS_2023_02/722174003"/>
    <hyperlink ref="F250" r:id="rId39" display="https://podminky.urs.cz/item/CS_URS_2023_02/722174022"/>
    <hyperlink ref="F253" r:id="rId40" display="https://podminky.urs.cz/item/CS_URS_2023_02/722181231"/>
    <hyperlink ref="F256" r:id="rId41" display="https://podminky.urs.cz/item/CS_URS_2023_02/722181232"/>
    <hyperlink ref="F259" r:id="rId42" display="https://podminky.urs.cz/item/CS_URS_2023_02/722181251"/>
    <hyperlink ref="F262" r:id="rId43" display="https://podminky.urs.cz/item/CS_URS_2023_02/722190901"/>
    <hyperlink ref="F265" r:id="rId44" display="https://podminky.urs.cz/item/CS_URS_2023_02/722220151"/>
    <hyperlink ref="F268" r:id="rId45" display="https://podminky.urs.cz/item/CS_URS_2023_02/722230102"/>
    <hyperlink ref="F271" r:id="rId46" display="https://podminky.urs.cz/item/CS_URS_2023_02/722230103"/>
    <hyperlink ref="F274" r:id="rId47" display="https://podminky.urs.cz/item/CS_URS_2023_02/722230113"/>
    <hyperlink ref="F277" r:id="rId48" display="https://podminky.urs.cz/item/CS_URS_2023_02/722231142"/>
    <hyperlink ref="F280" r:id="rId49" display="https://podminky.urs.cz/item/CS_URS_2023_02/722231143"/>
    <hyperlink ref="F283" r:id="rId50" display="https://podminky.urs.cz/item/CS_URS_2023_02/722262213"/>
    <hyperlink ref="F286" r:id="rId51" display="https://podminky.urs.cz/item/CS_URS_2023_02/722290234"/>
    <hyperlink ref="F289" r:id="rId52" display="https://podminky.urs.cz/item/CS_URS_2023_02/722290246"/>
    <hyperlink ref="F293" r:id="rId53" display="https://podminky.urs.cz/item/CS_URS_2023_02/725110814"/>
    <hyperlink ref="F299" r:id="rId54" display="https://podminky.urs.cz/item/CS_URS_2023_02/725210821"/>
    <hyperlink ref="F302" r:id="rId55" display="https://podminky.urs.cz/item/CS_URS_2023_02/725211681"/>
    <hyperlink ref="F305" r:id="rId56" display="https://podminky.urs.cz/item/CS_URS_2023_02/725240812"/>
    <hyperlink ref="F308" r:id="rId57" display="https://podminky.urs.cz/item/CS_URS_2023_02/725291621"/>
    <hyperlink ref="F311" r:id="rId58" display="https://podminky.urs.cz/item/CS_URS_2023_02/725311121"/>
    <hyperlink ref="F314" r:id="rId59" display="https://podminky.urs.cz/item/CS_URS_2023_02/725330820"/>
    <hyperlink ref="F317" r:id="rId60" display="https://podminky.urs.cz/item/CS_URS_2023_02/725532102"/>
    <hyperlink ref="F320" r:id="rId61" display="https://podminky.urs.cz/item/CS_URS_2023_02/725813111"/>
    <hyperlink ref="F323" r:id="rId62" display="https://podminky.urs.cz/item/CS_URS_2023_02/725813112"/>
    <hyperlink ref="F326" r:id="rId63" display="https://podminky.urs.cz/item/CS_URS_2023_02/725820801"/>
    <hyperlink ref="F329" r:id="rId64" display="https://podminky.urs.cz/item/CS_URS_2023_02/725820802"/>
    <hyperlink ref="F332" r:id="rId65" display="https://podminky.urs.cz/item/CS_URS_2023_02/725821325"/>
    <hyperlink ref="F335" r:id="rId66" display="https://podminky.urs.cz/item/CS_URS_2023_02/725829131"/>
    <hyperlink ref="F341" r:id="rId67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1992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1993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ROUND((SUM(BE86:BE167)),2)</f>
        <v>0</v>
      </c>
      <c r="G35" s="39"/>
      <c r="H35" s="39"/>
      <c r="I35" s="158">
        <v>0.21</v>
      </c>
      <c r="J35" s="157">
        <f>ROUND(((SUM(BE86:BE167))*I35),2)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ROUND((SUM(BF86:BF167)),2)</f>
        <v>0</v>
      </c>
      <c r="G36" s="39"/>
      <c r="H36" s="39"/>
      <c r="I36" s="158">
        <v>0.12</v>
      </c>
      <c r="J36" s="157">
        <f>ROUND(((SUM(BF86:BF167))*I36),2)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ROUND((SUM(BG86:BG167)),2)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ROUND((SUM(BH86:BH167)),2)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ROUND((SUM(BI86:BI167)),2)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01e - elektro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1994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rev.1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161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01e - elektro 1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22. 12. 2023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1995</v>
      </c>
      <c r="F87" s="200" t="s">
        <v>1996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SUM(P88:P167)</f>
        <v>0</v>
      </c>
      <c r="Q87" s="205"/>
      <c r="R87" s="206">
        <f>SUM(R88:R167)</f>
        <v>0</v>
      </c>
      <c r="S87" s="205"/>
      <c r="T87" s="207">
        <f>SUM(T88:T167)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SUM(BK88:BK167)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1997</v>
      </c>
      <c r="F88" s="215" t="s">
        <v>1998</v>
      </c>
      <c r="G88" s="216" t="s">
        <v>269</v>
      </c>
      <c r="H88" s="217">
        <v>120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1998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1999</v>
      </c>
      <c r="F90" s="215" t="s">
        <v>2000</v>
      </c>
      <c r="G90" s="216" t="s">
        <v>269</v>
      </c>
      <c r="H90" s="217">
        <v>154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2000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2001</v>
      </c>
      <c r="F92" s="215" t="s">
        <v>2002</v>
      </c>
      <c r="G92" s="216" t="s">
        <v>269</v>
      </c>
      <c r="H92" s="217">
        <v>161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2002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2003</v>
      </c>
      <c r="F94" s="215" t="s">
        <v>2004</v>
      </c>
      <c r="G94" s="216" t="s">
        <v>269</v>
      </c>
      <c r="H94" s="217">
        <v>15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2004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2005</v>
      </c>
      <c r="F96" s="215" t="s">
        <v>2006</v>
      </c>
      <c r="G96" s="216" t="s">
        <v>269</v>
      </c>
      <c r="H96" s="217">
        <v>60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2006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2007</v>
      </c>
      <c r="F98" s="215" t="s">
        <v>2008</v>
      </c>
      <c r="G98" s="216" t="s">
        <v>269</v>
      </c>
      <c r="H98" s="217">
        <v>120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2008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24.15" customHeight="1">
      <c r="A100" s="39"/>
      <c r="B100" s="40"/>
      <c r="C100" s="213" t="s">
        <v>259</v>
      </c>
      <c r="D100" s="213" t="s">
        <v>212</v>
      </c>
      <c r="E100" s="214" t="s">
        <v>2009</v>
      </c>
      <c r="F100" s="215" t="s">
        <v>2010</v>
      </c>
      <c r="G100" s="216" t="s">
        <v>269</v>
      </c>
      <c r="H100" s="217">
        <v>60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2010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2011</v>
      </c>
      <c r="F102" s="215" t="s">
        <v>2012</v>
      </c>
      <c r="G102" s="216" t="s">
        <v>2013</v>
      </c>
      <c r="H102" s="217">
        <v>5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2012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2014</v>
      </c>
      <c r="F104" s="215" t="s">
        <v>2015</v>
      </c>
      <c r="G104" s="216" t="s">
        <v>2013</v>
      </c>
      <c r="H104" s="217">
        <v>2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2015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2016</v>
      </c>
      <c r="F106" s="215" t="s">
        <v>2017</v>
      </c>
      <c r="G106" s="216" t="s">
        <v>2013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2017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2018</v>
      </c>
      <c r="F108" s="215" t="s">
        <v>2019</v>
      </c>
      <c r="G108" s="216" t="s">
        <v>2013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2019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16.5" customHeight="1">
      <c r="A110" s="39"/>
      <c r="B110" s="40"/>
      <c r="C110" s="213" t="s">
        <v>8</v>
      </c>
      <c r="D110" s="213" t="s">
        <v>212</v>
      </c>
      <c r="E110" s="214" t="s">
        <v>2020</v>
      </c>
      <c r="F110" s="215" t="s">
        <v>2021</v>
      </c>
      <c r="G110" s="216" t="s">
        <v>2013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2021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65" s="2" customFormat="1" ht="24.15" customHeight="1">
      <c r="A112" s="39"/>
      <c r="B112" s="40"/>
      <c r="C112" s="213" t="s">
        <v>294</v>
      </c>
      <c r="D112" s="213" t="s">
        <v>212</v>
      </c>
      <c r="E112" s="214" t="s">
        <v>2022</v>
      </c>
      <c r="F112" s="215" t="s">
        <v>2023</v>
      </c>
      <c r="G112" s="216" t="s">
        <v>2013</v>
      </c>
      <c r="H112" s="217">
        <v>13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79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378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2023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79</v>
      </c>
    </row>
    <row r="114" spans="1:65" s="2" customFormat="1" ht="24.15" customHeight="1">
      <c r="A114" s="39"/>
      <c r="B114" s="40"/>
      <c r="C114" s="213" t="s">
        <v>301</v>
      </c>
      <c r="D114" s="213" t="s">
        <v>212</v>
      </c>
      <c r="E114" s="214" t="s">
        <v>2024</v>
      </c>
      <c r="F114" s="215" t="s">
        <v>2025</v>
      </c>
      <c r="G114" s="216" t="s">
        <v>2013</v>
      </c>
      <c r="H114" s="217">
        <v>3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79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395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2025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79</v>
      </c>
    </row>
    <row r="116" spans="1:65" s="2" customFormat="1" ht="16.5" customHeight="1">
      <c r="A116" s="39"/>
      <c r="B116" s="40"/>
      <c r="C116" s="213" t="s">
        <v>305</v>
      </c>
      <c r="D116" s="213" t="s">
        <v>212</v>
      </c>
      <c r="E116" s="214" t="s">
        <v>2026</v>
      </c>
      <c r="F116" s="215" t="s">
        <v>2027</v>
      </c>
      <c r="G116" s="216" t="s">
        <v>2013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79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408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2027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79</v>
      </c>
    </row>
    <row r="118" spans="1:65" s="2" customFormat="1" ht="16.5" customHeight="1">
      <c r="A118" s="39"/>
      <c r="B118" s="40"/>
      <c r="C118" s="213" t="s">
        <v>311</v>
      </c>
      <c r="D118" s="213" t="s">
        <v>212</v>
      </c>
      <c r="E118" s="214" t="s">
        <v>2028</v>
      </c>
      <c r="F118" s="215" t="s">
        <v>2029</v>
      </c>
      <c r="G118" s="216" t="s">
        <v>2013</v>
      </c>
      <c r="H118" s="217">
        <v>3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79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405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2029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79</v>
      </c>
    </row>
    <row r="120" spans="1:65" s="2" customFormat="1" ht="16.5" customHeight="1">
      <c r="A120" s="39"/>
      <c r="B120" s="40"/>
      <c r="C120" s="213" t="s">
        <v>317</v>
      </c>
      <c r="D120" s="213" t="s">
        <v>212</v>
      </c>
      <c r="E120" s="214" t="s">
        <v>2030</v>
      </c>
      <c r="F120" s="215" t="s">
        <v>2031</v>
      </c>
      <c r="G120" s="216" t="s">
        <v>2013</v>
      </c>
      <c r="H120" s="217">
        <v>6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79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432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2031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79</v>
      </c>
    </row>
    <row r="122" spans="1:65" s="2" customFormat="1" ht="16.5" customHeight="1">
      <c r="A122" s="39"/>
      <c r="B122" s="40"/>
      <c r="C122" s="213" t="s">
        <v>329</v>
      </c>
      <c r="D122" s="213" t="s">
        <v>212</v>
      </c>
      <c r="E122" s="214" t="s">
        <v>2032</v>
      </c>
      <c r="F122" s="215" t="s">
        <v>2033</v>
      </c>
      <c r="G122" s="216" t="s">
        <v>2013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79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446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2033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79</v>
      </c>
    </row>
    <row r="124" spans="1:65" s="2" customFormat="1" ht="24.15" customHeight="1">
      <c r="A124" s="39"/>
      <c r="B124" s="40"/>
      <c r="C124" s="213" t="s">
        <v>336</v>
      </c>
      <c r="D124" s="213" t="s">
        <v>212</v>
      </c>
      <c r="E124" s="214" t="s">
        <v>2034</v>
      </c>
      <c r="F124" s="215" t="s">
        <v>2035</v>
      </c>
      <c r="G124" s="216" t="s">
        <v>2013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79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457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2035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79</v>
      </c>
    </row>
    <row r="126" spans="1:65" s="2" customFormat="1" ht="37.8" customHeight="1">
      <c r="A126" s="39"/>
      <c r="B126" s="40"/>
      <c r="C126" s="213" t="s">
        <v>343</v>
      </c>
      <c r="D126" s="213" t="s">
        <v>212</v>
      </c>
      <c r="E126" s="214" t="s">
        <v>2036</v>
      </c>
      <c r="F126" s="215" t="s">
        <v>2037</v>
      </c>
      <c r="G126" s="216" t="s">
        <v>2013</v>
      </c>
      <c r="H126" s="217">
        <v>16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217</v>
      </c>
      <c r="AT126" s="224" t="s">
        <v>212</v>
      </c>
      <c r="AU126" s="224" t="s">
        <v>79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469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2037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79</v>
      </c>
    </row>
    <row r="128" spans="1:65" s="2" customFormat="1" ht="21.75" customHeight="1">
      <c r="A128" s="39"/>
      <c r="B128" s="40"/>
      <c r="C128" s="213" t="s">
        <v>7</v>
      </c>
      <c r="D128" s="213" t="s">
        <v>212</v>
      </c>
      <c r="E128" s="214" t="s">
        <v>2038</v>
      </c>
      <c r="F128" s="215" t="s">
        <v>2039</v>
      </c>
      <c r="G128" s="216" t="s">
        <v>2013</v>
      </c>
      <c r="H128" s="217">
        <v>5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79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484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2039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79</v>
      </c>
    </row>
    <row r="130" spans="1:65" s="2" customFormat="1" ht="16.5" customHeight="1">
      <c r="A130" s="39"/>
      <c r="B130" s="40"/>
      <c r="C130" s="213" t="s">
        <v>354</v>
      </c>
      <c r="D130" s="213" t="s">
        <v>212</v>
      </c>
      <c r="E130" s="214" t="s">
        <v>2040</v>
      </c>
      <c r="F130" s="215" t="s">
        <v>2041</v>
      </c>
      <c r="G130" s="216" t="s">
        <v>2013</v>
      </c>
      <c r="H130" s="217">
        <v>1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79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496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2041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79</v>
      </c>
    </row>
    <row r="132" spans="1:65" s="2" customFormat="1" ht="21.75" customHeight="1">
      <c r="A132" s="39"/>
      <c r="B132" s="40"/>
      <c r="C132" s="213" t="s">
        <v>360</v>
      </c>
      <c r="D132" s="213" t="s">
        <v>212</v>
      </c>
      <c r="E132" s="214" t="s">
        <v>2042</v>
      </c>
      <c r="F132" s="215" t="s">
        <v>2043</v>
      </c>
      <c r="G132" s="216" t="s">
        <v>2013</v>
      </c>
      <c r="H132" s="217">
        <v>1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217</v>
      </c>
      <c r="AT132" s="224" t="s">
        <v>212</v>
      </c>
      <c r="AU132" s="224" t="s">
        <v>79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217</v>
      </c>
      <c r="BM132" s="224" t="s">
        <v>504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2043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79</v>
      </c>
    </row>
    <row r="134" spans="1:65" s="2" customFormat="1" ht="16.5" customHeight="1">
      <c r="A134" s="39"/>
      <c r="B134" s="40"/>
      <c r="C134" s="213" t="s">
        <v>366</v>
      </c>
      <c r="D134" s="213" t="s">
        <v>212</v>
      </c>
      <c r="E134" s="214" t="s">
        <v>2044</v>
      </c>
      <c r="F134" s="215" t="s">
        <v>2045</v>
      </c>
      <c r="G134" s="216" t="s">
        <v>2013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79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516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2045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79</v>
      </c>
    </row>
    <row r="136" spans="1:65" s="2" customFormat="1" ht="16.5" customHeight="1">
      <c r="A136" s="39"/>
      <c r="B136" s="40"/>
      <c r="C136" s="213" t="s">
        <v>372</v>
      </c>
      <c r="D136" s="213" t="s">
        <v>212</v>
      </c>
      <c r="E136" s="214" t="s">
        <v>2046</v>
      </c>
      <c r="F136" s="215" t="s">
        <v>2047</v>
      </c>
      <c r="G136" s="216" t="s">
        <v>2013</v>
      </c>
      <c r="H136" s="217">
        <v>1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217</v>
      </c>
      <c r="AT136" s="224" t="s">
        <v>212</v>
      </c>
      <c r="AU136" s="224" t="s">
        <v>79</v>
      </c>
      <c r="AY136" s="18" t="s">
        <v>210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217</v>
      </c>
      <c r="BM136" s="224" t="s">
        <v>529</v>
      </c>
    </row>
    <row r="137" spans="1:47" s="2" customFormat="1" ht="12">
      <c r="A137" s="39"/>
      <c r="B137" s="40"/>
      <c r="C137" s="41"/>
      <c r="D137" s="226" t="s">
        <v>219</v>
      </c>
      <c r="E137" s="41"/>
      <c r="F137" s="227" t="s">
        <v>2047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219</v>
      </c>
      <c r="AU137" s="18" t="s">
        <v>79</v>
      </c>
    </row>
    <row r="138" spans="1:65" s="2" customFormat="1" ht="16.5" customHeight="1">
      <c r="A138" s="39"/>
      <c r="B138" s="40"/>
      <c r="C138" s="213" t="s">
        <v>378</v>
      </c>
      <c r="D138" s="213" t="s">
        <v>212</v>
      </c>
      <c r="E138" s="214" t="s">
        <v>2048</v>
      </c>
      <c r="F138" s="215" t="s">
        <v>2049</v>
      </c>
      <c r="G138" s="216" t="s">
        <v>2013</v>
      </c>
      <c r="H138" s="217">
        <v>6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79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541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2049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79</v>
      </c>
    </row>
    <row r="140" spans="1:65" s="2" customFormat="1" ht="16.5" customHeight="1">
      <c r="A140" s="39"/>
      <c r="B140" s="40"/>
      <c r="C140" s="213" t="s">
        <v>385</v>
      </c>
      <c r="D140" s="213" t="s">
        <v>212</v>
      </c>
      <c r="E140" s="214" t="s">
        <v>2050</v>
      </c>
      <c r="F140" s="215" t="s">
        <v>2051</v>
      </c>
      <c r="G140" s="216" t="s">
        <v>2013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217</v>
      </c>
      <c r="AT140" s="224" t="s">
        <v>212</v>
      </c>
      <c r="AU140" s="224" t="s">
        <v>79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553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2051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79</v>
      </c>
    </row>
    <row r="142" spans="1:65" s="2" customFormat="1" ht="16.5" customHeight="1">
      <c r="A142" s="39"/>
      <c r="B142" s="40"/>
      <c r="C142" s="213" t="s">
        <v>395</v>
      </c>
      <c r="D142" s="213" t="s">
        <v>212</v>
      </c>
      <c r="E142" s="214" t="s">
        <v>2052</v>
      </c>
      <c r="F142" s="215" t="s">
        <v>2053</v>
      </c>
      <c r="G142" s="216" t="s">
        <v>2013</v>
      </c>
      <c r="H142" s="217">
        <v>6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79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569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2053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79</v>
      </c>
    </row>
    <row r="144" spans="1:65" s="2" customFormat="1" ht="16.5" customHeight="1">
      <c r="A144" s="39"/>
      <c r="B144" s="40"/>
      <c r="C144" s="213" t="s">
        <v>402</v>
      </c>
      <c r="D144" s="213" t="s">
        <v>212</v>
      </c>
      <c r="E144" s="214" t="s">
        <v>2054</v>
      </c>
      <c r="F144" s="215" t="s">
        <v>2055</v>
      </c>
      <c r="G144" s="216" t="s">
        <v>2013</v>
      </c>
      <c r="H144" s="217">
        <v>4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79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581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2055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79</v>
      </c>
    </row>
    <row r="146" spans="1:65" s="2" customFormat="1" ht="16.5" customHeight="1">
      <c r="A146" s="39"/>
      <c r="B146" s="40"/>
      <c r="C146" s="213" t="s">
        <v>408</v>
      </c>
      <c r="D146" s="213" t="s">
        <v>212</v>
      </c>
      <c r="E146" s="214" t="s">
        <v>2056</v>
      </c>
      <c r="F146" s="215" t="s">
        <v>2057</v>
      </c>
      <c r="G146" s="216" t="s">
        <v>2013</v>
      </c>
      <c r="H146" s="217">
        <v>5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79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589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2057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79</v>
      </c>
    </row>
    <row r="148" spans="1:65" s="2" customFormat="1" ht="16.5" customHeight="1">
      <c r="A148" s="39"/>
      <c r="B148" s="40"/>
      <c r="C148" s="213" t="s">
        <v>414</v>
      </c>
      <c r="D148" s="213" t="s">
        <v>212</v>
      </c>
      <c r="E148" s="214" t="s">
        <v>2058</v>
      </c>
      <c r="F148" s="215" t="s">
        <v>2059</v>
      </c>
      <c r="G148" s="216" t="s">
        <v>2013</v>
      </c>
      <c r="H148" s="217">
        <v>2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79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597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2059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79</v>
      </c>
    </row>
    <row r="150" spans="1:65" s="2" customFormat="1" ht="24.15" customHeight="1">
      <c r="A150" s="39"/>
      <c r="B150" s="40"/>
      <c r="C150" s="213" t="s">
        <v>405</v>
      </c>
      <c r="D150" s="213" t="s">
        <v>212</v>
      </c>
      <c r="E150" s="214" t="s">
        <v>2060</v>
      </c>
      <c r="F150" s="215" t="s">
        <v>2061</v>
      </c>
      <c r="G150" s="216" t="s">
        <v>2013</v>
      </c>
      <c r="H150" s="217">
        <v>2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79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605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2061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79</v>
      </c>
    </row>
    <row r="152" spans="1:65" s="2" customFormat="1" ht="24.15" customHeight="1">
      <c r="A152" s="39"/>
      <c r="B152" s="40"/>
      <c r="C152" s="213" t="s">
        <v>424</v>
      </c>
      <c r="D152" s="213" t="s">
        <v>212</v>
      </c>
      <c r="E152" s="214" t="s">
        <v>2062</v>
      </c>
      <c r="F152" s="215" t="s">
        <v>2063</v>
      </c>
      <c r="G152" s="216" t="s">
        <v>2013</v>
      </c>
      <c r="H152" s="217">
        <v>4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217</v>
      </c>
      <c r="AT152" s="224" t="s">
        <v>212</v>
      </c>
      <c r="AU152" s="224" t="s">
        <v>79</v>
      </c>
      <c r="AY152" s="18" t="s">
        <v>210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217</v>
      </c>
      <c r="BM152" s="224" t="s">
        <v>613</v>
      </c>
    </row>
    <row r="153" spans="1:47" s="2" customFormat="1" ht="12">
      <c r="A153" s="39"/>
      <c r="B153" s="40"/>
      <c r="C153" s="41"/>
      <c r="D153" s="226" t="s">
        <v>219</v>
      </c>
      <c r="E153" s="41"/>
      <c r="F153" s="227" t="s">
        <v>2063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219</v>
      </c>
      <c r="AU153" s="18" t="s">
        <v>79</v>
      </c>
    </row>
    <row r="154" spans="1:65" s="2" customFormat="1" ht="16.5" customHeight="1">
      <c r="A154" s="39"/>
      <c r="B154" s="40"/>
      <c r="C154" s="213" t="s">
        <v>432</v>
      </c>
      <c r="D154" s="213" t="s">
        <v>212</v>
      </c>
      <c r="E154" s="214" t="s">
        <v>2064</v>
      </c>
      <c r="F154" s="215" t="s">
        <v>2065</v>
      </c>
      <c r="G154" s="216" t="s">
        <v>2066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79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626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2065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79</v>
      </c>
    </row>
    <row r="156" spans="1:65" s="2" customFormat="1" ht="21.75" customHeight="1">
      <c r="A156" s="39"/>
      <c r="B156" s="40"/>
      <c r="C156" s="213" t="s">
        <v>439</v>
      </c>
      <c r="D156" s="213" t="s">
        <v>212</v>
      </c>
      <c r="E156" s="214" t="s">
        <v>2067</v>
      </c>
      <c r="F156" s="215" t="s">
        <v>2068</v>
      </c>
      <c r="G156" s="216" t="s">
        <v>2013</v>
      </c>
      <c r="H156" s="217">
        <v>50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217</v>
      </c>
      <c r="AT156" s="224" t="s">
        <v>212</v>
      </c>
      <c r="AU156" s="224" t="s">
        <v>79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217</v>
      </c>
      <c r="BM156" s="224" t="s">
        <v>637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2068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79</v>
      </c>
    </row>
    <row r="158" spans="1:65" s="2" customFormat="1" ht="24.15" customHeight="1">
      <c r="A158" s="39"/>
      <c r="B158" s="40"/>
      <c r="C158" s="213" t="s">
        <v>446</v>
      </c>
      <c r="D158" s="213" t="s">
        <v>212</v>
      </c>
      <c r="E158" s="214" t="s">
        <v>2069</v>
      </c>
      <c r="F158" s="215" t="s">
        <v>2070</v>
      </c>
      <c r="G158" s="216" t="s">
        <v>2066</v>
      </c>
      <c r="H158" s="217">
        <v>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79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649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2071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79</v>
      </c>
    </row>
    <row r="160" spans="1:65" s="2" customFormat="1" ht="37.8" customHeight="1">
      <c r="A160" s="39"/>
      <c r="B160" s="40"/>
      <c r="C160" s="213" t="s">
        <v>452</v>
      </c>
      <c r="D160" s="213" t="s">
        <v>212</v>
      </c>
      <c r="E160" s="214" t="s">
        <v>2072</v>
      </c>
      <c r="F160" s="215" t="s">
        <v>2073</v>
      </c>
      <c r="G160" s="216" t="s">
        <v>2066</v>
      </c>
      <c r="H160" s="217">
        <v>1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217</v>
      </c>
      <c r="AT160" s="224" t="s">
        <v>212</v>
      </c>
      <c r="AU160" s="224" t="s">
        <v>79</v>
      </c>
      <c r="AY160" s="18" t="s">
        <v>210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217</v>
      </c>
      <c r="BM160" s="224" t="s">
        <v>661</v>
      </c>
    </row>
    <row r="161" spans="1:47" s="2" customFormat="1" ht="12">
      <c r="A161" s="39"/>
      <c r="B161" s="40"/>
      <c r="C161" s="41"/>
      <c r="D161" s="226" t="s">
        <v>219</v>
      </c>
      <c r="E161" s="41"/>
      <c r="F161" s="227" t="s">
        <v>2073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219</v>
      </c>
      <c r="AU161" s="18" t="s">
        <v>79</v>
      </c>
    </row>
    <row r="162" spans="1:65" s="2" customFormat="1" ht="33" customHeight="1">
      <c r="A162" s="39"/>
      <c r="B162" s="40"/>
      <c r="C162" s="213" t="s">
        <v>457</v>
      </c>
      <c r="D162" s="213" t="s">
        <v>212</v>
      </c>
      <c r="E162" s="214" t="s">
        <v>2074</v>
      </c>
      <c r="F162" s="215" t="s">
        <v>2075</v>
      </c>
      <c r="G162" s="216" t="s">
        <v>2013</v>
      </c>
      <c r="H162" s="217">
        <v>2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217</v>
      </c>
      <c r="AT162" s="224" t="s">
        <v>212</v>
      </c>
      <c r="AU162" s="224" t="s">
        <v>79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217</v>
      </c>
      <c r="BM162" s="224" t="s">
        <v>677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2075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79</v>
      </c>
    </row>
    <row r="164" spans="1:65" s="2" customFormat="1" ht="16.5" customHeight="1">
      <c r="A164" s="39"/>
      <c r="B164" s="40"/>
      <c r="C164" s="213" t="s">
        <v>466</v>
      </c>
      <c r="D164" s="213" t="s">
        <v>212</v>
      </c>
      <c r="E164" s="214" t="s">
        <v>2076</v>
      </c>
      <c r="F164" s="215" t="s">
        <v>2077</v>
      </c>
      <c r="G164" s="216" t="s">
        <v>2013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79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696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2077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79</v>
      </c>
    </row>
    <row r="166" spans="1:65" s="2" customFormat="1" ht="16.5" customHeight="1">
      <c r="A166" s="39"/>
      <c r="B166" s="40"/>
      <c r="C166" s="213" t="s">
        <v>469</v>
      </c>
      <c r="D166" s="213" t="s">
        <v>212</v>
      </c>
      <c r="E166" s="214" t="s">
        <v>2078</v>
      </c>
      <c r="F166" s="215" t="s">
        <v>2079</v>
      </c>
      <c r="G166" s="216" t="s">
        <v>2080</v>
      </c>
      <c r="H166" s="217">
        <v>16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217</v>
      </c>
      <c r="AT166" s="224" t="s">
        <v>212</v>
      </c>
      <c r="AU166" s="224" t="s">
        <v>79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217</v>
      </c>
      <c r="BM166" s="224" t="s">
        <v>713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2079</v>
      </c>
      <c r="G167" s="41"/>
      <c r="H167" s="41"/>
      <c r="I167" s="228"/>
      <c r="J167" s="41"/>
      <c r="K167" s="41"/>
      <c r="L167" s="45"/>
      <c r="M167" s="269"/>
      <c r="N167" s="270"/>
      <c r="O167" s="271"/>
      <c r="P167" s="271"/>
      <c r="Q167" s="271"/>
      <c r="R167" s="271"/>
      <c r="S167" s="271"/>
      <c r="T167" s="27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79</v>
      </c>
    </row>
    <row r="168" spans="1:31" s="2" customFormat="1" ht="6.95" customHeight="1">
      <c r="A168" s="39"/>
      <c r="B168" s="60"/>
      <c r="C168" s="61"/>
      <c r="D168" s="61"/>
      <c r="E168" s="61"/>
      <c r="F168" s="61"/>
      <c r="G168" s="61"/>
      <c r="H168" s="61"/>
      <c r="I168" s="61"/>
      <c r="J168" s="61"/>
      <c r="K168" s="61"/>
      <c r="L168" s="45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password="CC35" sheet="1" objects="1" scenarios="1" formatColumns="0" formatRows="0" autoFilter="0"/>
  <autoFilter ref="C85:K16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2081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1993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ROUND((SUM(BE86:BE109)),2)</f>
        <v>0</v>
      </c>
      <c r="G35" s="39"/>
      <c r="H35" s="39"/>
      <c r="I35" s="158">
        <v>0.21</v>
      </c>
      <c r="J35" s="157">
        <f>ROUND(((SUM(BE86:BE109))*I35),2)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ROUND((SUM(BF86:BF109)),2)</f>
        <v>0</v>
      </c>
      <c r="G36" s="39"/>
      <c r="H36" s="39"/>
      <c r="I36" s="158">
        <v>0.12</v>
      </c>
      <c r="J36" s="157">
        <f>ROUND(((SUM(BF86:BF109))*I36),2)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ROUND((SUM(BG86:BG109)),2)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ROUND((SUM(BH86:BH109)),2)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ROUND((SUM(BI86:BI109)),2)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01f - Ochrana před bleskem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1994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rev.1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161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01f - Ochrana před bleskem 1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22. 12. 2023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1995</v>
      </c>
      <c r="F87" s="200" t="s">
        <v>1996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SUM(P88:P109)</f>
        <v>0</v>
      </c>
      <c r="Q87" s="205"/>
      <c r="R87" s="206">
        <f>SUM(R88:R109)</f>
        <v>0</v>
      </c>
      <c r="S87" s="205"/>
      <c r="T87" s="207">
        <f>SUM(T88:T109)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SUM(BK88:BK109)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2082</v>
      </c>
      <c r="F88" s="215" t="s">
        <v>2083</v>
      </c>
      <c r="G88" s="216" t="s">
        <v>269</v>
      </c>
      <c r="H88" s="217">
        <v>50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2083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2084</v>
      </c>
      <c r="F90" s="215" t="s">
        <v>2085</v>
      </c>
      <c r="G90" s="216" t="s">
        <v>2013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2085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2086</v>
      </c>
      <c r="F92" s="215" t="s">
        <v>2087</v>
      </c>
      <c r="G92" s="216" t="s">
        <v>2013</v>
      </c>
      <c r="H92" s="217">
        <v>12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2087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2088</v>
      </c>
      <c r="F94" s="215" t="s">
        <v>2089</v>
      </c>
      <c r="G94" s="216" t="s">
        <v>2013</v>
      </c>
      <c r="H94" s="217">
        <v>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2089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21.75" customHeight="1">
      <c r="A96" s="39"/>
      <c r="B96" s="40"/>
      <c r="C96" s="213" t="s">
        <v>225</v>
      </c>
      <c r="D96" s="213" t="s">
        <v>212</v>
      </c>
      <c r="E96" s="214" t="s">
        <v>2090</v>
      </c>
      <c r="F96" s="215" t="s">
        <v>2091</v>
      </c>
      <c r="G96" s="216" t="s">
        <v>2013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2091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2092</v>
      </c>
      <c r="F98" s="215" t="s">
        <v>2093</v>
      </c>
      <c r="G98" s="216" t="s">
        <v>2013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2093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2094</v>
      </c>
      <c r="F100" s="215" t="s">
        <v>2095</v>
      </c>
      <c r="G100" s="216" t="s">
        <v>2013</v>
      </c>
      <c r="H100" s="217">
        <v>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2095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2096</v>
      </c>
      <c r="F102" s="215" t="s">
        <v>2097</v>
      </c>
      <c r="G102" s="216" t="s">
        <v>2013</v>
      </c>
      <c r="H102" s="217">
        <v>33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2097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2098</v>
      </c>
      <c r="F104" s="215" t="s">
        <v>2099</v>
      </c>
      <c r="G104" s="216" t="s">
        <v>2013</v>
      </c>
      <c r="H104" s="217">
        <v>3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2099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2100</v>
      </c>
      <c r="F106" s="215" t="s">
        <v>2101</v>
      </c>
      <c r="G106" s="216" t="s">
        <v>2013</v>
      </c>
      <c r="H106" s="217">
        <v>3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2101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24.15" customHeight="1">
      <c r="A108" s="39"/>
      <c r="B108" s="40"/>
      <c r="C108" s="213" t="s">
        <v>283</v>
      </c>
      <c r="D108" s="213" t="s">
        <v>212</v>
      </c>
      <c r="E108" s="214" t="s">
        <v>2102</v>
      </c>
      <c r="F108" s="215" t="s">
        <v>2103</v>
      </c>
      <c r="G108" s="216" t="s">
        <v>269</v>
      </c>
      <c r="H108" s="217">
        <v>50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2103</v>
      </c>
      <c r="G109" s="41"/>
      <c r="H109" s="41"/>
      <c r="I109" s="228"/>
      <c r="J109" s="41"/>
      <c r="K109" s="41"/>
      <c r="L109" s="45"/>
      <c r="M109" s="269"/>
      <c r="N109" s="270"/>
      <c r="O109" s="271"/>
      <c r="P109" s="271"/>
      <c r="Q109" s="271"/>
      <c r="R109" s="271"/>
      <c r="S109" s="271"/>
      <c r="T109" s="27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31" s="2" customFormat="1" ht="6.95" customHeight="1">
      <c r="A110" s="3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45"/>
      <c r="M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</sheetData>
  <sheetProtection password="CC35" sheet="1" objects="1" scenarios="1" formatColumns="0" formatRows="0" autoFilter="0"/>
  <autoFilter ref="C85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2105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ROUND(J113,2)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ROUND((SUM(BE113:BE922)),2)</f>
        <v>0</v>
      </c>
      <c r="G35" s="39"/>
      <c r="H35" s="39"/>
      <c r="I35" s="158">
        <v>0.21</v>
      </c>
      <c r="J35" s="157">
        <f>ROUND(((SUM(BE113:BE922))*I35),2)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ROUND((SUM(BF113:BF922)),2)</f>
        <v>0</v>
      </c>
      <c r="G36" s="39"/>
      <c r="H36" s="39"/>
      <c r="I36" s="158">
        <v>0.12</v>
      </c>
      <c r="J36" s="157">
        <f>ROUND(((SUM(BF113:BF922))*I36),2)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ROUND((SUM(BG113:BG922)),2)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ROUND((SUM(BH113:BH922)),2)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ROUND((SUM(BI113:BI922)),2)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02a - stavební část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J113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J114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J115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2106</v>
      </c>
      <c r="E66" s="183"/>
      <c r="F66" s="183"/>
      <c r="G66" s="183"/>
      <c r="H66" s="183"/>
      <c r="I66" s="183"/>
      <c r="J66" s="184">
        <f>J147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1627</v>
      </c>
      <c r="E67" s="183"/>
      <c r="F67" s="183"/>
      <c r="G67" s="183"/>
      <c r="H67" s="183"/>
      <c r="I67" s="183"/>
      <c r="J67" s="184">
        <f>J165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170</v>
      </c>
      <c r="E68" s="183"/>
      <c r="F68" s="183"/>
      <c r="G68" s="183"/>
      <c r="H68" s="183"/>
      <c r="I68" s="183"/>
      <c r="J68" s="184">
        <f>J172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171</v>
      </c>
      <c r="E69" s="183"/>
      <c r="F69" s="183"/>
      <c r="G69" s="183"/>
      <c r="H69" s="183"/>
      <c r="I69" s="183"/>
      <c r="J69" s="184">
        <f>J183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J204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J245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J274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J278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176</v>
      </c>
      <c r="E74" s="183"/>
      <c r="F74" s="183"/>
      <c r="G74" s="183"/>
      <c r="H74" s="183"/>
      <c r="I74" s="183"/>
      <c r="J74" s="184">
        <f>J279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177</v>
      </c>
      <c r="E75" s="183"/>
      <c r="F75" s="183"/>
      <c r="G75" s="183"/>
      <c r="H75" s="183"/>
      <c r="I75" s="183"/>
      <c r="J75" s="184">
        <f>J299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178</v>
      </c>
      <c r="E76" s="183"/>
      <c r="F76" s="183"/>
      <c r="G76" s="183"/>
      <c r="H76" s="183"/>
      <c r="I76" s="183"/>
      <c r="J76" s="184">
        <f>J329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1629</v>
      </c>
      <c r="E77" s="183"/>
      <c r="F77" s="183"/>
      <c r="G77" s="183"/>
      <c r="H77" s="183"/>
      <c r="I77" s="183"/>
      <c r="J77" s="184">
        <f>J382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180</v>
      </c>
      <c r="E78" s="183"/>
      <c r="F78" s="183"/>
      <c r="G78" s="183"/>
      <c r="H78" s="183"/>
      <c r="I78" s="183"/>
      <c r="J78" s="184">
        <f>J386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181</v>
      </c>
      <c r="E79" s="183"/>
      <c r="F79" s="183"/>
      <c r="G79" s="183"/>
      <c r="H79" s="183"/>
      <c r="I79" s="183"/>
      <c r="J79" s="184">
        <f>J410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182</v>
      </c>
      <c r="E80" s="183"/>
      <c r="F80" s="183"/>
      <c r="G80" s="183"/>
      <c r="H80" s="183"/>
      <c r="I80" s="183"/>
      <c r="J80" s="184">
        <f>J506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183</v>
      </c>
      <c r="E81" s="183"/>
      <c r="F81" s="183"/>
      <c r="G81" s="183"/>
      <c r="H81" s="183"/>
      <c r="I81" s="183"/>
      <c r="J81" s="184">
        <f>J589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184</v>
      </c>
      <c r="E82" s="183"/>
      <c r="F82" s="183"/>
      <c r="G82" s="183"/>
      <c r="H82" s="183"/>
      <c r="I82" s="183"/>
      <c r="J82" s="184">
        <f>J637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185</v>
      </c>
      <c r="E83" s="183"/>
      <c r="F83" s="183"/>
      <c r="G83" s="183"/>
      <c r="H83" s="183"/>
      <c r="I83" s="183"/>
      <c r="J83" s="184">
        <f>J644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186</v>
      </c>
      <c r="E84" s="183"/>
      <c r="F84" s="183"/>
      <c r="G84" s="183"/>
      <c r="H84" s="183"/>
      <c r="I84" s="183"/>
      <c r="J84" s="184">
        <f>J719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187</v>
      </c>
      <c r="E85" s="183"/>
      <c r="F85" s="183"/>
      <c r="G85" s="183"/>
      <c r="H85" s="183"/>
      <c r="I85" s="183"/>
      <c r="J85" s="184">
        <f>J772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189</v>
      </c>
      <c r="E86" s="183"/>
      <c r="F86" s="183"/>
      <c r="G86" s="183"/>
      <c r="H86" s="183"/>
      <c r="I86" s="183"/>
      <c r="J86" s="184">
        <f>J790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190</v>
      </c>
      <c r="E87" s="183"/>
      <c r="F87" s="183"/>
      <c r="G87" s="183"/>
      <c r="H87" s="183"/>
      <c r="I87" s="183"/>
      <c r="J87" s="184">
        <f>J838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1"/>
      <c r="C88" s="126"/>
      <c r="D88" s="182" t="s">
        <v>191</v>
      </c>
      <c r="E88" s="183"/>
      <c r="F88" s="183"/>
      <c r="G88" s="183"/>
      <c r="H88" s="183"/>
      <c r="I88" s="183"/>
      <c r="J88" s="184">
        <f>J867</f>
        <v>0</v>
      </c>
      <c r="K88" s="126"/>
      <c r="L88" s="185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1"/>
      <c r="C89" s="126"/>
      <c r="D89" s="182" t="s">
        <v>192</v>
      </c>
      <c r="E89" s="183"/>
      <c r="F89" s="183"/>
      <c r="G89" s="183"/>
      <c r="H89" s="183"/>
      <c r="I89" s="183"/>
      <c r="J89" s="184">
        <f>J890</f>
        <v>0</v>
      </c>
      <c r="K89" s="126"/>
      <c r="L89" s="18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1"/>
      <c r="C90" s="126"/>
      <c r="D90" s="182" t="s">
        <v>193</v>
      </c>
      <c r="E90" s="183"/>
      <c r="F90" s="183"/>
      <c r="G90" s="183"/>
      <c r="H90" s="183"/>
      <c r="I90" s="183"/>
      <c r="J90" s="184">
        <f>J906</f>
        <v>0</v>
      </c>
      <c r="K90" s="126"/>
      <c r="L90" s="18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1"/>
      <c r="C91" s="126"/>
      <c r="D91" s="182" t="s">
        <v>194</v>
      </c>
      <c r="E91" s="183"/>
      <c r="F91" s="183"/>
      <c r="G91" s="183"/>
      <c r="H91" s="183"/>
      <c r="I91" s="183"/>
      <c r="J91" s="184">
        <f>J918</f>
        <v>0</v>
      </c>
      <c r="K91" s="126"/>
      <c r="L91" s="185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2" customFormat="1" ht="21.8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7" spans="1:31" s="2" customFormat="1" ht="6.95" customHeight="1">
      <c r="A97" s="39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4.95" customHeight="1">
      <c r="A98" s="39"/>
      <c r="B98" s="40"/>
      <c r="C98" s="24" t="s">
        <v>195</v>
      </c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16</v>
      </c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6.5" customHeight="1">
      <c r="A101" s="39"/>
      <c r="B101" s="40"/>
      <c r="C101" s="41"/>
      <c r="D101" s="41"/>
      <c r="E101" s="170" t="str">
        <f>E7</f>
        <v>Multifunkční centrum při ZŠ Gen. Svobody Arnultovice rev.1</v>
      </c>
      <c r="F101" s="33"/>
      <c r="G101" s="33"/>
      <c r="H101" s="33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2:12" s="1" customFormat="1" ht="12" customHeight="1">
      <c r="B102" s="22"/>
      <c r="C102" s="33" t="s">
        <v>160</v>
      </c>
      <c r="D102" s="23"/>
      <c r="E102" s="23"/>
      <c r="F102" s="23"/>
      <c r="G102" s="23"/>
      <c r="H102" s="23"/>
      <c r="I102" s="23"/>
      <c r="J102" s="23"/>
      <c r="K102" s="23"/>
      <c r="L102" s="21"/>
    </row>
    <row r="103" spans="1:31" s="2" customFormat="1" ht="16.5" customHeight="1">
      <c r="A103" s="39"/>
      <c r="B103" s="40"/>
      <c r="C103" s="41"/>
      <c r="D103" s="41"/>
      <c r="E103" s="170" t="s">
        <v>2104</v>
      </c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2" customHeight="1">
      <c r="A104" s="39"/>
      <c r="B104" s="40"/>
      <c r="C104" s="33" t="s">
        <v>162</v>
      </c>
      <c r="D104" s="41"/>
      <c r="E104" s="41"/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6.5" customHeight="1">
      <c r="A105" s="39"/>
      <c r="B105" s="40"/>
      <c r="C105" s="41"/>
      <c r="D105" s="41"/>
      <c r="E105" s="70" t="str">
        <f>E11</f>
        <v>02a - stavební část 2</v>
      </c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21</v>
      </c>
      <c r="D107" s="41"/>
      <c r="E107" s="41"/>
      <c r="F107" s="28" t="str">
        <f>F14</f>
        <v>Nový Bor</v>
      </c>
      <c r="G107" s="41"/>
      <c r="H107" s="41"/>
      <c r="I107" s="33" t="s">
        <v>23</v>
      </c>
      <c r="J107" s="73" t="str">
        <f>IF(J14="","",J14)</f>
        <v>22. 12. 2023</v>
      </c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5.15" customHeight="1">
      <c r="A109" s="39"/>
      <c r="B109" s="40"/>
      <c r="C109" s="33" t="s">
        <v>25</v>
      </c>
      <c r="D109" s="41"/>
      <c r="E109" s="41"/>
      <c r="F109" s="28" t="str">
        <f>E17</f>
        <v>Město Nový Bor</v>
      </c>
      <c r="G109" s="41"/>
      <c r="H109" s="41"/>
      <c r="I109" s="33" t="s">
        <v>31</v>
      </c>
      <c r="J109" s="37" t="str">
        <f>E23</f>
        <v>R. Voce</v>
      </c>
      <c r="K109" s="41"/>
      <c r="L109" s="14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5.15" customHeight="1">
      <c r="A110" s="39"/>
      <c r="B110" s="40"/>
      <c r="C110" s="33" t="s">
        <v>29</v>
      </c>
      <c r="D110" s="41"/>
      <c r="E110" s="41"/>
      <c r="F110" s="28" t="str">
        <f>IF(E20="","",E20)</f>
        <v>Vyplň údaj</v>
      </c>
      <c r="G110" s="41"/>
      <c r="H110" s="41"/>
      <c r="I110" s="33" t="s">
        <v>34</v>
      </c>
      <c r="J110" s="37" t="str">
        <f>E26</f>
        <v>J. Nešněra</v>
      </c>
      <c r="K110" s="41"/>
      <c r="L110" s="14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0.3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145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11" customFormat="1" ht="29.25" customHeight="1">
      <c r="A112" s="186"/>
      <c r="B112" s="187"/>
      <c r="C112" s="188" t="s">
        <v>196</v>
      </c>
      <c r="D112" s="189" t="s">
        <v>57</v>
      </c>
      <c r="E112" s="189" t="s">
        <v>53</v>
      </c>
      <c r="F112" s="189" t="s">
        <v>54</v>
      </c>
      <c r="G112" s="189" t="s">
        <v>197</v>
      </c>
      <c r="H112" s="189" t="s">
        <v>198</v>
      </c>
      <c r="I112" s="189" t="s">
        <v>199</v>
      </c>
      <c r="J112" s="189" t="s">
        <v>166</v>
      </c>
      <c r="K112" s="190" t="s">
        <v>200</v>
      </c>
      <c r="L112" s="191"/>
      <c r="M112" s="93" t="s">
        <v>19</v>
      </c>
      <c r="N112" s="94" t="s">
        <v>42</v>
      </c>
      <c r="O112" s="94" t="s">
        <v>201</v>
      </c>
      <c r="P112" s="94" t="s">
        <v>202</v>
      </c>
      <c r="Q112" s="94" t="s">
        <v>203</v>
      </c>
      <c r="R112" s="94" t="s">
        <v>204</v>
      </c>
      <c r="S112" s="94" t="s">
        <v>205</v>
      </c>
      <c r="T112" s="95" t="s">
        <v>206</v>
      </c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</row>
    <row r="113" spans="1:63" s="2" customFormat="1" ht="22.8" customHeight="1">
      <c r="A113" s="39"/>
      <c r="B113" s="40"/>
      <c r="C113" s="100" t="s">
        <v>207</v>
      </c>
      <c r="D113" s="41"/>
      <c r="E113" s="41"/>
      <c r="F113" s="41"/>
      <c r="G113" s="41"/>
      <c r="H113" s="41"/>
      <c r="I113" s="41"/>
      <c r="J113" s="192">
        <f>BK113</f>
        <v>0</v>
      </c>
      <c r="K113" s="41"/>
      <c r="L113" s="45"/>
      <c r="M113" s="96"/>
      <c r="N113" s="193"/>
      <c r="O113" s="97"/>
      <c r="P113" s="194">
        <f>P114+P278</f>
        <v>0</v>
      </c>
      <c r="Q113" s="97"/>
      <c r="R113" s="194">
        <f>R114+R278</f>
        <v>66.76198976</v>
      </c>
      <c r="S113" s="97"/>
      <c r="T113" s="195">
        <f>T114+T278</f>
        <v>45.80553716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71</v>
      </c>
      <c r="AU113" s="18" t="s">
        <v>167</v>
      </c>
      <c r="BK113" s="196">
        <f>BK114+BK278</f>
        <v>0</v>
      </c>
    </row>
    <row r="114" spans="1:63" s="12" customFormat="1" ht="25.9" customHeight="1">
      <c r="A114" s="12"/>
      <c r="B114" s="197"/>
      <c r="C114" s="198"/>
      <c r="D114" s="199" t="s">
        <v>71</v>
      </c>
      <c r="E114" s="200" t="s">
        <v>208</v>
      </c>
      <c r="F114" s="200" t="s">
        <v>209</v>
      </c>
      <c r="G114" s="198"/>
      <c r="H114" s="198"/>
      <c r="I114" s="201"/>
      <c r="J114" s="202">
        <f>BK114</f>
        <v>0</v>
      </c>
      <c r="K114" s="198"/>
      <c r="L114" s="203"/>
      <c r="M114" s="204"/>
      <c r="N114" s="205"/>
      <c r="O114" s="205"/>
      <c r="P114" s="206">
        <f>P115+P147+P165+P172+P183+P204+P245+P274</f>
        <v>0</v>
      </c>
      <c r="Q114" s="205"/>
      <c r="R114" s="206">
        <f>R115+R147+R165+R172+R183+R204+R245+R274</f>
        <v>47.504857900000005</v>
      </c>
      <c r="S114" s="205"/>
      <c r="T114" s="207">
        <f>T115+T147+T165+T172+T183+T204+T245+T274</f>
        <v>36.422200000000004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79</v>
      </c>
      <c r="AT114" s="209" t="s">
        <v>71</v>
      </c>
      <c r="AU114" s="209" t="s">
        <v>72</v>
      </c>
      <c r="AY114" s="208" t="s">
        <v>210</v>
      </c>
      <c r="BK114" s="210">
        <f>BK115+BK147+BK165+BK172+BK183+BK204+BK245+BK274</f>
        <v>0</v>
      </c>
    </row>
    <row r="115" spans="1:63" s="12" customFormat="1" ht="22.8" customHeight="1">
      <c r="A115" s="12"/>
      <c r="B115" s="197"/>
      <c r="C115" s="198"/>
      <c r="D115" s="199" t="s">
        <v>71</v>
      </c>
      <c r="E115" s="211" t="s">
        <v>79</v>
      </c>
      <c r="F115" s="211" t="s">
        <v>211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SUM(P116:P146)</f>
        <v>0</v>
      </c>
      <c r="Q115" s="205"/>
      <c r="R115" s="206">
        <f>SUM(R116:R146)</f>
        <v>0.0016</v>
      </c>
      <c r="S115" s="205"/>
      <c r="T115" s="207">
        <f>SUM(T116:T146)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79</v>
      </c>
      <c r="AT115" s="209" t="s">
        <v>71</v>
      </c>
      <c r="AU115" s="209" t="s">
        <v>79</v>
      </c>
      <c r="AY115" s="208" t="s">
        <v>210</v>
      </c>
      <c r="BK115" s="210">
        <f>SUM(BK116:BK146)</f>
        <v>0</v>
      </c>
    </row>
    <row r="116" spans="1:65" s="2" customFormat="1" ht="33" customHeight="1">
      <c r="A116" s="39"/>
      <c r="B116" s="40"/>
      <c r="C116" s="213" t="s">
        <v>79</v>
      </c>
      <c r="D116" s="213" t="s">
        <v>212</v>
      </c>
      <c r="E116" s="214" t="s">
        <v>213</v>
      </c>
      <c r="F116" s="215" t="s">
        <v>214</v>
      </c>
      <c r="G116" s="216" t="s">
        <v>215</v>
      </c>
      <c r="H116" s="217">
        <v>25.2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2107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220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222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51" s="13" customFormat="1" ht="12">
      <c r="A119" s="13"/>
      <c r="B119" s="233"/>
      <c r="C119" s="234"/>
      <c r="D119" s="226" t="s">
        <v>223</v>
      </c>
      <c r="E119" s="235" t="s">
        <v>19</v>
      </c>
      <c r="F119" s="236" t="s">
        <v>2108</v>
      </c>
      <c r="G119" s="234"/>
      <c r="H119" s="237">
        <v>30.4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223</v>
      </c>
      <c r="AU119" s="243" t="s">
        <v>81</v>
      </c>
      <c r="AV119" s="13" t="s">
        <v>81</v>
      </c>
      <c r="AW119" s="13" t="s">
        <v>33</v>
      </c>
      <c r="AX119" s="13" t="s">
        <v>72</v>
      </c>
      <c r="AY119" s="243" t="s">
        <v>210</v>
      </c>
    </row>
    <row r="120" spans="1:51" s="13" customFormat="1" ht="12">
      <c r="A120" s="13"/>
      <c r="B120" s="233"/>
      <c r="C120" s="234"/>
      <c r="D120" s="226" t="s">
        <v>223</v>
      </c>
      <c r="E120" s="235" t="s">
        <v>19</v>
      </c>
      <c r="F120" s="236" t="s">
        <v>2109</v>
      </c>
      <c r="G120" s="234"/>
      <c r="H120" s="237">
        <v>-5.2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223</v>
      </c>
      <c r="AU120" s="243" t="s">
        <v>81</v>
      </c>
      <c r="AV120" s="13" t="s">
        <v>81</v>
      </c>
      <c r="AW120" s="13" t="s">
        <v>33</v>
      </c>
      <c r="AX120" s="13" t="s">
        <v>72</v>
      </c>
      <c r="AY120" s="243" t="s">
        <v>210</v>
      </c>
    </row>
    <row r="121" spans="1:51" s="14" customFormat="1" ht="12">
      <c r="A121" s="14"/>
      <c r="B121" s="255"/>
      <c r="C121" s="256"/>
      <c r="D121" s="226" t="s">
        <v>223</v>
      </c>
      <c r="E121" s="257" t="s">
        <v>19</v>
      </c>
      <c r="F121" s="258" t="s">
        <v>326</v>
      </c>
      <c r="G121" s="256"/>
      <c r="H121" s="259">
        <v>25.2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5" t="s">
        <v>223</v>
      </c>
      <c r="AU121" s="265" t="s">
        <v>81</v>
      </c>
      <c r="AV121" s="14" t="s">
        <v>217</v>
      </c>
      <c r="AW121" s="14" t="s">
        <v>33</v>
      </c>
      <c r="AX121" s="14" t="s">
        <v>79</v>
      </c>
      <c r="AY121" s="265" t="s">
        <v>210</v>
      </c>
    </row>
    <row r="122" spans="1:65" s="2" customFormat="1" ht="33" customHeight="1">
      <c r="A122" s="39"/>
      <c r="B122" s="40"/>
      <c r="C122" s="213" t="s">
        <v>81</v>
      </c>
      <c r="D122" s="213" t="s">
        <v>212</v>
      </c>
      <c r="E122" s="214" t="s">
        <v>1638</v>
      </c>
      <c r="F122" s="215" t="s">
        <v>1639</v>
      </c>
      <c r="G122" s="216" t="s">
        <v>215</v>
      </c>
      <c r="H122" s="217">
        <v>1.256</v>
      </c>
      <c r="I122" s="218"/>
      <c r="J122" s="219">
        <f>ROUND(I122*H122,2)</f>
        <v>0</v>
      </c>
      <c r="K122" s="215" t="s">
        <v>216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81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2110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1641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81</v>
      </c>
    </row>
    <row r="124" spans="1:47" s="2" customFormat="1" ht="12">
      <c r="A124" s="39"/>
      <c r="B124" s="40"/>
      <c r="C124" s="41"/>
      <c r="D124" s="231" t="s">
        <v>221</v>
      </c>
      <c r="E124" s="41"/>
      <c r="F124" s="232" t="s">
        <v>1642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221</v>
      </c>
      <c r="AU124" s="18" t="s">
        <v>81</v>
      </c>
    </row>
    <row r="125" spans="1:51" s="13" customFormat="1" ht="12">
      <c r="A125" s="13"/>
      <c r="B125" s="233"/>
      <c r="C125" s="234"/>
      <c r="D125" s="226" t="s">
        <v>223</v>
      </c>
      <c r="E125" s="235" t="s">
        <v>19</v>
      </c>
      <c r="F125" s="236" t="s">
        <v>2111</v>
      </c>
      <c r="G125" s="234"/>
      <c r="H125" s="237">
        <v>0.256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223</v>
      </c>
      <c r="AU125" s="243" t="s">
        <v>81</v>
      </c>
      <c r="AV125" s="13" t="s">
        <v>81</v>
      </c>
      <c r="AW125" s="13" t="s">
        <v>33</v>
      </c>
      <c r="AX125" s="13" t="s">
        <v>72</v>
      </c>
      <c r="AY125" s="243" t="s">
        <v>210</v>
      </c>
    </row>
    <row r="126" spans="1:51" s="13" customFormat="1" ht="12">
      <c r="A126" s="13"/>
      <c r="B126" s="233"/>
      <c r="C126" s="234"/>
      <c r="D126" s="226" t="s">
        <v>223</v>
      </c>
      <c r="E126" s="235" t="s">
        <v>19</v>
      </c>
      <c r="F126" s="236" t="s">
        <v>2112</v>
      </c>
      <c r="G126" s="234"/>
      <c r="H126" s="237">
        <v>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223</v>
      </c>
      <c r="AU126" s="243" t="s">
        <v>81</v>
      </c>
      <c r="AV126" s="13" t="s">
        <v>81</v>
      </c>
      <c r="AW126" s="13" t="s">
        <v>33</v>
      </c>
      <c r="AX126" s="13" t="s">
        <v>72</v>
      </c>
      <c r="AY126" s="243" t="s">
        <v>210</v>
      </c>
    </row>
    <row r="127" spans="1:51" s="14" customFormat="1" ht="12">
      <c r="A127" s="14"/>
      <c r="B127" s="255"/>
      <c r="C127" s="256"/>
      <c r="D127" s="226" t="s">
        <v>223</v>
      </c>
      <c r="E127" s="257" t="s">
        <v>19</v>
      </c>
      <c r="F127" s="258" t="s">
        <v>326</v>
      </c>
      <c r="G127" s="256"/>
      <c r="H127" s="259">
        <v>1.256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223</v>
      </c>
      <c r="AU127" s="265" t="s">
        <v>81</v>
      </c>
      <c r="AV127" s="14" t="s">
        <v>217</v>
      </c>
      <c r="AW127" s="14" t="s">
        <v>33</v>
      </c>
      <c r="AX127" s="14" t="s">
        <v>79</v>
      </c>
      <c r="AY127" s="265" t="s">
        <v>210</v>
      </c>
    </row>
    <row r="128" spans="1:65" s="2" customFormat="1" ht="37.8" customHeight="1">
      <c r="A128" s="39"/>
      <c r="B128" s="40"/>
      <c r="C128" s="213" t="s">
        <v>234</v>
      </c>
      <c r="D128" s="213" t="s">
        <v>212</v>
      </c>
      <c r="E128" s="214" t="s">
        <v>1650</v>
      </c>
      <c r="F128" s="215" t="s">
        <v>1651</v>
      </c>
      <c r="G128" s="216" t="s">
        <v>215</v>
      </c>
      <c r="H128" s="217">
        <v>1.256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2113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1653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1654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33" customHeight="1">
      <c r="A131" s="39"/>
      <c r="B131" s="40"/>
      <c r="C131" s="213" t="s">
        <v>217</v>
      </c>
      <c r="D131" s="213" t="s">
        <v>212</v>
      </c>
      <c r="E131" s="214" t="s">
        <v>1655</v>
      </c>
      <c r="F131" s="215" t="s">
        <v>1656</v>
      </c>
      <c r="G131" s="216" t="s">
        <v>332</v>
      </c>
      <c r="H131" s="217">
        <v>2.512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217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2114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1658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1659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51" s="13" customFormat="1" ht="12">
      <c r="A134" s="13"/>
      <c r="B134" s="233"/>
      <c r="C134" s="234"/>
      <c r="D134" s="226" t="s">
        <v>223</v>
      </c>
      <c r="E134" s="234"/>
      <c r="F134" s="236" t="s">
        <v>2115</v>
      </c>
      <c r="G134" s="234"/>
      <c r="H134" s="237">
        <v>2.512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223</v>
      </c>
      <c r="AU134" s="243" t="s">
        <v>81</v>
      </c>
      <c r="AV134" s="13" t="s">
        <v>81</v>
      </c>
      <c r="AW134" s="13" t="s">
        <v>4</v>
      </c>
      <c r="AX134" s="13" t="s">
        <v>79</v>
      </c>
      <c r="AY134" s="243" t="s">
        <v>210</v>
      </c>
    </row>
    <row r="135" spans="1:65" s="2" customFormat="1" ht="24.15" customHeight="1">
      <c r="A135" s="39"/>
      <c r="B135" s="40"/>
      <c r="C135" s="213" t="s">
        <v>225</v>
      </c>
      <c r="D135" s="213" t="s">
        <v>212</v>
      </c>
      <c r="E135" s="214" t="s">
        <v>2116</v>
      </c>
      <c r="F135" s="215" t="s">
        <v>2117</v>
      </c>
      <c r="G135" s="216" t="s">
        <v>229</v>
      </c>
      <c r="H135" s="217">
        <v>80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217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217</v>
      </c>
      <c r="BM135" s="224" t="s">
        <v>2118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2119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2120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65" s="2" customFormat="1" ht="24.15" customHeight="1">
      <c r="A138" s="39"/>
      <c r="B138" s="40"/>
      <c r="C138" s="213" t="s">
        <v>246</v>
      </c>
      <c r="D138" s="213" t="s">
        <v>212</v>
      </c>
      <c r="E138" s="214" t="s">
        <v>2121</v>
      </c>
      <c r="F138" s="215" t="s">
        <v>2122</v>
      </c>
      <c r="G138" s="216" t="s">
        <v>229</v>
      </c>
      <c r="H138" s="217">
        <v>80</v>
      </c>
      <c r="I138" s="218"/>
      <c r="J138" s="219">
        <f>ROUND(I138*H138,2)</f>
        <v>0</v>
      </c>
      <c r="K138" s="215" t="s">
        <v>216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2123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2124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47" s="2" customFormat="1" ht="12">
      <c r="A140" s="39"/>
      <c r="B140" s="40"/>
      <c r="C140" s="41"/>
      <c r="D140" s="231" t="s">
        <v>221</v>
      </c>
      <c r="E140" s="41"/>
      <c r="F140" s="232" t="s">
        <v>2125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221</v>
      </c>
      <c r="AU140" s="18" t="s">
        <v>81</v>
      </c>
    </row>
    <row r="141" spans="1:65" s="2" customFormat="1" ht="16.5" customHeight="1">
      <c r="A141" s="39"/>
      <c r="B141" s="40"/>
      <c r="C141" s="244" t="s">
        <v>259</v>
      </c>
      <c r="D141" s="244" t="s">
        <v>240</v>
      </c>
      <c r="E141" s="245" t="s">
        <v>2126</v>
      </c>
      <c r="F141" s="246" t="s">
        <v>2127</v>
      </c>
      <c r="G141" s="247" t="s">
        <v>2128</v>
      </c>
      <c r="H141" s="248">
        <v>1.6</v>
      </c>
      <c r="I141" s="249"/>
      <c r="J141" s="250">
        <f>ROUND(I141*H141,2)</f>
        <v>0</v>
      </c>
      <c r="K141" s="246" t="s">
        <v>216</v>
      </c>
      <c r="L141" s="251"/>
      <c r="M141" s="252" t="s">
        <v>19</v>
      </c>
      <c r="N141" s="253" t="s">
        <v>43</v>
      </c>
      <c r="O141" s="85"/>
      <c r="P141" s="222">
        <f>O141*H141</f>
        <v>0</v>
      </c>
      <c r="Q141" s="222">
        <v>0.001</v>
      </c>
      <c r="R141" s="222">
        <f>Q141*H141</f>
        <v>0.0016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243</v>
      </c>
      <c r="AT141" s="224" t="s">
        <v>240</v>
      </c>
      <c r="AU141" s="224" t="s">
        <v>81</v>
      </c>
      <c r="AY141" s="18" t="s">
        <v>210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217</v>
      </c>
      <c r="BM141" s="224" t="s">
        <v>2129</v>
      </c>
    </row>
    <row r="142" spans="1:47" s="2" customFormat="1" ht="12">
      <c r="A142" s="39"/>
      <c r="B142" s="40"/>
      <c r="C142" s="41"/>
      <c r="D142" s="226" t="s">
        <v>219</v>
      </c>
      <c r="E142" s="41"/>
      <c r="F142" s="227" t="s">
        <v>2127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219</v>
      </c>
      <c r="AU142" s="18" t="s">
        <v>81</v>
      </c>
    </row>
    <row r="143" spans="1:51" s="13" customFormat="1" ht="12">
      <c r="A143" s="13"/>
      <c r="B143" s="233"/>
      <c r="C143" s="234"/>
      <c r="D143" s="226" t="s">
        <v>223</v>
      </c>
      <c r="E143" s="234"/>
      <c r="F143" s="236" t="s">
        <v>2130</v>
      </c>
      <c r="G143" s="234"/>
      <c r="H143" s="237">
        <v>1.6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223</v>
      </c>
      <c r="AU143" s="243" t="s">
        <v>81</v>
      </c>
      <c r="AV143" s="13" t="s">
        <v>81</v>
      </c>
      <c r="AW143" s="13" t="s">
        <v>4</v>
      </c>
      <c r="AX143" s="13" t="s">
        <v>79</v>
      </c>
      <c r="AY143" s="243" t="s">
        <v>210</v>
      </c>
    </row>
    <row r="144" spans="1:65" s="2" customFormat="1" ht="24.15" customHeight="1">
      <c r="A144" s="39"/>
      <c r="B144" s="40"/>
      <c r="C144" s="213" t="s">
        <v>243</v>
      </c>
      <c r="D144" s="213" t="s">
        <v>212</v>
      </c>
      <c r="E144" s="214" t="s">
        <v>2131</v>
      </c>
      <c r="F144" s="215" t="s">
        <v>2132</v>
      </c>
      <c r="G144" s="216" t="s">
        <v>229</v>
      </c>
      <c r="H144" s="217">
        <v>120</v>
      </c>
      <c r="I144" s="218"/>
      <c r="J144" s="219">
        <f>ROUND(I144*H144,2)</f>
        <v>0</v>
      </c>
      <c r="K144" s="215" t="s">
        <v>216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81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2133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2134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81</v>
      </c>
    </row>
    <row r="146" spans="1:47" s="2" customFormat="1" ht="12">
      <c r="A146" s="39"/>
      <c r="B146" s="40"/>
      <c r="C146" s="41"/>
      <c r="D146" s="231" t="s">
        <v>221</v>
      </c>
      <c r="E146" s="41"/>
      <c r="F146" s="232" t="s">
        <v>2135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221</v>
      </c>
      <c r="AU146" s="18" t="s">
        <v>81</v>
      </c>
    </row>
    <row r="147" spans="1:63" s="12" customFormat="1" ht="22.8" customHeight="1">
      <c r="A147" s="12"/>
      <c r="B147" s="197"/>
      <c r="C147" s="198"/>
      <c r="D147" s="199" t="s">
        <v>71</v>
      </c>
      <c r="E147" s="211" t="s">
        <v>234</v>
      </c>
      <c r="F147" s="211" t="s">
        <v>2136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SUM(P148:P164)</f>
        <v>0</v>
      </c>
      <c r="Q147" s="205"/>
      <c r="R147" s="206">
        <f>SUM(R148:R164)</f>
        <v>4.448879999999999</v>
      </c>
      <c r="S147" s="205"/>
      <c r="T147" s="207">
        <f>SUM(T148:T164)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79</v>
      </c>
      <c r="AT147" s="209" t="s">
        <v>71</v>
      </c>
      <c r="AU147" s="209" t="s">
        <v>79</v>
      </c>
      <c r="AY147" s="208" t="s">
        <v>210</v>
      </c>
      <c r="BK147" s="210">
        <f>SUM(BK148:BK164)</f>
        <v>0</v>
      </c>
    </row>
    <row r="148" spans="1:65" s="2" customFormat="1" ht="24.15" customHeight="1">
      <c r="A148" s="39"/>
      <c r="B148" s="40"/>
      <c r="C148" s="213" t="s">
        <v>265</v>
      </c>
      <c r="D148" s="213" t="s">
        <v>212</v>
      </c>
      <c r="E148" s="214" t="s">
        <v>2137</v>
      </c>
      <c r="F148" s="215" t="s">
        <v>2138</v>
      </c>
      <c r="G148" s="216" t="s">
        <v>297</v>
      </c>
      <c r="H148" s="217">
        <v>22</v>
      </c>
      <c r="I148" s="218"/>
      <c r="J148" s="219">
        <f>ROUND(I148*H148,2)</f>
        <v>0</v>
      </c>
      <c r="K148" s="215" t="s">
        <v>216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0.17489</v>
      </c>
      <c r="R148" s="222">
        <f>Q148*H148</f>
        <v>3.84758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81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2139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2140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81</v>
      </c>
    </row>
    <row r="150" spans="1:47" s="2" customFormat="1" ht="12">
      <c r="A150" s="39"/>
      <c r="B150" s="40"/>
      <c r="C150" s="41"/>
      <c r="D150" s="231" t="s">
        <v>221</v>
      </c>
      <c r="E150" s="41"/>
      <c r="F150" s="232" t="s">
        <v>2141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221</v>
      </c>
      <c r="AU150" s="18" t="s">
        <v>81</v>
      </c>
    </row>
    <row r="151" spans="1:51" s="13" customFormat="1" ht="12">
      <c r="A151" s="13"/>
      <c r="B151" s="233"/>
      <c r="C151" s="234"/>
      <c r="D151" s="226" t="s">
        <v>223</v>
      </c>
      <c r="E151" s="235" t="s">
        <v>19</v>
      </c>
      <c r="F151" s="236" t="s">
        <v>2142</v>
      </c>
      <c r="G151" s="234"/>
      <c r="H151" s="237">
        <v>22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223</v>
      </c>
      <c r="AU151" s="243" t="s">
        <v>81</v>
      </c>
      <c r="AV151" s="13" t="s">
        <v>81</v>
      </c>
      <c r="AW151" s="13" t="s">
        <v>33</v>
      </c>
      <c r="AX151" s="13" t="s">
        <v>79</v>
      </c>
      <c r="AY151" s="243" t="s">
        <v>210</v>
      </c>
    </row>
    <row r="152" spans="1:65" s="2" customFormat="1" ht="33" customHeight="1">
      <c r="A152" s="39"/>
      <c r="B152" s="40"/>
      <c r="C152" s="244" t="s">
        <v>277</v>
      </c>
      <c r="D152" s="244" t="s">
        <v>240</v>
      </c>
      <c r="E152" s="245" t="s">
        <v>2143</v>
      </c>
      <c r="F152" s="246" t="s">
        <v>2144</v>
      </c>
      <c r="G152" s="247" t="s">
        <v>297</v>
      </c>
      <c r="H152" s="248">
        <v>22</v>
      </c>
      <c r="I152" s="249"/>
      <c r="J152" s="250">
        <f>ROUND(I152*H152,2)</f>
        <v>0</v>
      </c>
      <c r="K152" s="246" t="s">
        <v>216</v>
      </c>
      <c r="L152" s="251"/>
      <c r="M152" s="252" t="s">
        <v>19</v>
      </c>
      <c r="N152" s="253" t="s">
        <v>43</v>
      </c>
      <c r="O152" s="85"/>
      <c r="P152" s="222">
        <f>O152*H152</f>
        <v>0</v>
      </c>
      <c r="Q152" s="222">
        <v>0.0053</v>
      </c>
      <c r="R152" s="222">
        <f>Q152*H152</f>
        <v>0.1166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243</v>
      </c>
      <c r="AT152" s="224" t="s">
        <v>240</v>
      </c>
      <c r="AU152" s="224" t="s">
        <v>81</v>
      </c>
      <c r="AY152" s="18" t="s">
        <v>210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217</v>
      </c>
      <c r="BM152" s="224" t="s">
        <v>2145</v>
      </c>
    </row>
    <row r="153" spans="1:47" s="2" customFormat="1" ht="12">
      <c r="A153" s="39"/>
      <c r="B153" s="40"/>
      <c r="C153" s="41"/>
      <c r="D153" s="226" t="s">
        <v>219</v>
      </c>
      <c r="E153" s="41"/>
      <c r="F153" s="227" t="s">
        <v>2144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219</v>
      </c>
      <c r="AU153" s="18" t="s">
        <v>81</v>
      </c>
    </row>
    <row r="154" spans="1:65" s="2" customFormat="1" ht="24.15" customHeight="1">
      <c r="A154" s="39"/>
      <c r="B154" s="40"/>
      <c r="C154" s="213" t="s">
        <v>283</v>
      </c>
      <c r="D154" s="213" t="s">
        <v>212</v>
      </c>
      <c r="E154" s="214" t="s">
        <v>2146</v>
      </c>
      <c r="F154" s="215" t="s">
        <v>2147</v>
      </c>
      <c r="G154" s="216" t="s">
        <v>297</v>
      </c>
      <c r="H154" s="217">
        <v>1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2148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2149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2150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65" s="2" customFormat="1" ht="24.15" customHeight="1">
      <c r="A157" s="39"/>
      <c r="B157" s="40"/>
      <c r="C157" s="244" t="s">
        <v>8</v>
      </c>
      <c r="D157" s="244" t="s">
        <v>240</v>
      </c>
      <c r="E157" s="245" t="s">
        <v>2151</v>
      </c>
      <c r="F157" s="246" t="s">
        <v>2152</v>
      </c>
      <c r="G157" s="247" t="s">
        <v>297</v>
      </c>
      <c r="H157" s="248">
        <v>1</v>
      </c>
      <c r="I157" s="249"/>
      <c r="J157" s="250">
        <f>ROUND(I157*H157,2)</f>
        <v>0</v>
      </c>
      <c r="K157" s="246" t="s">
        <v>216</v>
      </c>
      <c r="L157" s="251"/>
      <c r="M157" s="252" t="s">
        <v>19</v>
      </c>
      <c r="N157" s="253" t="s">
        <v>43</v>
      </c>
      <c r="O157" s="85"/>
      <c r="P157" s="222">
        <f>O157*H157</f>
        <v>0</v>
      </c>
      <c r="Q157" s="222">
        <v>0.0563</v>
      </c>
      <c r="R157" s="222">
        <f>Q157*H157</f>
        <v>0.0563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243</v>
      </c>
      <c r="AT157" s="224" t="s">
        <v>240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217</v>
      </c>
      <c r="BM157" s="224" t="s">
        <v>2153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2152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65" s="2" customFormat="1" ht="16.5" customHeight="1">
      <c r="A159" s="39"/>
      <c r="B159" s="40"/>
      <c r="C159" s="213" t="s">
        <v>294</v>
      </c>
      <c r="D159" s="213" t="s">
        <v>212</v>
      </c>
      <c r="E159" s="214" t="s">
        <v>2154</v>
      </c>
      <c r="F159" s="215" t="s">
        <v>2155</v>
      </c>
      <c r="G159" s="216" t="s">
        <v>269</v>
      </c>
      <c r="H159" s="217">
        <v>45</v>
      </c>
      <c r="I159" s="218"/>
      <c r="J159" s="219">
        <f>ROUND(I159*H159,2)</f>
        <v>0</v>
      </c>
      <c r="K159" s="215" t="s">
        <v>216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217</v>
      </c>
      <c r="AT159" s="224" t="s">
        <v>212</v>
      </c>
      <c r="AU159" s="224" t="s">
        <v>81</v>
      </c>
      <c r="AY159" s="18" t="s">
        <v>210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217</v>
      </c>
      <c r="BM159" s="224" t="s">
        <v>2156</v>
      </c>
    </row>
    <row r="160" spans="1:47" s="2" customFormat="1" ht="12">
      <c r="A160" s="39"/>
      <c r="B160" s="40"/>
      <c r="C160" s="41"/>
      <c r="D160" s="226" t="s">
        <v>219</v>
      </c>
      <c r="E160" s="41"/>
      <c r="F160" s="227" t="s">
        <v>2157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219</v>
      </c>
      <c r="AU160" s="18" t="s">
        <v>81</v>
      </c>
    </row>
    <row r="161" spans="1:47" s="2" customFormat="1" ht="12">
      <c r="A161" s="39"/>
      <c r="B161" s="40"/>
      <c r="C161" s="41"/>
      <c r="D161" s="231" t="s">
        <v>221</v>
      </c>
      <c r="E161" s="41"/>
      <c r="F161" s="232" t="s">
        <v>2158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221</v>
      </c>
      <c r="AU161" s="18" t="s">
        <v>81</v>
      </c>
    </row>
    <row r="162" spans="1:51" s="13" customFormat="1" ht="12">
      <c r="A162" s="13"/>
      <c r="B162" s="233"/>
      <c r="C162" s="234"/>
      <c r="D162" s="226" t="s">
        <v>223</v>
      </c>
      <c r="E162" s="235" t="s">
        <v>19</v>
      </c>
      <c r="F162" s="236" t="s">
        <v>2159</v>
      </c>
      <c r="G162" s="234"/>
      <c r="H162" s="237">
        <v>45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223</v>
      </c>
      <c r="AU162" s="243" t="s">
        <v>81</v>
      </c>
      <c r="AV162" s="13" t="s">
        <v>81</v>
      </c>
      <c r="AW162" s="13" t="s">
        <v>33</v>
      </c>
      <c r="AX162" s="13" t="s">
        <v>79</v>
      </c>
      <c r="AY162" s="243" t="s">
        <v>210</v>
      </c>
    </row>
    <row r="163" spans="1:65" s="2" customFormat="1" ht="44.25" customHeight="1">
      <c r="A163" s="39"/>
      <c r="B163" s="40"/>
      <c r="C163" s="244" t="s">
        <v>301</v>
      </c>
      <c r="D163" s="244" t="s">
        <v>240</v>
      </c>
      <c r="E163" s="245" t="s">
        <v>2160</v>
      </c>
      <c r="F163" s="246" t="s">
        <v>2161</v>
      </c>
      <c r="G163" s="247" t="s">
        <v>297</v>
      </c>
      <c r="H163" s="248">
        <v>18</v>
      </c>
      <c r="I163" s="249"/>
      <c r="J163" s="250">
        <f>ROUND(I163*H163,2)</f>
        <v>0</v>
      </c>
      <c r="K163" s="246" t="s">
        <v>216</v>
      </c>
      <c r="L163" s="251"/>
      <c r="M163" s="252" t="s">
        <v>19</v>
      </c>
      <c r="N163" s="253" t="s">
        <v>43</v>
      </c>
      <c r="O163" s="85"/>
      <c r="P163" s="222">
        <f>O163*H163</f>
        <v>0</v>
      </c>
      <c r="Q163" s="222">
        <v>0.0238</v>
      </c>
      <c r="R163" s="222">
        <f>Q163*H163</f>
        <v>0.4284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243</v>
      </c>
      <c r="AT163" s="224" t="s">
        <v>240</v>
      </c>
      <c r="AU163" s="224" t="s">
        <v>81</v>
      </c>
      <c r="AY163" s="18" t="s">
        <v>210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217</v>
      </c>
      <c r="BM163" s="224" t="s">
        <v>2162</v>
      </c>
    </row>
    <row r="164" spans="1:47" s="2" customFormat="1" ht="12">
      <c r="A164" s="39"/>
      <c r="B164" s="40"/>
      <c r="C164" s="41"/>
      <c r="D164" s="226" t="s">
        <v>219</v>
      </c>
      <c r="E164" s="41"/>
      <c r="F164" s="227" t="s">
        <v>2161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219</v>
      </c>
      <c r="AU164" s="18" t="s">
        <v>81</v>
      </c>
    </row>
    <row r="165" spans="1:63" s="12" customFormat="1" ht="22.8" customHeight="1">
      <c r="A165" s="12"/>
      <c r="B165" s="197"/>
      <c r="C165" s="198"/>
      <c r="D165" s="199" t="s">
        <v>71</v>
      </c>
      <c r="E165" s="211" t="s">
        <v>217</v>
      </c>
      <c r="F165" s="211" t="s">
        <v>1693</v>
      </c>
      <c r="G165" s="198"/>
      <c r="H165" s="198"/>
      <c r="I165" s="201"/>
      <c r="J165" s="212">
        <f>BK165</f>
        <v>0</v>
      </c>
      <c r="K165" s="198"/>
      <c r="L165" s="203"/>
      <c r="M165" s="204"/>
      <c r="N165" s="205"/>
      <c r="O165" s="205"/>
      <c r="P165" s="206">
        <f>SUM(P166:P171)</f>
        <v>0</v>
      </c>
      <c r="Q165" s="205"/>
      <c r="R165" s="206">
        <f>SUM(R166:R171)</f>
        <v>0.1367775</v>
      </c>
      <c r="S165" s="205"/>
      <c r="T165" s="207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79</v>
      </c>
      <c r="AT165" s="209" t="s">
        <v>71</v>
      </c>
      <c r="AU165" s="209" t="s">
        <v>79</v>
      </c>
      <c r="AY165" s="208" t="s">
        <v>210</v>
      </c>
      <c r="BK165" s="210">
        <f>SUM(BK166:BK171)</f>
        <v>0</v>
      </c>
    </row>
    <row r="166" spans="1:65" s="2" customFormat="1" ht="24.15" customHeight="1">
      <c r="A166" s="39"/>
      <c r="B166" s="40"/>
      <c r="C166" s="213" t="s">
        <v>305</v>
      </c>
      <c r="D166" s="213" t="s">
        <v>212</v>
      </c>
      <c r="E166" s="214" t="s">
        <v>2163</v>
      </c>
      <c r="F166" s="215" t="s">
        <v>2164</v>
      </c>
      <c r="G166" s="216" t="s">
        <v>269</v>
      </c>
      <c r="H166" s="217">
        <v>1.35</v>
      </c>
      <c r="I166" s="218"/>
      <c r="J166" s="219">
        <f>ROUND(I166*H166,2)</f>
        <v>0</v>
      </c>
      <c r="K166" s="215" t="s">
        <v>216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0.03465</v>
      </c>
      <c r="R166" s="222">
        <f>Q166*H166</f>
        <v>0.04677750000000001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217</v>
      </c>
      <c r="AT166" s="224" t="s">
        <v>212</v>
      </c>
      <c r="AU166" s="224" t="s">
        <v>81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217</v>
      </c>
      <c r="BM166" s="224" t="s">
        <v>2165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2166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81</v>
      </c>
    </row>
    <row r="168" spans="1:47" s="2" customFormat="1" ht="12">
      <c r="A168" s="39"/>
      <c r="B168" s="40"/>
      <c r="C168" s="41"/>
      <c r="D168" s="231" t="s">
        <v>221</v>
      </c>
      <c r="E168" s="41"/>
      <c r="F168" s="232" t="s">
        <v>2167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221</v>
      </c>
      <c r="AU168" s="18" t="s">
        <v>81</v>
      </c>
    </row>
    <row r="169" spans="1:51" s="13" customFormat="1" ht="12">
      <c r="A169" s="13"/>
      <c r="B169" s="233"/>
      <c r="C169" s="234"/>
      <c r="D169" s="226" t="s">
        <v>223</v>
      </c>
      <c r="E169" s="235" t="s">
        <v>19</v>
      </c>
      <c r="F169" s="236" t="s">
        <v>2168</v>
      </c>
      <c r="G169" s="234"/>
      <c r="H169" s="237">
        <v>1.35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223</v>
      </c>
      <c r="AU169" s="243" t="s">
        <v>81</v>
      </c>
      <c r="AV169" s="13" t="s">
        <v>81</v>
      </c>
      <c r="AW169" s="13" t="s">
        <v>33</v>
      </c>
      <c r="AX169" s="13" t="s">
        <v>79</v>
      </c>
      <c r="AY169" s="243" t="s">
        <v>210</v>
      </c>
    </row>
    <row r="170" spans="1:65" s="2" customFormat="1" ht="16.5" customHeight="1">
      <c r="A170" s="39"/>
      <c r="B170" s="40"/>
      <c r="C170" s="244" t="s">
        <v>311</v>
      </c>
      <c r="D170" s="244" t="s">
        <v>240</v>
      </c>
      <c r="E170" s="245" t="s">
        <v>2169</v>
      </c>
      <c r="F170" s="246" t="s">
        <v>2170</v>
      </c>
      <c r="G170" s="247" t="s">
        <v>297</v>
      </c>
      <c r="H170" s="248">
        <v>1</v>
      </c>
      <c r="I170" s="249"/>
      <c r="J170" s="250">
        <f>ROUND(I170*H170,2)</f>
        <v>0</v>
      </c>
      <c r="K170" s="246" t="s">
        <v>216</v>
      </c>
      <c r="L170" s="251"/>
      <c r="M170" s="252" t="s">
        <v>19</v>
      </c>
      <c r="N170" s="253" t="s">
        <v>43</v>
      </c>
      <c r="O170" s="85"/>
      <c r="P170" s="222">
        <f>O170*H170</f>
        <v>0</v>
      </c>
      <c r="Q170" s="222">
        <v>0.09</v>
      </c>
      <c r="R170" s="222">
        <f>Q170*H170</f>
        <v>0.09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243</v>
      </c>
      <c r="AT170" s="224" t="s">
        <v>240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2171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2170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63" s="12" customFormat="1" ht="22.8" customHeight="1">
      <c r="A172" s="12"/>
      <c r="B172" s="197"/>
      <c r="C172" s="198"/>
      <c r="D172" s="199" t="s">
        <v>71</v>
      </c>
      <c r="E172" s="211" t="s">
        <v>225</v>
      </c>
      <c r="F172" s="211" t="s">
        <v>226</v>
      </c>
      <c r="G172" s="198"/>
      <c r="H172" s="198"/>
      <c r="I172" s="201"/>
      <c r="J172" s="212">
        <f>BK172</f>
        <v>0</v>
      </c>
      <c r="K172" s="198"/>
      <c r="L172" s="203"/>
      <c r="M172" s="204"/>
      <c r="N172" s="205"/>
      <c r="O172" s="205"/>
      <c r="P172" s="206">
        <f>SUM(P173:P182)</f>
        <v>0</v>
      </c>
      <c r="Q172" s="205"/>
      <c r="R172" s="206">
        <f>SUM(R173:R182)</f>
        <v>23.468505</v>
      </c>
      <c r="S172" s="205"/>
      <c r="T172" s="207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79</v>
      </c>
      <c r="AT172" s="209" t="s">
        <v>71</v>
      </c>
      <c r="AU172" s="209" t="s">
        <v>79</v>
      </c>
      <c r="AY172" s="208" t="s">
        <v>210</v>
      </c>
      <c r="BK172" s="210">
        <f>SUM(BK173:BK182)</f>
        <v>0</v>
      </c>
    </row>
    <row r="173" spans="1:65" s="2" customFormat="1" ht="21.75" customHeight="1">
      <c r="A173" s="39"/>
      <c r="B173" s="40"/>
      <c r="C173" s="213" t="s">
        <v>317</v>
      </c>
      <c r="D173" s="213" t="s">
        <v>212</v>
      </c>
      <c r="E173" s="214" t="s">
        <v>227</v>
      </c>
      <c r="F173" s="215" t="s">
        <v>228</v>
      </c>
      <c r="G173" s="216" t="s">
        <v>229</v>
      </c>
      <c r="H173" s="217">
        <v>104.7</v>
      </c>
      <c r="I173" s="218"/>
      <c r="J173" s="219">
        <f>ROUND(I173*H173,2)</f>
        <v>0</v>
      </c>
      <c r="K173" s="215" t="s">
        <v>216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217</v>
      </c>
      <c r="AT173" s="224" t="s">
        <v>212</v>
      </c>
      <c r="AU173" s="224" t="s">
        <v>81</v>
      </c>
      <c r="AY173" s="18" t="s">
        <v>210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217</v>
      </c>
      <c r="BM173" s="224" t="s">
        <v>2172</v>
      </c>
    </row>
    <row r="174" spans="1:47" s="2" customFormat="1" ht="12">
      <c r="A174" s="39"/>
      <c r="B174" s="40"/>
      <c r="C174" s="41"/>
      <c r="D174" s="226" t="s">
        <v>219</v>
      </c>
      <c r="E174" s="41"/>
      <c r="F174" s="227" t="s">
        <v>231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219</v>
      </c>
      <c r="AU174" s="18" t="s">
        <v>81</v>
      </c>
    </row>
    <row r="175" spans="1:47" s="2" customFormat="1" ht="12">
      <c r="A175" s="39"/>
      <c r="B175" s="40"/>
      <c r="C175" s="41"/>
      <c r="D175" s="231" t="s">
        <v>221</v>
      </c>
      <c r="E175" s="41"/>
      <c r="F175" s="232" t="s">
        <v>232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221</v>
      </c>
      <c r="AU175" s="18" t="s">
        <v>81</v>
      </c>
    </row>
    <row r="176" spans="1:51" s="13" customFormat="1" ht="12">
      <c r="A176" s="13"/>
      <c r="B176" s="233"/>
      <c r="C176" s="234"/>
      <c r="D176" s="226" t="s">
        <v>223</v>
      </c>
      <c r="E176" s="235" t="s">
        <v>19</v>
      </c>
      <c r="F176" s="236" t="s">
        <v>2173</v>
      </c>
      <c r="G176" s="234"/>
      <c r="H176" s="237">
        <v>104.7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223</v>
      </c>
      <c r="AU176" s="243" t="s">
        <v>81</v>
      </c>
      <c r="AV176" s="13" t="s">
        <v>81</v>
      </c>
      <c r="AW176" s="13" t="s">
        <v>33</v>
      </c>
      <c r="AX176" s="13" t="s">
        <v>79</v>
      </c>
      <c r="AY176" s="243" t="s">
        <v>210</v>
      </c>
    </row>
    <row r="177" spans="1:65" s="2" customFormat="1" ht="24.15" customHeight="1">
      <c r="A177" s="39"/>
      <c r="B177" s="40"/>
      <c r="C177" s="213" t="s">
        <v>329</v>
      </c>
      <c r="D177" s="213" t="s">
        <v>212</v>
      </c>
      <c r="E177" s="214" t="s">
        <v>235</v>
      </c>
      <c r="F177" s="215" t="s">
        <v>236</v>
      </c>
      <c r="G177" s="216" t="s">
        <v>229</v>
      </c>
      <c r="H177" s="217">
        <v>104.7</v>
      </c>
      <c r="I177" s="218"/>
      <c r="J177" s="219">
        <f>ROUND(I177*H177,2)</f>
        <v>0</v>
      </c>
      <c r="K177" s="215" t="s">
        <v>216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0.08922</v>
      </c>
      <c r="R177" s="222">
        <f>Q177*H177</f>
        <v>9.341334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217</v>
      </c>
      <c r="AT177" s="224" t="s">
        <v>212</v>
      </c>
      <c r="AU177" s="224" t="s">
        <v>81</v>
      </c>
      <c r="AY177" s="18" t="s">
        <v>210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217</v>
      </c>
      <c r="BM177" s="224" t="s">
        <v>2174</v>
      </c>
    </row>
    <row r="178" spans="1:47" s="2" customFormat="1" ht="12">
      <c r="A178" s="39"/>
      <c r="B178" s="40"/>
      <c r="C178" s="41"/>
      <c r="D178" s="226" t="s">
        <v>219</v>
      </c>
      <c r="E178" s="41"/>
      <c r="F178" s="227" t="s">
        <v>238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219</v>
      </c>
      <c r="AU178" s="18" t="s">
        <v>81</v>
      </c>
    </row>
    <row r="179" spans="1:47" s="2" customFormat="1" ht="12">
      <c r="A179" s="39"/>
      <c r="B179" s="40"/>
      <c r="C179" s="41"/>
      <c r="D179" s="231" t="s">
        <v>221</v>
      </c>
      <c r="E179" s="41"/>
      <c r="F179" s="232" t="s">
        <v>239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221</v>
      </c>
      <c r="AU179" s="18" t="s">
        <v>81</v>
      </c>
    </row>
    <row r="180" spans="1:65" s="2" customFormat="1" ht="21.75" customHeight="1">
      <c r="A180" s="39"/>
      <c r="B180" s="40"/>
      <c r="C180" s="244" t="s">
        <v>336</v>
      </c>
      <c r="D180" s="244" t="s">
        <v>240</v>
      </c>
      <c r="E180" s="245" t="s">
        <v>241</v>
      </c>
      <c r="F180" s="246" t="s">
        <v>242</v>
      </c>
      <c r="G180" s="247" t="s">
        <v>229</v>
      </c>
      <c r="H180" s="248">
        <v>107.841</v>
      </c>
      <c r="I180" s="249"/>
      <c r="J180" s="250">
        <f>ROUND(I180*H180,2)</f>
        <v>0</v>
      </c>
      <c r="K180" s="246" t="s">
        <v>216</v>
      </c>
      <c r="L180" s="251"/>
      <c r="M180" s="252" t="s">
        <v>19</v>
      </c>
      <c r="N180" s="253" t="s">
        <v>43</v>
      </c>
      <c r="O180" s="85"/>
      <c r="P180" s="222">
        <f>O180*H180</f>
        <v>0</v>
      </c>
      <c r="Q180" s="222">
        <v>0.131</v>
      </c>
      <c r="R180" s="222">
        <f>Q180*H180</f>
        <v>14.127171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243</v>
      </c>
      <c r="AT180" s="224" t="s">
        <v>240</v>
      </c>
      <c r="AU180" s="224" t="s">
        <v>81</v>
      </c>
      <c r="AY180" s="18" t="s">
        <v>210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217</v>
      </c>
      <c r="BM180" s="224" t="s">
        <v>2175</v>
      </c>
    </row>
    <row r="181" spans="1:47" s="2" customFormat="1" ht="12">
      <c r="A181" s="39"/>
      <c r="B181" s="40"/>
      <c r="C181" s="41"/>
      <c r="D181" s="226" t="s">
        <v>219</v>
      </c>
      <c r="E181" s="41"/>
      <c r="F181" s="227" t="s">
        <v>242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219</v>
      </c>
      <c r="AU181" s="18" t="s">
        <v>81</v>
      </c>
    </row>
    <row r="182" spans="1:51" s="13" customFormat="1" ht="12">
      <c r="A182" s="13"/>
      <c r="B182" s="233"/>
      <c r="C182" s="234"/>
      <c r="D182" s="226" t="s">
        <v>223</v>
      </c>
      <c r="E182" s="234"/>
      <c r="F182" s="236" t="s">
        <v>2176</v>
      </c>
      <c r="G182" s="234"/>
      <c r="H182" s="237">
        <v>107.841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223</v>
      </c>
      <c r="AU182" s="243" t="s">
        <v>81</v>
      </c>
      <c r="AV182" s="13" t="s">
        <v>81</v>
      </c>
      <c r="AW182" s="13" t="s">
        <v>4</v>
      </c>
      <c r="AX182" s="13" t="s">
        <v>79</v>
      </c>
      <c r="AY182" s="243" t="s">
        <v>210</v>
      </c>
    </row>
    <row r="183" spans="1:63" s="12" customFormat="1" ht="22.8" customHeight="1">
      <c r="A183" s="12"/>
      <c r="B183" s="197"/>
      <c r="C183" s="198"/>
      <c r="D183" s="199" t="s">
        <v>71</v>
      </c>
      <c r="E183" s="211" t="s">
        <v>246</v>
      </c>
      <c r="F183" s="211" t="s">
        <v>247</v>
      </c>
      <c r="G183" s="198"/>
      <c r="H183" s="198"/>
      <c r="I183" s="201"/>
      <c r="J183" s="212">
        <f>BK183</f>
        <v>0</v>
      </c>
      <c r="K183" s="198"/>
      <c r="L183" s="203"/>
      <c r="M183" s="204"/>
      <c r="N183" s="205"/>
      <c r="O183" s="205"/>
      <c r="P183" s="206">
        <f>SUM(P184:P203)</f>
        <v>0</v>
      </c>
      <c r="Q183" s="205"/>
      <c r="R183" s="206">
        <f>SUM(R184:R203)</f>
        <v>11.852493399999998</v>
      </c>
      <c r="S183" s="205"/>
      <c r="T183" s="207">
        <f>SUM(T184:T203)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8" t="s">
        <v>79</v>
      </c>
      <c r="AT183" s="209" t="s">
        <v>71</v>
      </c>
      <c r="AU183" s="209" t="s">
        <v>79</v>
      </c>
      <c r="AY183" s="208" t="s">
        <v>210</v>
      </c>
      <c r="BK183" s="210">
        <f>SUM(BK184:BK203)</f>
        <v>0</v>
      </c>
    </row>
    <row r="184" spans="1:65" s="2" customFormat="1" ht="37.8" customHeight="1">
      <c r="A184" s="39"/>
      <c r="B184" s="40"/>
      <c r="C184" s="213" t="s">
        <v>343</v>
      </c>
      <c r="D184" s="213" t="s">
        <v>212</v>
      </c>
      <c r="E184" s="214" t="s">
        <v>2177</v>
      </c>
      <c r="F184" s="215" t="s">
        <v>2178</v>
      </c>
      <c r="G184" s="216" t="s">
        <v>229</v>
      </c>
      <c r="H184" s="217">
        <v>2.3</v>
      </c>
      <c r="I184" s="218"/>
      <c r="J184" s="219">
        <f>ROUND(I184*H184,2)</f>
        <v>0</v>
      </c>
      <c r="K184" s="215" t="s">
        <v>216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0.00859</v>
      </c>
      <c r="R184" s="222">
        <f>Q184*H184</f>
        <v>0.019757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217</v>
      </c>
      <c r="AT184" s="224" t="s">
        <v>212</v>
      </c>
      <c r="AU184" s="224" t="s">
        <v>81</v>
      </c>
      <c r="AY184" s="18" t="s">
        <v>210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217</v>
      </c>
      <c r="BM184" s="224" t="s">
        <v>2179</v>
      </c>
    </row>
    <row r="185" spans="1:47" s="2" customFormat="1" ht="12">
      <c r="A185" s="39"/>
      <c r="B185" s="40"/>
      <c r="C185" s="41"/>
      <c r="D185" s="226" t="s">
        <v>219</v>
      </c>
      <c r="E185" s="41"/>
      <c r="F185" s="227" t="s">
        <v>2180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219</v>
      </c>
      <c r="AU185" s="18" t="s">
        <v>81</v>
      </c>
    </row>
    <row r="186" spans="1:47" s="2" customFormat="1" ht="12">
      <c r="A186" s="39"/>
      <c r="B186" s="40"/>
      <c r="C186" s="41"/>
      <c r="D186" s="231" t="s">
        <v>221</v>
      </c>
      <c r="E186" s="41"/>
      <c r="F186" s="232" t="s">
        <v>2181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221</v>
      </c>
      <c r="AU186" s="18" t="s">
        <v>81</v>
      </c>
    </row>
    <row r="187" spans="1:65" s="2" customFormat="1" ht="16.5" customHeight="1">
      <c r="A187" s="39"/>
      <c r="B187" s="40"/>
      <c r="C187" s="244" t="s">
        <v>7</v>
      </c>
      <c r="D187" s="244" t="s">
        <v>240</v>
      </c>
      <c r="E187" s="245" t="s">
        <v>2182</v>
      </c>
      <c r="F187" s="246" t="s">
        <v>2183</v>
      </c>
      <c r="G187" s="247" t="s">
        <v>229</v>
      </c>
      <c r="H187" s="248">
        <v>2.415</v>
      </c>
      <c r="I187" s="249"/>
      <c r="J187" s="250">
        <f>ROUND(I187*H187,2)</f>
        <v>0</v>
      </c>
      <c r="K187" s="246" t="s">
        <v>216</v>
      </c>
      <c r="L187" s="251"/>
      <c r="M187" s="252" t="s">
        <v>19</v>
      </c>
      <c r="N187" s="253" t="s">
        <v>43</v>
      </c>
      <c r="O187" s="85"/>
      <c r="P187" s="222">
        <f>O187*H187</f>
        <v>0</v>
      </c>
      <c r="Q187" s="222">
        <v>0.00196</v>
      </c>
      <c r="R187" s="222">
        <f>Q187*H187</f>
        <v>0.0047334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243</v>
      </c>
      <c r="AT187" s="224" t="s">
        <v>240</v>
      </c>
      <c r="AU187" s="224" t="s">
        <v>81</v>
      </c>
      <c r="AY187" s="18" t="s">
        <v>210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217</v>
      </c>
      <c r="BM187" s="224" t="s">
        <v>2184</v>
      </c>
    </row>
    <row r="188" spans="1:47" s="2" customFormat="1" ht="12">
      <c r="A188" s="39"/>
      <c r="B188" s="40"/>
      <c r="C188" s="41"/>
      <c r="D188" s="226" t="s">
        <v>219</v>
      </c>
      <c r="E188" s="41"/>
      <c r="F188" s="227" t="s">
        <v>2183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219</v>
      </c>
      <c r="AU188" s="18" t="s">
        <v>81</v>
      </c>
    </row>
    <row r="189" spans="1:51" s="13" customFormat="1" ht="12">
      <c r="A189" s="13"/>
      <c r="B189" s="233"/>
      <c r="C189" s="234"/>
      <c r="D189" s="226" t="s">
        <v>223</v>
      </c>
      <c r="E189" s="234"/>
      <c r="F189" s="236" t="s">
        <v>2185</v>
      </c>
      <c r="G189" s="234"/>
      <c r="H189" s="237">
        <v>2.415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223</v>
      </c>
      <c r="AU189" s="243" t="s">
        <v>81</v>
      </c>
      <c r="AV189" s="13" t="s">
        <v>81</v>
      </c>
      <c r="AW189" s="13" t="s">
        <v>4</v>
      </c>
      <c r="AX189" s="13" t="s">
        <v>79</v>
      </c>
      <c r="AY189" s="243" t="s">
        <v>210</v>
      </c>
    </row>
    <row r="190" spans="1:65" s="2" customFormat="1" ht="24.15" customHeight="1">
      <c r="A190" s="39"/>
      <c r="B190" s="40"/>
      <c r="C190" s="213" t="s">
        <v>354</v>
      </c>
      <c r="D190" s="213" t="s">
        <v>212</v>
      </c>
      <c r="E190" s="214" t="s">
        <v>2186</v>
      </c>
      <c r="F190" s="215" t="s">
        <v>2187</v>
      </c>
      <c r="G190" s="216" t="s">
        <v>229</v>
      </c>
      <c r="H190" s="217">
        <v>2.3</v>
      </c>
      <c r="I190" s="218"/>
      <c r="J190" s="219">
        <f>ROUND(I190*H190,2)</f>
        <v>0</v>
      </c>
      <c r="K190" s="215" t="s">
        <v>216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0.00285</v>
      </c>
      <c r="R190" s="222">
        <f>Q190*H190</f>
        <v>0.006555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217</v>
      </c>
      <c r="AT190" s="224" t="s">
        <v>212</v>
      </c>
      <c r="AU190" s="224" t="s">
        <v>81</v>
      </c>
      <c r="AY190" s="18" t="s">
        <v>210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217</v>
      </c>
      <c r="BM190" s="224" t="s">
        <v>2188</v>
      </c>
    </row>
    <row r="191" spans="1:47" s="2" customFormat="1" ht="12">
      <c r="A191" s="39"/>
      <c r="B191" s="40"/>
      <c r="C191" s="41"/>
      <c r="D191" s="226" t="s">
        <v>219</v>
      </c>
      <c r="E191" s="41"/>
      <c r="F191" s="227" t="s">
        <v>2189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219</v>
      </c>
      <c r="AU191" s="18" t="s">
        <v>81</v>
      </c>
    </row>
    <row r="192" spans="1:47" s="2" customFormat="1" ht="12">
      <c r="A192" s="39"/>
      <c r="B192" s="40"/>
      <c r="C192" s="41"/>
      <c r="D192" s="231" t="s">
        <v>221</v>
      </c>
      <c r="E192" s="41"/>
      <c r="F192" s="232" t="s">
        <v>2190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221</v>
      </c>
      <c r="AU192" s="18" t="s">
        <v>81</v>
      </c>
    </row>
    <row r="193" spans="1:65" s="2" customFormat="1" ht="24.15" customHeight="1">
      <c r="A193" s="39"/>
      <c r="B193" s="40"/>
      <c r="C193" s="213" t="s">
        <v>360</v>
      </c>
      <c r="D193" s="213" t="s">
        <v>212</v>
      </c>
      <c r="E193" s="214" t="s">
        <v>248</v>
      </c>
      <c r="F193" s="215" t="s">
        <v>249</v>
      </c>
      <c r="G193" s="216" t="s">
        <v>229</v>
      </c>
      <c r="H193" s="217">
        <v>99.6</v>
      </c>
      <c r="I193" s="218"/>
      <c r="J193" s="219">
        <f>ROUND(I193*H193,2)</f>
        <v>0</v>
      </c>
      <c r="K193" s="215" t="s">
        <v>216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0.11</v>
      </c>
      <c r="R193" s="222">
        <f>Q193*H193</f>
        <v>10.956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217</v>
      </c>
      <c r="AT193" s="224" t="s">
        <v>212</v>
      </c>
      <c r="AU193" s="224" t="s">
        <v>81</v>
      </c>
      <c r="AY193" s="18" t="s">
        <v>210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217</v>
      </c>
      <c r="BM193" s="224" t="s">
        <v>2191</v>
      </c>
    </row>
    <row r="194" spans="1:47" s="2" customFormat="1" ht="12">
      <c r="A194" s="39"/>
      <c r="B194" s="40"/>
      <c r="C194" s="41"/>
      <c r="D194" s="226" t="s">
        <v>219</v>
      </c>
      <c r="E194" s="41"/>
      <c r="F194" s="227" t="s">
        <v>251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219</v>
      </c>
      <c r="AU194" s="18" t="s">
        <v>81</v>
      </c>
    </row>
    <row r="195" spans="1:47" s="2" customFormat="1" ht="12">
      <c r="A195" s="39"/>
      <c r="B195" s="40"/>
      <c r="C195" s="41"/>
      <c r="D195" s="231" t="s">
        <v>221</v>
      </c>
      <c r="E195" s="41"/>
      <c r="F195" s="232" t="s">
        <v>252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221</v>
      </c>
      <c r="AU195" s="18" t="s">
        <v>81</v>
      </c>
    </row>
    <row r="196" spans="1:51" s="13" customFormat="1" ht="12">
      <c r="A196" s="13"/>
      <c r="B196" s="233"/>
      <c r="C196" s="234"/>
      <c r="D196" s="226" t="s">
        <v>223</v>
      </c>
      <c r="E196" s="235" t="s">
        <v>19</v>
      </c>
      <c r="F196" s="236" t="s">
        <v>2192</v>
      </c>
      <c r="G196" s="234"/>
      <c r="H196" s="237">
        <v>99.6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223</v>
      </c>
      <c r="AU196" s="243" t="s">
        <v>81</v>
      </c>
      <c r="AV196" s="13" t="s">
        <v>81</v>
      </c>
      <c r="AW196" s="13" t="s">
        <v>33</v>
      </c>
      <c r="AX196" s="13" t="s">
        <v>79</v>
      </c>
      <c r="AY196" s="243" t="s">
        <v>210</v>
      </c>
    </row>
    <row r="197" spans="1:65" s="2" customFormat="1" ht="24.15" customHeight="1">
      <c r="A197" s="39"/>
      <c r="B197" s="40"/>
      <c r="C197" s="213" t="s">
        <v>366</v>
      </c>
      <c r="D197" s="213" t="s">
        <v>212</v>
      </c>
      <c r="E197" s="214" t="s">
        <v>254</v>
      </c>
      <c r="F197" s="215" t="s">
        <v>255</v>
      </c>
      <c r="G197" s="216" t="s">
        <v>229</v>
      </c>
      <c r="H197" s="217">
        <v>77.5</v>
      </c>
      <c r="I197" s="218"/>
      <c r="J197" s="219">
        <f>ROUND(I197*H197,2)</f>
        <v>0</v>
      </c>
      <c r="K197" s="215" t="s">
        <v>216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0.011</v>
      </c>
      <c r="R197" s="222">
        <f>Q197*H197</f>
        <v>0.8524999999999999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217</v>
      </c>
      <c r="AT197" s="224" t="s">
        <v>212</v>
      </c>
      <c r="AU197" s="224" t="s">
        <v>81</v>
      </c>
      <c r="AY197" s="18" t="s">
        <v>210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217</v>
      </c>
      <c r="BM197" s="224" t="s">
        <v>2193</v>
      </c>
    </row>
    <row r="198" spans="1:47" s="2" customFormat="1" ht="12">
      <c r="A198" s="39"/>
      <c r="B198" s="40"/>
      <c r="C198" s="41"/>
      <c r="D198" s="226" t="s">
        <v>219</v>
      </c>
      <c r="E198" s="41"/>
      <c r="F198" s="227" t="s">
        <v>257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219</v>
      </c>
      <c r="AU198" s="18" t="s">
        <v>81</v>
      </c>
    </row>
    <row r="199" spans="1:47" s="2" customFormat="1" ht="12">
      <c r="A199" s="39"/>
      <c r="B199" s="40"/>
      <c r="C199" s="41"/>
      <c r="D199" s="231" t="s">
        <v>221</v>
      </c>
      <c r="E199" s="41"/>
      <c r="F199" s="232" t="s">
        <v>258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221</v>
      </c>
      <c r="AU199" s="18" t="s">
        <v>81</v>
      </c>
    </row>
    <row r="200" spans="1:51" s="13" customFormat="1" ht="12">
      <c r="A200" s="13"/>
      <c r="B200" s="233"/>
      <c r="C200" s="234"/>
      <c r="D200" s="226" t="s">
        <v>223</v>
      </c>
      <c r="E200" s="235" t="s">
        <v>19</v>
      </c>
      <c r="F200" s="236" t="s">
        <v>2194</v>
      </c>
      <c r="G200" s="234"/>
      <c r="H200" s="237">
        <v>77.5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223</v>
      </c>
      <c r="AU200" s="243" t="s">
        <v>81</v>
      </c>
      <c r="AV200" s="13" t="s">
        <v>81</v>
      </c>
      <c r="AW200" s="13" t="s">
        <v>33</v>
      </c>
      <c r="AX200" s="13" t="s">
        <v>79</v>
      </c>
      <c r="AY200" s="243" t="s">
        <v>210</v>
      </c>
    </row>
    <row r="201" spans="1:65" s="2" customFormat="1" ht="16.5" customHeight="1">
      <c r="A201" s="39"/>
      <c r="B201" s="40"/>
      <c r="C201" s="213" t="s">
        <v>372</v>
      </c>
      <c r="D201" s="213" t="s">
        <v>212</v>
      </c>
      <c r="E201" s="214" t="s">
        <v>260</v>
      </c>
      <c r="F201" s="215" t="s">
        <v>261</v>
      </c>
      <c r="G201" s="216" t="s">
        <v>229</v>
      </c>
      <c r="H201" s="217">
        <v>99.6</v>
      </c>
      <c r="I201" s="218"/>
      <c r="J201" s="219">
        <f>ROUND(I201*H201,2)</f>
        <v>0</v>
      </c>
      <c r="K201" s="215" t="s">
        <v>216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0.00013</v>
      </c>
      <c r="R201" s="222">
        <f>Q201*H201</f>
        <v>0.012947999999999998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217</v>
      </c>
      <c r="AT201" s="224" t="s">
        <v>212</v>
      </c>
      <c r="AU201" s="224" t="s">
        <v>81</v>
      </c>
      <c r="AY201" s="18" t="s">
        <v>210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217</v>
      </c>
      <c r="BM201" s="224" t="s">
        <v>2195</v>
      </c>
    </row>
    <row r="202" spans="1:47" s="2" customFormat="1" ht="12">
      <c r="A202" s="39"/>
      <c r="B202" s="40"/>
      <c r="C202" s="41"/>
      <c r="D202" s="226" t="s">
        <v>219</v>
      </c>
      <c r="E202" s="41"/>
      <c r="F202" s="227" t="s">
        <v>263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219</v>
      </c>
      <c r="AU202" s="18" t="s">
        <v>81</v>
      </c>
    </row>
    <row r="203" spans="1:47" s="2" customFormat="1" ht="12">
      <c r="A203" s="39"/>
      <c r="B203" s="40"/>
      <c r="C203" s="41"/>
      <c r="D203" s="231" t="s">
        <v>221</v>
      </c>
      <c r="E203" s="41"/>
      <c r="F203" s="232" t="s">
        <v>264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221</v>
      </c>
      <c r="AU203" s="18" t="s">
        <v>81</v>
      </c>
    </row>
    <row r="204" spans="1:63" s="12" customFormat="1" ht="22.8" customHeight="1">
      <c r="A204" s="12"/>
      <c r="B204" s="197"/>
      <c r="C204" s="198"/>
      <c r="D204" s="199" t="s">
        <v>71</v>
      </c>
      <c r="E204" s="211" t="s">
        <v>265</v>
      </c>
      <c r="F204" s="211" t="s">
        <v>266</v>
      </c>
      <c r="G204" s="198"/>
      <c r="H204" s="198"/>
      <c r="I204" s="201"/>
      <c r="J204" s="212">
        <f>BK204</f>
        <v>0</v>
      </c>
      <c r="K204" s="198"/>
      <c r="L204" s="203"/>
      <c r="M204" s="204"/>
      <c r="N204" s="205"/>
      <c r="O204" s="205"/>
      <c r="P204" s="206">
        <f>SUM(P205:P244)</f>
        <v>0</v>
      </c>
      <c r="Q204" s="205"/>
      <c r="R204" s="206">
        <f>SUM(R205:R244)</f>
        <v>7.596602000000001</v>
      </c>
      <c r="S204" s="205"/>
      <c r="T204" s="207">
        <f>SUM(T205:T244)</f>
        <v>36.422200000000004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8" t="s">
        <v>79</v>
      </c>
      <c r="AT204" s="209" t="s">
        <v>71</v>
      </c>
      <c r="AU204" s="209" t="s">
        <v>79</v>
      </c>
      <c r="AY204" s="208" t="s">
        <v>210</v>
      </c>
      <c r="BK204" s="210">
        <f>SUM(BK205:BK244)</f>
        <v>0</v>
      </c>
    </row>
    <row r="205" spans="1:65" s="2" customFormat="1" ht="24.15" customHeight="1">
      <c r="A205" s="39"/>
      <c r="B205" s="40"/>
      <c r="C205" s="213" t="s">
        <v>378</v>
      </c>
      <c r="D205" s="213" t="s">
        <v>212</v>
      </c>
      <c r="E205" s="214" t="s">
        <v>267</v>
      </c>
      <c r="F205" s="215" t="s">
        <v>268</v>
      </c>
      <c r="G205" s="216" t="s">
        <v>269</v>
      </c>
      <c r="H205" s="217">
        <v>58.59</v>
      </c>
      <c r="I205" s="218"/>
      <c r="J205" s="219">
        <f>ROUND(I205*H205,2)</f>
        <v>0</v>
      </c>
      <c r="K205" s="215" t="s">
        <v>216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0.10095</v>
      </c>
      <c r="R205" s="222">
        <f>Q205*H205</f>
        <v>5.9146605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217</v>
      </c>
      <c r="AT205" s="224" t="s">
        <v>212</v>
      </c>
      <c r="AU205" s="224" t="s">
        <v>81</v>
      </c>
      <c r="AY205" s="18" t="s">
        <v>210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217</v>
      </c>
      <c r="BM205" s="224" t="s">
        <v>2196</v>
      </c>
    </row>
    <row r="206" spans="1:47" s="2" customFormat="1" ht="12">
      <c r="A206" s="39"/>
      <c r="B206" s="40"/>
      <c r="C206" s="41"/>
      <c r="D206" s="226" t="s">
        <v>219</v>
      </c>
      <c r="E206" s="41"/>
      <c r="F206" s="227" t="s">
        <v>271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219</v>
      </c>
      <c r="AU206" s="18" t="s">
        <v>81</v>
      </c>
    </row>
    <row r="207" spans="1:47" s="2" customFormat="1" ht="12">
      <c r="A207" s="39"/>
      <c r="B207" s="40"/>
      <c r="C207" s="41"/>
      <c r="D207" s="231" t="s">
        <v>221</v>
      </c>
      <c r="E207" s="41"/>
      <c r="F207" s="232" t="s">
        <v>272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221</v>
      </c>
      <c r="AU207" s="18" t="s">
        <v>81</v>
      </c>
    </row>
    <row r="208" spans="1:51" s="13" customFormat="1" ht="12">
      <c r="A208" s="13"/>
      <c r="B208" s="233"/>
      <c r="C208" s="234"/>
      <c r="D208" s="226" t="s">
        <v>223</v>
      </c>
      <c r="E208" s="235" t="s">
        <v>19</v>
      </c>
      <c r="F208" s="236" t="s">
        <v>2197</v>
      </c>
      <c r="G208" s="234"/>
      <c r="H208" s="237">
        <v>39.3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223</v>
      </c>
      <c r="AU208" s="243" t="s">
        <v>81</v>
      </c>
      <c r="AV208" s="13" t="s">
        <v>81</v>
      </c>
      <c r="AW208" s="13" t="s">
        <v>33</v>
      </c>
      <c r="AX208" s="13" t="s">
        <v>72</v>
      </c>
      <c r="AY208" s="243" t="s">
        <v>210</v>
      </c>
    </row>
    <row r="209" spans="1:51" s="13" customFormat="1" ht="12">
      <c r="A209" s="13"/>
      <c r="B209" s="233"/>
      <c r="C209" s="234"/>
      <c r="D209" s="226" t="s">
        <v>223</v>
      </c>
      <c r="E209" s="235" t="s">
        <v>19</v>
      </c>
      <c r="F209" s="236" t="s">
        <v>301</v>
      </c>
      <c r="G209" s="234"/>
      <c r="H209" s="237">
        <v>14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223</v>
      </c>
      <c r="AU209" s="243" t="s">
        <v>81</v>
      </c>
      <c r="AV209" s="13" t="s">
        <v>81</v>
      </c>
      <c r="AW209" s="13" t="s">
        <v>33</v>
      </c>
      <c r="AX209" s="13" t="s">
        <v>72</v>
      </c>
      <c r="AY209" s="243" t="s">
        <v>210</v>
      </c>
    </row>
    <row r="210" spans="1:51" s="13" customFormat="1" ht="12">
      <c r="A210" s="13"/>
      <c r="B210" s="233"/>
      <c r="C210" s="234"/>
      <c r="D210" s="226" t="s">
        <v>223</v>
      </c>
      <c r="E210" s="235" t="s">
        <v>19</v>
      </c>
      <c r="F210" s="236" t="s">
        <v>2198</v>
      </c>
      <c r="G210" s="234"/>
      <c r="H210" s="237">
        <v>5.29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223</v>
      </c>
      <c r="AU210" s="243" t="s">
        <v>81</v>
      </c>
      <c r="AV210" s="13" t="s">
        <v>81</v>
      </c>
      <c r="AW210" s="13" t="s">
        <v>33</v>
      </c>
      <c r="AX210" s="13" t="s">
        <v>72</v>
      </c>
      <c r="AY210" s="243" t="s">
        <v>210</v>
      </c>
    </row>
    <row r="211" spans="1:51" s="14" customFormat="1" ht="12">
      <c r="A211" s="14"/>
      <c r="B211" s="255"/>
      <c r="C211" s="256"/>
      <c r="D211" s="226" t="s">
        <v>223</v>
      </c>
      <c r="E211" s="257" t="s">
        <v>19</v>
      </c>
      <c r="F211" s="258" t="s">
        <v>326</v>
      </c>
      <c r="G211" s="256"/>
      <c r="H211" s="259">
        <v>58.589999999999996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223</v>
      </c>
      <c r="AU211" s="265" t="s">
        <v>81</v>
      </c>
      <c r="AV211" s="14" t="s">
        <v>217</v>
      </c>
      <c r="AW211" s="14" t="s">
        <v>33</v>
      </c>
      <c r="AX211" s="14" t="s">
        <v>79</v>
      </c>
      <c r="AY211" s="265" t="s">
        <v>210</v>
      </c>
    </row>
    <row r="212" spans="1:65" s="2" customFormat="1" ht="16.5" customHeight="1">
      <c r="A212" s="39"/>
      <c r="B212" s="40"/>
      <c r="C212" s="244" t="s">
        <v>385</v>
      </c>
      <c r="D212" s="244" t="s">
        <v>240</v>
      </c>
      <c r="E212" s="245" t="s">
        <v>274</v>
      </c>
      <c r="F212" s="246" t="s">
        <v>275</v>
      </c>
      <c r="G212" s="247" t="s">
        <v>269</v>
      </c>
      <c r="H212" s="248">
        <v>58.59</v>
      </c>
      <c r="I212" s="249"/>
      <c r="J212" s="250">
        <f>ROUND(I212*H212,2)</f>
        <v>0</v>
      </c>
      <c r="K212" s="246" t="s">
        <v>216</v>
      </c>
      <c r="L212" s="251"/>
      <c r="M212" s="252" t="s">
        <v>19</v>
      </c>
      <c r="N212" s="253" t="s">
        <v>43</v>
      </c>
      <c r="O212" s="85"/>
      <c r="P212" s="222">
        <f>O212*H212</f>
        <v>0</v>
      </c>
      <c r="Q212" s="222">
        <v>0.028</v>
      </c>
      <c r="R212" s="222">
        <f>Q212*H212</f>
        <v>1.6405200000000002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243</v>
      </c>
      <c r="AT212" s="224" t="s">
        <v>240</v>
      </c>
      <c r="AU212" s="224" t="s">
        <v>81</v>
      </c>
      <c r="AY212" s="18" t="s">
        <v>210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217</v>
      </c>
      <c r="BM212" s="224" t="s">
        <v>2199</v>
      </c>
    </row>
    <row r="213" spans="1:47" s="2" customFormat="1" ht="12">
      <c r="A213" s="39"/>
      <c r="B213" s="40"/>
      <c r="C213" s="41"/>
      <c r="D213" s="226" t="s">
        <v>219</v>
      </c>
      <c r="E213" s="41"/>
      <c r="F213" s="227" t="s">
        <v>275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219</v>
      </c>
      <c r="AU213" s="18" t="s">
        <v>81</v>
      </c>
    </row>
    <row r="214" spans="1:65" s="2" customFormat="1" ht="24.15" customHeight="1">
      <c r="A214" s="39"/>
      <c r="B214" s="40"/>
      <c r="C214" s="213" t="s">
        <v>395</v>
      </c>
      <c r="D214" s="213" t="s">
        <v>212</v>
      </c>
      <c r="E214" s="214" t="s">
        <v>278</v>
      </c>
      <c r="F214" s="215" t="s">
        <v>279</v>
      </c>
      <c r="G214" s="216" t="s">
        <v>269</v>
      </c>
      <c r="H214" s="217">
        <v>5.3</v>
      </c>
      <c r="I214" s="218"/>
      <c r="J214" s="219">
        <f>ROUND(I214*H214,2)</f>
        <v>0</v>
      </c>
      <c r="K214" s="215" t="s">
        <v>216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3E-05</v>
      </c>
      <c r="R214" s="222">
        <f>Q214*H214</f>
        <v>0.000159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217</v>
      </c>
      <c r="AT214" s="224" t="s">
        <v>212</v>
      </c>
      <c r="AU214" s="224" t="s">
        <v>81</v>
      </c>
      <c r="AY214" s="18" t="s">
        <v>210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217</v>
      </c>
      <c r="BM214" s="224" t="s">
        <v>2200</v>
      </c>
    </row>
    <row r="215" spans="1:47" s="2" customFormat="1" ht="12">
      <c r="A215" s="39"/>
      <c r="B215" s="40"/>
      <c r="C215" s="41"/>
      <c r="D215" s="226" t="s">
        <v>219</v>
      </c>
      <c r="E215" s="41"/>
      <c r="F215" s="227" t="s">
        <v>281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219</v>
      </c>
      <c r="AU215" s="18" t="s">
        <v>81</v>
      </c>
    </row>
    <row r="216" spans="1:47" s="2" customFormat="1" ht="12">
      <c r="A216" s="39"/>
      <c r="B216" s="40"/>
      <c r="C216" s="41"/>
      <c r="D216" s="231" t="s">
        <v>221</v>
      </c>
      <c r="E216" s="41"/>
      <c r="F216" s="232" t="s">
        <v>282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221</v>
      </c>
      <c r="AU216" s="18" t="s">
        <v>81</v>
      </c>
    </row>
    <row r="217" spans="1:51" s="13" customFormat="1" ht="12">
      <c r="A217" s="13"/>
      <c r="B217" s="233"/>
      <c r="C217" s="234"/>
      <c r="D217" s="226" t="s">
        <v>223</v>
      </c>
      <c r="E217" s="235" t="s">
        <v>19</v>
      </c>
      <c r="F217" s="236" t="s">
        <v>2201</v>
      </c>
      <c r="G217" s="234"/>
      <c r="H217" s="237">
        <v>5.3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223</v>
      </c>
      <c r="AU217" s="243" t="s">
        <v>81</v>
      </c>
      <c r="AV217" s="13" t="s">
        <v>81</v>
      </c>
      <c r="AW217" s="13" t="s">
        <v>33</v>
      </c>
      <c r="AX217" s="13" t="s">
        <v>79</v>
      </c>
      <c r="AY217" s="243" t="s">
        <v>210</v>
      </c>
    </row>
    <row r="218" spans="1:65" s="2" customFormat="1" ht="33" customHeight="1">
      <c r="A218" s="39"/>
      <c r="B218" s="40"/>
      <c r="C218" s="213" t="s">
        <v>402</v>
      </c>
      <c r="D218" s="213" t="s">
        <v>212</v>
      </c>
      <c r="E218" s="214" t="s">
        <v>284</v>
      </c>
      <c r="F218" s="215" t="s">
        <v>285</v>
      </c>
      <c r="G218" s="216" t="s">
        <v>229</v>
      </c>
      <c r="H218" s="217">
        <v>99.25</v>
      </c>
      <c r="I218" s="218"/>
      <c r="J218" s="219">
        <f>ROUND(I218*H218,2)</f>
        <v>0</v>
      </c>
      <c r="K218" s="215" t="s">
        <v>216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0.00013</v>
      </c>
      <c r="R218" s="222">
        <f>Q218*H218</f>
        <v>0.012902499999999999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217</v>
      </c>
      <c r="AT218" s="224" t="s">
        <v>212</v>
      </c>
      <c r="AU218" s="224" t="s">
        <v>81</v>
      </c>
      <c r="AY218" s="18" t="s">
        <v>210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217</v>
      </c>
      <c r="BM218" s="224" t="s">
        <v>2202</v>
      </c>
    </row>
    <row r="219" spans="1:47" s="2" customFormat="1" ht="12">
      <c r="A219" s="39"/>
      <c r="B219" s="40"/>
      <c r="C219" s="41"/>
      <c r="D219" s="226" t="s">
        <v>219</v>
      </c>
      <c r="E219" s="41"/>
      <c r="F219" s="227" t="s">
        <v>287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219</v>
      </c>
      <c r="AU219" s="18" t="s">
        <v>81</v>
      </c>
    </row>
    <row r="220" spans="1:47" s="2" customFormat="1" ht="12">
      <c r="A220" s="39"/>
      <c r="B220" s="40"/>
      <c r="C220" s="41"/>
      <c r="D220" s="231" t="s">
        <v>221</v>
      </c>
      <c r="E220" s="41"/>
      <c r="F220" s="232" t="s">
        <v>288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221</v>
      </c>
      <c r="AU220" s="18" t="s">
        <v>81</v>
      </c>
    </row>
    <row r="221" spans="1:65" s="2" customFormat="1" ht="24.15" customHeight="1">
      <c r="A221" s="39"/>
      <c r="B221" s="40"/>
      <c r="C221" s="213" t="s">
        <v>408</v>
      </c>
      <c r="D221" s="213" t="s">
        <v>212</v>
      </c>
      <c r="E221" s="214" t="s">
        <v>289</v>
      </c>
      <c r="F221" s="215" t="s">
        <v>290</v>
      </c>
      <c r="G221" s="216" t="s">
        <v>229</v>
      </c>
      <c r="H221" s="217">
        <v>99.25</v>
      </c>
      <c r="I221" s="218"/>
      <c r="J221" s="219">
        <f>ROUND(I221*H221,2)</f>
        <v>0</v>
      </c>
      <c r="K221" s="215" t="s">
        <v>216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4E-05</v>
      </c>
      <c r="R221" s="222">
        <f>Q221*H221</f>
        <v>0.0039700000000000004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217</v>
      </c>
      <c r="AT221" s="224" t="s">
        <v>212</v>
      </c>
      <c r="AU221" s="224" t="s">
        <v>81</v>
      </c>
      <c r="AY221" s="18" t="s">
        <v>210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217</v>
      </c>
      <c r="BM221" s="224" t="s">
        <v>2203</v>
      </c>
    </row>
    <row r="222" spans="1:47" s="2" customFormat="1" ht="12">
      <c r="A222" s="39"/>
      <c r="B222" s="40"/>
      <c r="C222" s="41"/>
      <c r="D222" s="226" t="s">
        <v>219</v>
      </c>
      <c r="E222" s="41"/>
      <c r="F222" s="227" t="s">
        <v>292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219</v>
      </c>
      <c r="AU222" s="18" t="s">
        <v>81</v>
      </c>
    </row>
    <row r="223" spans="1:47" s="2" customFormat="1" ht="12">
      <c r="A223" s="39"/>
      <c r="B223" s="40"/>
      <c r="C223" s="41"/>
      <c r="D223" s="231" t="s">
        <v>221</v>
      </c>
      <c r="E223" s="41"/>
      <c r="F223" s="232" t="s">
        <v>293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221</v>
      </c>
      <c r="AU223" s="18" t="s">
        <v>81</v>
      </c>
    </row>
    <row r="224" spans="1:65" s="2" customFormat="1" ht="16.5" customHeight="1">
      <c r="A224" s="39"/>
      <c r="B224" s="40"/>
      <c r="C224" s="213" t="s">
        <v>414</v>
      </c>
      <c r="D224" s="213" t="s">
        <v>212</v>
      </c>
      <c r="E224" s="214" t="s">
        <v>295</v>
      </c>
      <c r="F224" s="215" t="s">
        <v>296</v>
      </c>
      <c r="G224" s="216" t="s">
        <v>297</v>
      </c>
      <c r="H224" s="217">
        <v>2</v>
      </c>
      <c r="I224" s="218"/>
      <c r="J224" s="219">
        <f>ROUND(I224*H224,2)</f>
        <v>0</v>
      </c>
      <c r="K224" s="215" t="s">
        <v>216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0.00018</v>
      </c>
      <c r="R224" s="222">
        <f>Q224*H224</f>
        <v>0.00036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217</v>
      </c>
      <c r="AT224" s="224" t="s">
        <v>212</v>
      </c>
      <c r="AU224" s="224" t="s">
        <v>81</v>
      </c>
      <c r="AY224" s="18" t="s">
        <v>210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217</v>
      </c>
      <c r="BM224" s="224" t="s">
        <v>2204</v>
      </c>
    </row>
    <row r="225" spans="1:47" s="2" customFormat="1" ht="12">
      <c r="A225" s="39"/>
      <c r="B225" s="40"/>
      <c r="C225" s="41"/>
      <c r="D225" s="226" t="s">
        <v>219</v>
      </c>
      <c r="E225" s="41"/>
      <c r="F225" s="227" t="s">
        <v>299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219</v>
      </c>
      <c r="AU225" s="18" t="s">
        <v>81</v>
      </c>
    </row>
    <row r="226" spans="1:47" s="2" customFormat="1" ht="12">
      <c r="A226" s="39"/>
      <c r="B226" s="40"/>
      <c r="C226" s="41"/>
      <c r="D226" s="231" t="s">
        <v>221</v>
      </c>
      <c r="E226" s="41"/>
      <c r="F226" s="232" t="s">
        <v>300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221</v>
      </c>
      <c r="AU226" s="18" t="s">
        <v>81</v>
      </c>
    </row>
    <row r="227" spans="1:65" s="2" customFormat="1" ht="16.5" customHeight="1">
      <c r="A227" s="39"/>
      <c r="B227" s="40"/>
      <c r="C227" s="244" t="s">
        <v>405</v>
      </c>
      <c r="D227" s="244" t="s">
        <v>240</v>
      </c>
      <c r="E227" s="245" t="s">
        <v>302</v>
      </c>
      <c r="F227" s="246" t="s">
        <v>303</v>
      </c>
      <c r="G227" s="247" t="s">
        <v>297</v>
      </c>
      <c r="H227" s="248">
        <v>2</v>
      </c>
      <c r="I227" s="249"/>
      <c r="J227" s="250">
        <f>ROUND(I227*H227,2)</f>
        <v>0</v>
      </c>
      <c r="K227" s="246" t="s">
        <v>216</v>
      </c>
      <c r="L227" s="251"/>
      <c r="M227" s="252" t="s">
        <v>19</v>
      </c>
      <c r="N227" s="253" t="s">
        <v>43</v>
      </c>
      <c r="O227" s="85"/>
      <c r="P227" s="222">
        <f>O227*H227</f>
        <v>0</v>
      </c>
      <c r="Q227" s="222">
        <v>0.012</v>
      </c>
      <c r="R227" s="222">
        <f>Q227*H227</f>
        <v>0.024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243</v>
      </c>
      <c r="AT227" s="224" t="s">
        <v>240</v>
      </c>
      <c r="AU227" s="224" t="s">
        <v>81</v>
      </c>
      <c r="AY227" s="18" t="s">
        <v>210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217</v>
      </c>
      <c r="BM227" s="224" t="s">
        <v>2205</v>
      </c>
    </row>
    <row r="228" spans="1:47" s="2" customFormat="1" ht="12">
      <c r="A228" s="39"/>
      <c r="B228" s="40"/>
      <c r="C228" s="41"/>
      <c r="D228" s="226" t="s">
        <v>219</v>
      </c>
      <c r="E228" s="41"/>
      <c r="F228" s="227" t="s">
        <v>303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219</v>
      </c>
      <c r="AU228" s="18" t="s">
        <v>81</v>
      </c>
    </row>
    <row r="229" spans="1:65" s="2" customFormat="1" ht="24.15" customHeight="1">
      <c r="A229" s="39"/>
      <c r="B229" s="40"/>
      <c r="C229" s="213" t="s">
        <v>424</v>
      </c>
      <c r="D229" s="213" t="s">
        <v>212</v>
      </c>
      <c r="E229" s="214" t="s">
        <v>306</v>
      </c>
      <c r="F229" s="215" t="s">
        <v>307</v>
      </c>
      <c r="G229" s="216" t="s">
        <v>297</v>
      </c>
      <c r="H229" s="217">
        <v>3</v>
      </c>
      <c r="I229" s="218"/>
      <c r="J229" s="219">
        <f>ROUND(I229*H229,2)</f>
        <v>0</v>
      </c>
      <c r="K229" s="215" t="s">
        <v>216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1E-05</v>
      </c>
      <c r="R229" s="222">
        <f>Q229*H229</f>
        <v>3.0000000000000004E-05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217</v>
      </c>
      <c r="AT229" s="224" t="s">
        <v>212</v>
      </c>
      <c r="AU229" s="224" t="s">
        <v>81</v>
      </c>
      <c r="AY229" s="18" t="s">
        <v>210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217</v>
      </c>
      <c r="BM229" s="224" t="s">
        <v>2206</v>
      </c>
    </row>
    <row r="230" spans="1:47" s="2" customFormat="1" ht="12">
      <c r="A230" s="39"/>
      <c r="B230" s="40"/>
      <c r="C230" s="41"/>
      <c r="D230" s="226" t="s">
        <v>219</v>
      </c>
      <c r="E230" s="41"/>
      <c r="F230" s="227" t="s">
        <v>309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219</v>
      </c>
      <c r="AU230" s="18" t="s">
        <v>81</v>
      </c>
    </row>
    <row r="231" spans="1:47" s="2" customFormat="1" ht="12">
      <c r="A231" s="39"/>
      <c r="B231" s="40"/>
      <c r="C231" s="41"/>
      <c r="D231" s="231" t="s">
        <v>221</v>
      </c>
      <c r="E231" s="41"/>
      <c r="F231" s="232" t="s">
        <v>310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221</v>
      </c>
      <c r="AU231" s="18" t="s">
        <v>81</v>
      </c>
    </row>
    <row r="232" spans="1:65" s="2" customFormat="1" ht="24.15" customHeight="1">
      <c r="A232" s="39"/>
      <c r="B232" s="40"/>
      <c r="C232" s="244" t="s">
        <v>432</v>
      </c>
      <c r="D232" s="244" t="s">
        <v>240</v>
      </c>
      <c r="E232" s="245" t="s">
        <v>312</v>
      </c>
      <c r="F232" s="246" t="s">
        <v>313</v>
      </c>
      <c r="G232" s="247" t="s">
        <v>297</v>
      </c>
      <c r="H232" s="248">
        <v>3</v>
      </c>
      <c r="I232" s="249"/>
      <c r="J232" s="250">
        <f>ROUND(I232*H232,2)</f>
        <v>0</v>
      </c>
      <c r="K232" s="246" t="s">
        <v>216</v>
      </c>
      <c r="L232" s="251"/>
      <c r="M232" s="252" t="s">
        <v>19</v>
      </c>
      <c r="N232" s="253" t="s">
        <v>43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243</v>
      </c>
      <c r="AT232" s="224" t="s">
        <v>240</v>
      </c>
      <c r="AU232" s="224" t="s">
        <v>81</v>
      </c>
      <c r="AY232" s="18" t="s">
        <v>210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217</v>
      </c>
      <c r="BM232" s="224" t="s">
        <v>2207</v>
      </c>
    </row>
    <row r="233" spans="1:47" s="2" customFormat="1" ht="12">
      <c r="A233" s="39"/>
      <c r="B233" s="40"/>
      <c r="C233" s="41"/>
      <c r="D233" s="226" t="s">
        <v>219</v>
      </c>
      <c r="E233" s="41"/>
      <c r="F233" s="227" t="s">
        <v>313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219</v>
      </c>
      <c r="AU233" s="18" t="s">
        <v>81</v>
      </c>
    </row>
    <row r="234" spans="1:47" s="2" customFormat="1" ht="12">
      <c r="A234" s="39"/>
      <c r="B234" s="40"/>
      <c r="C234" s="41"/>
      <c r="D234" s="226" t="s">
        <v>315</v>
      </c>
      <c r="E234" s="41"/>
      <c r="F234" s="254" t="s">
        <v>316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315</v>
      </c>
      <c r="AU234" s="18" t="s">
        <v>81</v>
      </c>
    </row>
    <row r="235" spans="1:65" s="2" customFormat="1" ht="37.8" customHeight="1">
      <c r="A235" s="39"/>
      <c r="B235" s="40"/>
      <c r="C235" s="213" t="s">
        <v>439</v>
      </c>
      <c r="D235" s="213" t="s">
        <v>212</v>
      </c>
      <c r="E235" s="214" t="s">
        <v>318</v>
      </c>
      <c r="F235" s="215" t="s">
        <v>319</v>
      </c>
      <c r="G235" s="216" t="s">
        <v>215</v>
      </c>
      <c r="H235" s="217">
        <v>12.351</v>
      </c>
      <c r="I235" s="218"/>
      <c r="J235" s="219">
        <f>ROUND(I235*H235,2)</f>
        <v>0</v>
      </c>
      <c r="K235" s="215" t="s">
        <v>216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2.2</v>
      </c>
      <c r="T235" s="223">
        <f>S235*H235</f>
        <v>27.172200000000004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217</v>
      </c>
      <c r="AT235" s="224" t="s">
        <v>212</v>
      </c>
      <c r="AU235" s="224" t="s">
        <v>81</v>
      </c>
      <c r="AY235" s="18" t="s">
        <v>210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217</v>
      </c>
      <c r="BM235" s="224" t="s">
        <v>2208</v>
      </c>
    </row>
    <row r="236" spans="1:47" s="2" customFormat="1" ht="12">
      <c r="A236" s="39"/>
      <c r="B236" s="40"/>
      <c r="C236" s="41"/>
      <c r="D236" s="226" t="s">
        <v>219</v>
      </c>
      <c r="E236" s="41"/>
      <c r="F236" s="227" t="s">
        <v>321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219</v>
      </c>
      <c r="AU236" s="18" t="s">
        <v>81</v>
      </c>
    </row>
    <row r="237" spans="1:47" s="2" customFormat="1" ht="12">
      <c r="A237" s="39"/>
      <c r="B237" s="40"/>
      <c r="C237" s="41"/>
      <c r="D237" s="231" t="s">
        <v>221</v>
      </c>
      <c r="E237" s="41"/>
      <c r="F237" s="232" t="s">
        <v>322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221</v>
      </c>
      <c r="AU237" s="18" t="s">
        <v>81</v>
      </c>
    </row>
    <row r="238" spans="1:51" s="13" customFormat="1" ht="12">
      <c r="A238" s="13"/>
      <c r="B238" s="233"/>
      <c r="C238" s="234"/>
      <c r="D238" s="226" t="s">
        <v>223</v>
      </c>
      <c r="E238" s="235" t="s">
        <v>19</v>
      </c>
      <c r="F238" s="236" t="s">
        <v>2209</v>
      </c>
      <c r="G238" s="234"/>
      <c r="H238" s="237">
        <v>9.664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223</v>
      </c>
      <c r="AU238" s="243" t="s">
        <v>81</v>
      </c>
      <c r="AV238" s="13" t="s">
        <v>81</v>
      </c>
      <c r="AW238" s="13" t="s">
        <v>33</v>
      </c>
      <c r="AX238" s="13" t="s">
        <v>72</v>
      </c>
      <c r="AY238" s="243" t="s">
        <v>210</v>
      </c>
    </row>
    <row r="239" spans="1:51" s="13" customFormat="1" ht="12">
      <c r="A239" s="13"/>
      <c r="B239" s="233"/>
      <c r="C239" s="234"/>
      <c r="D239" s="226" t="s">
        <v>223</v>
      </c>
      <c r="E239" s="235" t="s">
        <v>19</v>
      </c>
      <c r="F239" s="236" t="s">
        <v>2210</v>
      </c>
      <c r="G239" s="234"/>
      <c r="H239" s="237">
        <v>1.367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223</v>
      </c>
      <c r="AU239" s="243" t="s">
        <v>81</v>
      </c>
      <c r="AV239" s="13" t="s">
        <v>81</v>
      </c>
      <c r="AW239" s="13" t="s">
        <v>33</v>
      </c>
      <c r="AX239" s="13" t="s">
        <v>72</v>
      </c>
      <c r="AY239" s="243" t="s">
        <v>210</v>
      </c>
    </row>
    <row r="240" spans="1:51" s="13" customFormat="1" ht="12">
      <c r="A240" s="13"/>
      <c r="B240" s="233"/>
      <c r="C240" s="234"/>
      <c r="D240" s="226" t="s">
        <v>223</v>
      </c>
      <c r="E240" s="235" t="s">
        <v>19</v>
      </c>
      <c r="F240" s="236" t="s">
        <v>2211</v>
      </c>
      <c r="G240" s="234"/>
      <c r="H240" s="237">
        <v>1.32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223</v>
      </c>
      <c r="AU240" s="243" t="s">
        <v>81</v>
      </c>
      <c r="AV240" s="13" t="s">
        <v>81</v>
      </c>
      <c r="AW240" s="13" t="s">
        <v>33</v>
      </c>
      <c r="AX240" s="13" t="s">
        <v>72</v>
      </c>
      <c r="AY240" s="243" t="s">
        <v>210</v>
      </c>
    </row>
    <row r="241" spans="1:51" s="14" customFormat="1" ht="12">
      <c r="A241" s="14"/>
      <c r="B241" s="255"/>
      <c r="C241" s="256"/>
      <c r="D241" s="226" t="s">
        <v>223</v>
      </c>
      <c r="E241" s="257" t="s">
        <v>19</v>
      </c>
      <c r="F241" s="258" t="s">
        <v>326</v>
      </c>
      <c r="G241" s="256"/>
      <c r="H241" s="259">
        <v>12.350999999999999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223</v>
      </c>
      <c r="AU241" s="265" t="s">
        <v>81</v>
      </c>
      <c r="AV241" s="14" t="s">
        <v>217</v>
      </c>
      <c r="AW241" s="14" t="s">
        <v>33</v>
      </c>
      <c r="AX241" s="14" t="s">
        <v>79</v>
      </c>
      <c r="AY241" s="265" t="s">
        <v>210</v>
      </c>
    </row>
    <row r="242" spans="1:65" s="2" customFormat="1" ht="24.15" customHeight="1">
      <c r="A242" s="39"/>
      <c r="B242" s="40"/>
      <c r="C242" s="213" t="s">
        <v>446</v>
      </c>
      <c r="D242" s="213" t="s">
        <v>212</v>
      </c>
      <c r="E242" s="214" t="s">
        <v>2212</v>
      </c>
      <c r="F242" s="215" t="s">
        <v>2213</v>
      </c>
      <c r="G242" s="216" t="s">
        <v>269</v>
      </c>
      <c r="H242" s="217">
        <v>37</v>
      </c>
      <c r="I242" s="218"/>
      <c r="J242" s="219">
        <f>ROUND(I242*H242,2)</f>
        <v>0</v>
      </c>
      <c r="K242" s="215" t="s">
        <v>216</v>
      </c>
      <c r="L242" s="45"/>
      <c r="M242" s="220" t="s">
        <v>19</v>
      </c>
      <c r="N242" s="221" t="s">
        <v>43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0.25</v>
      </c>
      <c r="T242" s="223">
        <f>S242*H242</f>
        <v>9.25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217</v>
      </c>
      <c r="AT242" s="224" t="s">
        <v>212</v>
      </c>
      <c r="AU242" s="224" t="s">
        <v>81</v>
      </c>
      <c r="AY242" s="18" t="s">
        <v>210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217</v>
      </c>
      <c r="BM242" s="224" t="s">
        <v>2214</v>
      </c>
    </row>
    <row r="243" spans="1:47" s="2" customFormat="1" ht="12">
      <c r="A243" s="39"/>
      <c r="B243" s="40"/>
      <c r="C243" s="41"/>
      <c r="D243" s="226" t="s">
        <v>219</v>
      </c>
      <c r="E243" s="41"/>
      <c r="F243" s="227" t="s">
        <v>2215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219</v>
      </c>
      <c r="AU243" s="18" t="s">
        <v>81</v>
      </c>
    </row>
    <row r="244" spans="1:47" s="2" customFormat="1" ht="12">
      <c r="A244" s="39"/>
      <c r="B244" s="40"/>
      <c r="C244" s="41"/>
      <c r="D244" s="231" t="s">
        <v>221</v>
      </c>
      <c r="E244" s="41"/>
      <c r="F244" s="232" t="s">
        <v>2216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221</v>
      </c>
      <c r="AU244" s="18" t="s">
        <v>81</v>
      </c>
    </row>
    <row r="245" spans="1:63" s="12" customFormat="1" ht="22.8" customHeight="1">
      <c r="A245" s="12"/>
      <c r="B245" s="197"/>
      <c r="C245" s="198"/>
      <c r="D245" s="199" t="s">
        <v>71</v>
      </c>
      <c r="E245" s="211" t="s">
        <v>327</v>
      </c>
      <c r="F245" s="211" t="s">
        <v>328</v>
      </c>
      <c r="G245" s="198"/>
      <c r="H245" s="198"/>
      <c r="I245" s="201"/>
      <c r="J245" s="212">
        <f>BK245</f>
        <v>0</v>
      </c>
      <c r="K245" s="198"/>
      <c r="L245" s="203"/>
      <c r="M245" s="204"/>
      <c r="N245" s="205"/>
      <c r="O245" s="205"/>
      <c r="P245" s="206">
        <f>SUM(P246:P273)</f>
        <v>0</v>
      </c>
      <c r="Q245" s="205"/>
      <c r="R245" s="206">
        <f>SUM(R246:R273)</f>
        <v>0</v>
      </c>
      <c r="S245" s="205"/>
      <c r="T245" s="207">
        <f>SUM(T246:T273)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8" t="s">
        <v>79</v>
      </c>
      <c r="AT245" s="209" t="s">
        <v>71</v>
      </c>
      <c r="AU245" s="209" t="s">
        <v>79</v>
      </c>
      <c r="AY245" s="208" t="s">
        <v>210</v>
      </c>
      <c r="BK245" s="210">
        <f>SUM(BK246:BK273)</f>
        <v>0</v>
      </c>
    </row>
    <row r="246" spans="1:65" s="2" customFormat="1" ht="24.15" customHeight="1">
      <c r="A246" s="39"/>
      <c r="B246" s="40"/>
      <c r="C246" s="213" t="s">
        <v>452</v>
      </c>
      <c r="D246" s="213" t="s">
        <v>212</v>
      </c>
      <c r="E246" s="214" t="s">
        <v>330</v>
      </c>
      <c r="F246" s="215" t="s">
        <v>331</v>
      </c>
      <c r="G246" s="216" t="s">
        <v>332</v>
      </c>
      <c r="H246" s="217">
        <v>45.806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217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217</v>
      </c>
      <c r="BM246" s="224" t="s">
        <v>2217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334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335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65" s="2" customFormat="1" ht="24.15" customHeight="1">
      <c r="A249" s="39"/>
      <c r="B249" s="40"/>
      <c r="C249" s="213" t="s">
        <v>457</v>
      </c>
      <c r="D249" s="213" t="s">
        <v>212</v>
      </c>
      <c r="E249" s="214" t="s">
        <v>337</v>
      </c>
      <c r="F249" s="215" t="s">
        <v>338</v>
      </c>
      <c r="G249" s="216" t="s">
        <v>332</v>
      </c>
      <c r="H249" s="217">
        <v>229.03</v>
      </c>
      <c r="I249" s="218"/>
      <c r="J249" s="219">
        <f>ROUND(I249*H249,2)</f>
        <v>0</v>
      </c>
      <c r="K249" s="215" t="s">
        <v>216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217</v>
      </c>
      <c r="AT249" s="224" t="s">
        <v>212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217</v>
      </c>
      <c r="BM249" s="224" t="s">
        <v>2218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340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47" s="2" customFormat="1" ht="12">
      <c r="A251" s="39"/>
      <c r="B251" s="40"/>
      <c r="C251" s="41"/>
      <c r="D251" s="231" t="s">
        <v>221</v>
      </c>
      <c r="E251" s="41"/>
      <c r="F251" s="232" t="s">
        <v>341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221</v>
      </c>
      <c r="AU251" s="18" t="s">
        <v>81</v>
      </c>
    </row>
    <row r="252" spans="1:51" s="13" customFormat="1" ht="12">
      <c r="A252" s="13"/>
      <c r="B252" s="233"/>
      <c r="C252" s="234"/>
      <c r="D252" s="226" t="s">
        <v>223</v>
      </c>
      <c r="E252" s="234"/>
      <c r="F252" s="236" t="s">
        <v>2219</v>
      </c>
      <c r="G252" s="234"/>
      <c r="H252" s="237">
        <v>229.03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223</v>
      </c>
      <c r="AU252" s="243" t="s">
        <v>81</v>
      </c>
      <c r="AV252" s="13" t="s">
        <v>81</v>
      </c>
      <c r="AW252" s="13" t="s">
        <v>4</v>
      </c>
      <c r="AX252" s="13" t="s">
        <v>79</v>
      </c>
      <c r="AY252" s="243" t="s">
        <v>210</v>
      </c>
    </row>
    <row r="253" spans="1:65" s="2" customFormat="1" ht="33" customHeight="1">
      <c r="A253" s="39"/>
      <c r="B253" s="40"/>
      <c r="C253" s="213" t="s">
        <v>466</v>
      </c>
      <c r="D253" s="213" t="s">
        <v>212</v>
      </c>
      <c r="E253" s="214" t="s">
        <v>344</v>
      </c>
      <c r="F253" s="215" t="s">
        <v>345</v>
      </c>
      <c r="G253" s="216" t="s">
        <v>332</v>
      </c>
      <c r="H253" s="217">
        <v>2.75</v>
      </c>
      <c r="I253" s="218"/>
      <c r="J253" s="219">
        <f>ROUND(I253*H253,2)</f>
        <v>0</v>
      </c>
      <c r="K253" s="215" t="s">
        <v>216</v>
      </c>
      <c r="L253" s="45"/>
      <c r="M253" s="220" t="s">
        <v>19</v>
      </c>
      <c r="N253" s="221" t="s">
        <v>43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217</v>
      </c>
      <c r="AT253" s="224" t="s">
        <v>212</v>
      </c>
      <c r="AU253" s="224" t="s">
        <v>81</v>
      </c>
      <c r="AY253" s="18" t="s">
        <v>210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217</v>
      </c>
      <c r="BM253" s="224" t="s">
        <v>2220</v>
      </c>
    </row>
    <row r="254" spans="1:47" s="2" customFormat="1" ht="12">
      <c r="A254" s="39"/>
      <c r="B254" s="40"/>
      <c r="C254" s="41"/>
      <c r="D254" s="226" t="s">
        <v>219</v>
      </c>
      <c r="E254" s="41"/>
      <c r="F254" s="227" t="s">
        <v>347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219</v>
      </c>
      <c r="AU254" s="18" t="s">
        <v>81</v>
      </c>
    </row>
    <row r="255" spans="1:47" s="2" customFormat="1" ht="12">
      <c r="A255" s="39"/>
      <c r="B255" s="40"/>
      <c r="C255" s="41"/>
      <c r="D255" s="231" t="s">
        <v>221</v>
      </c>
      <c r="E255" s="41"/>
      <c r="F255" s="232" t="s">
        <v>348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221</v>
      </c>
      <c r="AU255" s="18" t="s">
        <v>81</v>
      </c>
    </row>
    <row r="256" spans="1:65" s="2" customFormat="1" ht="33" customHeight="1">
      <c r="A256" s="39"/>
      <c r="B256" s="40"/>
      <c r="C256" s="213" t="s">
        <v>469</v>
      </c>
      <c r="D256" s="213" t="s">
        <v>212</v>
      </c>
      <c r="E256" s="214" t="s">
        <v>349</v>
      </c>
      <c r="F256" s="215" t="s">
        <v>350</v>
      </c>
      <c r="G256" s="216" t="s">
        <v>332</v>
      </c>
      <c r="H256" s="217">
        <v>1.23</v>
      </c>
      <c r="I256" s="218"/>
      <c r="J256" s="219">
        <f>ROUND(I256*H256,2)</f>
        <v>0</v>
      </c>
      <c r="K256" s="215" t="s">
        <v>216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217</v>
      </c>
      <c r="AT256" s="224" t="s">
        <v>212</v>
      </c>
      <c r="AU256" s="224" t="s">
        <v>81</v>
      </c>
      <c r="AY256" s="18" t="s">
        <v>210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217</v>
      </c>
      <c r="BM256" s="224" t="s">
        <v>2221</v>
      </c>
    </row>
    <row r="257" spans="1:47" s="2" customFormat="1" ht="12">
      <c r="A257" s="39"/>
      <c r="B257" s="40"/>
      <c r="C257" s="41"/>
      <c r="D257" s="226" t="s">
        <v>219</v>
      </c>
      <c r="E257" s="41"/>
      <c r="F257" s="227" t="s">
        <v>352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219</v>
      </c>
      <c r="AU257" s="18" t="s">
        <v>81</v>
      </c>
    </row>
    <row r="258" spans="1:47" s="2" customFormat="1" ht="12">
      <c r="A258" s="39"/>
      <c r="B258" s="40"/>
      <c r="C258" s="41"/>
      <c r="D258" s="231" t="s">
        <v>221</v>
      </c>
      <c r="E258" s="41"/>
      <c r="F258" s="232" t="s">
        <v>353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221</v>
      </c>
      <c r="AU258" s="18" t="s">
        <v>81</v>
      </c>
    </row>
    <row r="259" spans="1:65" s="2" customFormat="1" ht="33" customHeight="1">
      <c r="A259" s="39"/>
      <c r="B259" s="40"/>
      <c r="C259" s="213" t="s">
        <v>477</v>
      </c>
      <c r="D259" s="213" t="s">
        <v>212</v>
      </c>
      <c r="E259" s="214" t="s">
        <v>355</v>
      </c>
      <c r="F259" s="215" t="s">
        <v>356</v>
      </c>
      <c r="G259" s="216" t="s">
        <v>332</v>
      </c>
      <c r="H259" s="217">
        <v>2.1</v>
      </c>
      <c r="I259" s="218"/>
      <c r="J259" s="219">
        <f>ROUND(I259*H259,2)</f>
        <v>0</v>
      </c>
      <c r="K259" s="215" t="s">
        <v>216</v>
      </c>
      <c r="L259" s="45"/>
      <c r="M259" s="220" t="s">
        <v>19</v>
      </c>
      <c r="N259" s="221" t="s">
        <v>43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217</v>
      </c>
      <c r="AT259" s="224" t="s">
        <v>212</v>
      </c>
      <c r="AU259" s="224" t="s">
        <v>81</v>
      </c>
      <c r="AY259" s="18" t="s">
        <v>210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79</v>
      </c>
      <c r="BK259" s="225">
        <f>ROUND(I259*H259,2)</f>
        <v>0</v>
      </c>
      <c r="BL259" s="18" t="s">
        <v>217</v>
      </c>
      <c r="BM259" s="224" t="s">
        <v>2222</v>
      </c>
    </row>
    <row r="260" spans="1:47" s="2" customFormat="1" ht="12">
      <c r="A260" s="39"/>
      <c r="B260" s="40"/>
      <c r="C260" s="41"/>
      <c r="D260" s="226" t="s">
        <v>219</v>
      </c>
      <c r="E260" s="41"/>
      <c r="F260" s="227" t="s">
        <v>358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219</v>
      </c>
      <c r="AU260" s="18" t="s">
        <v>81</v>
      </c>
    </row>
    <row r="261" spans="1:47" s="2" customFormat="1" ht="12">
      <c r="A261" s="39"/>
      <c r="B261" s="40"/>
      <c r="C261" s="41"/>
      <c r="D261" s="231" t="s">
        <v>221</v>
      </c>
      <c r="E261" s="41"/>
      <c r="F261" s="232" t="s">
        <v>359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221</v>
      </c>
      <c r="AU261" s="18" t="s">
        <v>81</v>
      </c>
    </row>
    <row r="262" spans="1:65" s="2" customFormat="1" ht="33" customHeight="1">
      <c r="A262" s="39"/>
      <c r="B262" s="40"/>
      <c r="C262" s="213" t="s">
        <v>484</v>
      </c>
      <c r="D262" s="213" t="s">
        <v>212</v>
      </c>
      <c r="E262" s="214" t="s">
        <v>361</v>
      </c>
      <c r="F262" s="215" t="s">
        <v>362</v>
      </c>
      <c r="G262" s="216" t="s">
        <v>332</v>
      </c>
      <c r="H262" s="217">
        <v>0.4</v>
      </c>
      <c r="I262" s="218"/>
      <c r="J262" s="219">
        <f>ROUND(I262*H262,2)</f>
        <v>0</v>
      </c>
      <c r="K262" s="215" t="s">
        <v>216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217</v>
      </c>
      <c r="AT262" s="224" t="s">
        <v>212</v>
      </c>
      <c r="AU262" s="224" t="s">
        <v>81</v>
      </c>
      <c r="AY262" s="18" t="s">
        <v>210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217</v>
      </c>
      <c r="BM262" s="224" t="s">
        <v>2223</v>
      </c>
    </row>
    <row r="263" spans="1:47" s="2" customFormat="1" ht="12">
      <c r="A263" s="39"/>
      <c r="B263" s="40"/>
      <c r="C263" s="41"/>
      <c r="D263" s="226" t="s">
        <v>219</v>
      </c>
      <c r="E263" s="41"/>
      <c r="F263" s="227" t="s">
        <v>364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219</v>
      </c>
      <c r="AU263" s="18" t="s">
        <v>81</v>
      </c>
    </row>
    <row r="264" spans="1:47" s="2" customFormat="1" ht="12">
      <c r="A264" s="39"/>
      <c r="B264" s="40"/>
      <c r="C264" s="41"/>
      <c r="D264" s="231" t="s">
        <v>221</v>
      </c>
      <c r="E264" s="41"/>
      <c r="F264" s="232" t="s">
        <v>365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221</v>
      </c>
      <c r="AU264" s="18" t="s">
        <v>81</v>
      </c>
    </row>
    <row r="265" spans="1:65" s="2" customFormat="1" ht="37.8" customHeight="1">
      <c r="A265" s="39"/>
      <c r="B265" s="40"/>
      <c r="C265" s="213" t="s">
        <v>491</v>
      </c>
      <c r="D265" s="213" t="s">
        <v>212</v>
      </c>
      <c r="E265" s="214" t="s">
        <v>367</v>
      </c>
      <c r="F265" s="215" t="s">
        <v>368</v>
      </c>
      <c r="G265" s="216" t="s">
        <v>332</v>
      </c>
      <c r="H265" s="217">
        <v>0.5</v>
      </c>
      <c r="I265" s="218"/>
      <c r="J265" s="219">
        <f>ROUND(I265*H265,2)</f>
        <v>0</v>
      </c>
      <c r="K265" s="215" t="s">
        <v>216</v>
      </c>
      <c r="L265" s="45"/>
      <c r="M265" s="220" t="s">
        <v>19</v>
      </c>
      <c r="N265" s="221" t="s">
        <v>43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217</v>
      </c>
      <c r="AT265" s="224" t="s">
        <v>212</v>
      </c>
      <c r="AU265" s="224" t="s">
        <v>81</v>
      </c>
      <c r="AY265" s="18" t="s">
        <v>210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217</v>
      </c>
      <c r="BM265" s="224" t="s">
        <v>2224</v>
      </c>
    </row>
    <row r="266" spans="1:47" s="2" customFormat="1" ht="12">
      <c r="A266" s="39"/>
      <c r="B266" s="40"/>
      <c r="C266" s="41"/>
      <c r="D266" s="226" t="s">
        <v>219</v>
      </c>
      <c r="E266" s="41"/>
      <c r="F266" s="227" t="s">
        <v>370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219</v>
      </c>
      <c r="AU266" s="18" t="s">
        <v>81</v>
      </c>
    </row>
    <row r="267" spans="1:47" s="2" customFormat="1" ht="12">
      <c r="A267" s="39"/>
      <c r="B267" s="40"/>
      <c r="C267" s="41"/>
      <c r="D267" s="231" t="s">
        <v>221</v>
      </c>
      <c r="E267" s="41"/>
      <c r="F267" s="232" t="s">
        <v>371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221</v>
      </c>
      <c r="AU267" s="18" t="s">
        <v>81</v>
      </c>
    </row>
    <row r="268" spans="1:65" s="2" customFormat="1" ht="37.8" customHeight="1">
      <c r="A268" s="39"/>
      <c r="B268" s="40"/>
      <c r="C268" s="213" t="s">
        <v>496</v>
      </c>
      <c r="D268" s="213" t="s">
        <v>212</v>
      </c>
      <c r="E268" s="214" t="s">
        <v>373</v>
      </c>
      <c r="F268" s="215" t="s">
        <v>374</v>
      </c>
      <c r="G268" s="216" t="s">
        <v>332</v>
      </c>
      <c r="H268" s="217">
        <v>36.4</v>
      </c>
      <c r="I268" s="218"/>
      <c r="J268" s="219">
        <f>ROUND(I268*H268,2)</f>
        <v>0</v>
      </c>
      <c r="K268" s="215" t="s">
        <v>216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217</v>
      </c>
      <c r="AT268" s="224" t="s">
        <v>212</v>
      </c>
      <c r="AU268" s="224" t="s">
        <v>81</v>
      </c>
      <c r="AY268" s="18" t="s">
        <v>210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217</v>
      </c>
      <c r="BM268" s="224" t="s">
        <v>2225</v>
      </c>
    </row>
    <row r="269" spans="1:47" s="2" customFormat="1" ht="12">
      <c r="A269" s="39"/>
      <c r="B269" s="40"/>
      <c r="C269" s="41"/>
      <c r="D269" s="226" t="s">
        <v>219</v>
      </c>
      <c r="E269" s="41"/>
      <c r="F269" s="227" t="s">
        <v>376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219</v>
      </c>
      <c r="AU269" s="18" t="s">
        <v>81</v>
      </c>
    </row>
    <row r="270" spans="1:47" s="2" customFormat="1" ht="12">
      <c r="A270" s="39"/>
      <c r="B270" s="40"/>
      <c r="C270" s="41"/>
      <c r="D270" s="231" t="s">
        <v>221</v>
      </c>
      <c r="E270" s="41"/>
      <c r="F270" s="232" t="s">
        <v>377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221</v>
      </c>
      <c r="AU270" s="18" t="s">
        <v>81</v>
      </c>
    </row>
    <row r="271" spans="1:65" s="2" customFormat="1" ht="44.25" customHeight="1">
      <c r="A271" s="39"/>
      <c r="B271" s="40"/>
      <c r="C271" s="213" t="s">
        <v>500</v>
      </c>
      <c r="D271" s="213" t="s">
        <v>212</v>
      </c>
      <c r="E271" s="214" t="s">
        <v>379</v>
      </c>
      <c r="F271" s="215" t="s">
        <v>380</v>
      </c>
      <c r="G271" s="216" t="s">
        <v>332</v>
      </c>
      <c r="H271" s="217">
        <v>3.75</v>
      </c>
      <c r="I271" s="218"/>
      <c r="J271" s="219">
        <f>ROUND(I271*H271,2)</f>
        <v>0</v>
      </c>
      <c r="K271" s="215" t="s">
        <v>216</v>
      </c>
      <c r="L271" s="45"/>
      <c r="M271" s="220" t="s">
        <v>19</v>
      </c>
      <c r="N271" s="221" t="s">
        <v>43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217</v>
      </c>
      <c r="AT271" s="224" t="s">
        <v>212</v>
      </c>
      <c r="AU271" s="224" t="s">
        <v>81</v>
      </c>
      <c r="AY271" s="18" t="s">
        <v>210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79</v>
      </c>
      <c r="BK271" s="225">
        <f>ROUND(I271*H271,2)</f>
        <v>0</v>
      </c>
      <c r="BL271" s="18" t="s">
        <v>217</v>
      </c>
      <c r="BM271" s="224" t="s">
        <v>2226</v>
      </c>
    </row>
    <row r="272" spans="1:47" s="2" customFormat="1" ht="12">
      <c r="A272" s="39"/>
      <c r="B272" s="40"/>
      <c r="C272" s="41"/>
      <c r="D272" s="226" t="s">
        <v>219</v>
      </c>
      <c r="E272" s="41"/>
      <c r="F272" s="227" t="s">
        <v>380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219</v>
      </c>
      <c r="AU272" s="18" t="s">
        <v>81</v>
      </c>
    </row>
    <row r="273" spans="1:47" s="2" customFormat="1" ht="12">
      <c r="A273" s="39"/>
      <c r="B273" s="40"/>
      <c r="C273" s="41"/>
      <c r="D273" s="231" t="s">
        <v>221</v>
      </c>
      <c r="E273" s="41"/>
      <c r="F273" s="232" t="s">
        <v>382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221</v>
      </c>
      <c r="AU273" s="18" t="s">
        <v>81</v>
      </c>
    </row>
    <row r="274" spans="1:63" s="12" customFormat="1" ht="22.8" customHeight="1">
      <c r="A274" s="12"/>
      <c r="B274" s="197"/>
      <c r="C274" s="198"/>
      <c r="D274" s="199" t="s">
        <v>71</v>
      </c>
      <c r="E274" s="211" t="s">
        <v>383</v>
      </c>
      <c r="F274" s="211" t="s">
        <v>384</v>
      </c>
      <c r="G274" s="198"/>
      <c r="H274" s="198"/>
      <c r="I274" s="201"/>
      <c r="J274" s="212">
        <f>BK274</f>
        <v>0</v>
      </c>
      <c r="K274" s="198"/>
      <c r="L274" s="203"/>
      <c r="M274" s="204"/>
      <c r="N274" s="205"/>
      <c r="O274" s="205"/>
      <c r="P274" s="206">
        <f>SUM(P275:P277)</f>
        <v>0</v>
      </c>
      <c r="Q274" s="205"/>
      <c r="R274" s="206">
        <f>SUM(R275:R277)</f>
        <v>0</v>
      </c>
      <c r="S274" s="205"/>
      <c r="T274" s="207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8" t="s">
        <v>79</v>
      </c>
      <c r="AT274" s="209" t="s">
        <v>71</v>
      </c>
      <c r="AU274" s="209" t="s">
        <v>79</v>
      </c>
      <c r="AY274" s="208" t="s">
        <v>210</v>
      </c>
      <c r="BK274" s="210">
        <f>SUM(BK275:BK277)</f>
        <v>0</v>
      </c>
    </row>
    <row r="275" spans="1:65" s="2" customFormat="1" ht="16.5" customHeight="1">
      <c r="A275" s="39"/>
      <c r="B275" s="40"/>
      <c r="C275" s="213" t="s">
        <v>504</v>
      </c>
      <c r="D275" s="213" t="s">
        <v>212</v>
      </c>
      <c r="E275" s="214" t="s">
        <v>386</v>
      </c>
      <c r="F275" s="215" t="s">
        <v>387</v>
      </c>
      <c r="G275" s="216" t="s">
        <v>332</v>
      </c>
      <c r="H275" s="217">
        <v>47.505</v>
      </c>
      <c r="I275" s="218"/>
      <c r="J275" s="219">
        <f>ROUND(I275*H275,2)</f>
        <v>0</v>
      </c>
      <c r="K275" s="215" t="s">
        <v>216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217</v>
      </c>
      <c r="AT275" s="224" t="s">
        <v>212</v>
      </c>
      <c r="AU275" s="224" t="s">
        <v>81</v>
      </c>
      <c r="AY275" s="18" t="s">
        <v>210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217</v>
      </c>
      <c r="BM275" s="224" t="s">
        <v>2227</v>
      </c>
    </row>
    <row r="276" spans="1:47" s="2" customFormat="1" ht="12">
      <c r="A276" s="39"/>
      <c r="B276" s="40"/>
      <c r="C276" s="41"/>
      <c r="D276" s="226" t="s">
        <v>219</v>
      </c>
      <c r="E276" s="41"/>
      <c r="F276" s="227" t="s">
        <v>389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219</v>
      </c>
      <c r="AU276" s="18" t="s">
        <v>81</v>
      </c>
    </row>
    <row r="277" spans="1:47" s="2" customFormat="1" ht="12">
      <c r="A277" s="39"/>
      <c r="B277" s="40"/>
      <c r="C277" s="41"/>
      <c r="D277" s="231" t="s">
        <v>221</v>
      </c>
      <c r="E277" s="41"/>
      <c r="F277" s="232" t="s">
        <v>390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221</v>
      </c>
      <c r="AU277" s="18" t="s">
        <v>81</v>
      </c>
    </row>
    <row r="278" spans="1:63" s="12" customFormat="1" ht="25.9" customHeight="1">
      <c r="A278" s="12"/>
      <c r="B278" s="197"/>
      <c r="C278" s="198"/>
      <c r="D278" s="199" t="s">
        <v>71</v>
      </c>
      <c r="E278" s="200" t="s">
        <v>391</v>
      </c>
      <c r="F278" s="200" t="s">
        <v>392</v>
      </c>
      <c r="G278" s="198"/>
      <c r="H278" s="198"/>
      <c r="I278" s="201"/>
      <c r="J278" s="202">
        <f>BK278</f>
        <v>0</v>
      </c>
      <c r="K278" s="198"/>
      <c r="L278" s="203"/>
      <c r="M278" s="204"/>
      <c r="N278" s="205"/>
      <c r="O278" s="205"/>
      <c r="P278" s="206">
        <f>P279+P299+P329+P382+P386+P410+P506+P589+P637+P644+P719+P772+P790+P838+P867+P890+P906+P918</f>
        <v>0</v>
      </c>
      <c r="Q278" s="205"/>
      <c r="R278" s="206">
        <f>R279+R299+R329+R382+R386+R410+R506+R589+R637+R644+R719+R772+R790+R838+R867+R890+R906+R918</f>
        <v>19.257131859999998</v>
      </c>
      <c r="S278" s="205"/>
      <c r="T278" s="207">
        <f>T279+T299+T329+T382+T386+T410+T506+T589+T637+T644+T719+T772+T790+T838+T867+T890+T906+T918</f>
        <v>9.38333716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8" t="s">
        <v>81</v>
      </c>
      <c r="AT278" s="209" t="s">
        <v>71</v>
      </c>
      <c r="AU278" s="209" t="s">
        <v>72</v>
      </c>
      <c r="AY278" s="208" t="s">
        <v>210</v>
      </c>
      <c r="BK278" s="210">
        <f>BK279+BK299+BK329+BK382+BK386+BK410+BK506+BK589+BK637+BK644+BK719+BK772+BK790+BK838+BK867+BK890+BK906+BK918</f>
        <v>0</v>
      </c>
    </row>
    <row r="279" spans="1:63" s="12" customFormat="1" ht="22.8" customHeight="1">
      <c r="A279" s="12"/>
      <c r="B279" s="197"/>
      <c r="C279" s="198"/>
      <c r="D279" s="199" t="s">
        <v>71</v>
      </c>
      <c r="E279" s="211" t="s">
        <v>393</v>
      </c>
      <c r="F279" s="211" t="s">
        <v>394</v>
      </c>
      <c r="G279" s="198"/>
      <c r="H279" s="198"/>
      <c r="I279" s="201"/>
      <c r="J279" s="212">
        <f>BK279</f>
        <v>0</v>
      </c>
      <c r="K279" s="198"/>
      <c r="L279" s="203"/>
      <c r="M279" s="204"/>
      <c r="N279" s="205"/>
      <c r="O279" s="205"/>
      <c r="P279" s="206">
        <f>SUM(P280:P298)</f>
        <v>0</v>
      </c>
      <c r="Q279" s="205"/>
      <c r="R279" s="206">
        <f>SUM(R280:R298)</f>
        <v>0.6850852000000001</v>
      </c>
      <c r="S279" s="205"/>
      <c r="T279" s="207">
        <f>SUM(T280:T298)</f>
        <v>0.3984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8" t="s">
        <v>81</v>
      </c>
      <c r="AT279" s="209" t="s">
        <v>71</v>
      </c>
      <c r="AU279" s="209" t="s">
        <v>79</v>
      </c>
      <c r="AY279" s="208" t="s">
        <v>210</v>
      </c>
      <c r="BK279" s="210">
        <f>SUM(BK280:BK298)</f>
        <v>0</v>
      </c>
    </row>
    <row r="280" spans="1:65" s="2" customFormat="1" ht="24.15" customHeight="1">
      <c r="A280" s="39"/>
      <c r="B280" s="40"/>
      <c r="C280" s="213" t="s">
        <v>510</v>
      </c>
      <c r="D280" s="213" t="s">
        <v>212</v>
      </c>
      <c r="E280" s="214" t="s">
        <v>396</v>
      </c>
      <c r="F280" s="215" t="s">
        <v>397</v>
      </c>
      <c r="G280" s="216" t="s">
        <v>229</v>
      </c>
      <c r="H280" s="217">
        <v>99.6</v>
      </c>
      <c r="I280" s="218"/>
      <c r="J280" s="219">
        <f>ROUND(I280*H280,2)</f>
        <v>0</v>
      </c>
      <c r="K280" s="215" t="s">
        <v>216</v>
      </c>
      <c r="L280" s="45"/>
      <c r="M280" s="220" t="s">
        <v>19</v>
      </c>
      <c r="N280" s="221" t="s">
        <v>43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311</v>
      </c>
      <c r="AT280" s="224" t="s">
        <v>212</v>
      </c>
      <c r="AU280" s="224" t="s">
        <v>81</v>
      </c>
      <c r="AY280" s="18" t="s">
        <v>210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311</v>
      </c>
      <c r="BM280" s="224" t="s">
        <v>2228</v>
      </c>
    </row>
    <row r="281" spans="1:47" s="2" customFormat="1" ht="12">
      <c r="A281" s="39"/>
      <c r="B281" s="40"/>
      <c r="C281" s="41"/>
      <c r="D281" s="226" t="s">
        <v>219</v>
      </c>
      <c r="E281" s="41"/>
      <c r="F281" s="227" t="s">
        <v>399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219</v>
      </c>
      <c r="AU281" s="18" t="s">
        <v>81</v>
      </c>
    </row>
    <row r="282" spans="1:47" s="2" customFormat="1" ht="12">
      <c r="A282" s="39"/>
      <c r="B282" s="40"/>
      <c r="C282" s="41"/>
      <c r="D282" s="231" t="s">
        <v>221</v>
      </c>
      <c r="E282" s="41"/>
      <c r="F282" s="232" t="s">
        <v>400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221</v>
      </c>
      <c r="AU282" s="18" t="s">
        <v>81</v>
      </c>
    </row>
    <row r="283" spans="1:51" s="13" customFormat="1" ht="12">
      <c r="A283" s="13"/>
      <c r="B283" s="233"/>
      <c r="C283" s="234"/>
      <c r="D283" s="226" t="s">
        <v>223</v>
      </c>
      <c r="E283" s="235" t="s">
        <v>19</v>
      </c>
      <c r="F283" s="236" t="s">
        <v>2229</v>
      </c>
      <c r="G283" s="234"/>
      <c r="H283" s="237">
        <v>99.6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223</v>
      </c>
      <c r="AU283" s="243" t="s">
        <v>81</v>
      </c>
      <c r="AV283" s="13" t="s">
        <v>81</v>
      </c>
      <c r="AW283" s="13" t="s">
        <v>33</v>
      </c>
      <c r="AX283" s="13" t="s">
        <v>79</v>
      </c>
      <c r="AY283" s="243" t="s">
        <v>210</v>
      </c>
    </row>
    <row r="284" spans="1:65" s="2" customFormat="1" ht="16.5" customHeight="1">
      <c r="A284" s="39"/>
      <c r="B284" s="40"/>
      <c r="C284" s="244" t="s">
        <v>516</v>
      </c>
      <c r="D284" s="244" t="s">
        <v>240</v>
      </c>
      <c r="E284" s="245" t="s">
        <v>403</v>
      </c>
      <c r="F284" s="246" t="s">
        <v>404</v>
      </c>
      <c r="G284" s="247" t="s">
        <v>332</v>
      </c>
      <c r="H284" s="248">
        <v>0.03</v>
      </c>
      <c r="I284" s="249"/>
      <c r="J284" s="250">
        <f>ROUND(I284*H284,2)</f>
        <v>0</v>
      </c>
      <c r="K284" s="246" t="s">
        <v>216</v>
      </c>
      <c r="L284" s="251"/>
      <c r="M284" s="252" t="s">
        <v>19</v>
      </c>
      <c r="N284" s="253" t="s">
        <v>43</v>
      </c>
      <c r="O284" s="85"/>
      <c r="P284" s="222">
        <f>O284*H284</f>
        <v>0</v>
      </c>
      <c r="Q284" s="222">
        <v>1</v>
      </c>
      <c r="R284" s="222">
        <f>Q284*H284</f>
        <v>0.03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405</v>
      </c>
      <c r="AT284" s="224" t="s">
        <v>240</v>
      </c>
      <c r="AU284" s="224" t="s">
        <v>81</v>
      </c>
      <c r="AY284" s="18" t="s">
        <v>210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79</v>
      </c>
      <c r="BK284" s="225">
        <f>ROUND(I284*H284,2)</f>
        <v>0</v>
      </c>
      <c r="BL284" s="18" t="s">
        <v>311</v>
      </c>
      <c r="BM284" s="224" t="s">
        <v>2230</v>
      </c>
    </row>
    <row r="285" spans="1:47" s="2" customFormat="1" ht="12">
      <c r="A285" s="39"/>
      <c r="B285" s="40"/>
      <c r="C285" s="41"/>
      <c r="D285" s="226" t="s">
        <v>219</v>
      </c>
      <c r="E285" s="41"/>
      <c r="F285" s="227" t="s">
        <v>404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219</v>
      </c>
      <c r="AU285" s="18" t="s">
        <v>81</v>
      </c>
    </row>
    <row r="286" spans="1:51" s="13" customFormat="1" ht="12">
      <c r="A286" s="13"/>
      <c r="B286" s="233"/>
      <c r="C286" s="234"/>
      <c r="D286" s="226" t="s">
        <v>223</v>
      </c>
      <c r="E286" s="234"/>
      <c r="F286" s="236" t="s">
        <v>2231</v>
      </c>
      <c r="G286" s="234"/>
      <c r="H286" s="237">
        <v>0.03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223</v>
      </c>
      <c r="AU286" s="243" t="s">
        <v>81</v>
      </c>
      <c r="AV286" s="13" t="s">
        <v>81</v>
      </c>
      <c r="AW286" s="13" t="s">
        <v>4</v>
      </c>
      <c r="AX286" s="13" t="s">
        <v>79</v>
      </c>
      <c r="AY286" s="243" t="s">
        <v>210</v>
      </c>
    </row>
    <row r="287" spans="1:65" s="2" customFormat="1" ht="16.5" customHeight="1">
      <c r="A287" s="39"/>
      <c r="B287" s="40"/>
      <c r="C287" s="213" t="s">
        <v>521</v>
      </c>
      <c r="D287" s="213" t="s">
        <v>212</v>
      </c>
      <c r="E287" s="214" t="s">
        <v>409</v>
      </c>
      <c r="F287" s="215" t="s">
        <v>410</v>
      </c>
      <c r="G287" s="216" t="s">
        <v>229</v>
      </c>
      <c r="H287" s="217">
        <v>99.6</v>
      </c>
      <c r="I287" s="218"/>
      <c r="J287" s="219">
        <f>ROUND(I287*H287,2)</f>
        <v>0</v>
      </c>
      <c r="K287" s="215" t="s">
        <v>216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0.004</v>
      </c>
      <c r="T287" s="223">
        <f>S287*H287</f>
        <v>0.3984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311</v>
      </c>
      <c r="AT287" s="224" t="s">
        <v>212</v>
      </c>
      <c r="AU287" s="224" t="s">
        <v>81</v>
      </c>
      <c r="AY287" s="18" t="s">
        <v>210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311</v>
      </c>
      <c r="BM287" s="224" t="s">
        <v>2232</v>
      </c>
    </row>
    <row r="288" spans="1:47" s="2" customFormat="1" ht="12">
      <c r="A288" s="39"/>
      <c r="B288" s="40"/>
      <c r="C288" s="41"/>
      <c r="D288" s="226" t="s">
        <v>219</v>
      </c>
      <c r="E288" s="41"/>
      <c r="F288" s="227" t="s">
        <v>412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219</v>
      </c>
      <c r="AU288" s="18" t="s">
        <v>81</v>
      </c>
    </row>
    <row r="289" spans="1:47" s="2" customFormat="1" ht="12">
      <c r="A289" s="39"/>
      <c r="B289" s="40"/>
      <c r="C289" s="41"/>
      <c r="D289" s="231" t="s">
        <v>221</v>
      </c>
      <c r="E289" s="41"/>
      <c r="F289" s="232" t="s">
        <v>413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221</v>
      </c>
      <c r="AU289" s="18" t="s">
        <v>81</v>
      </c>
    </row>
    <row r="290" spans="1:65" s="2" customFormat="1" ht="24.15" customHeight="1">
      <c r="A290" s="39"/>
      <c r="B290" s="40"/>
      <c r="C290" s="213" t="s">
        <v>529</v>
      </c>
      <c r="D290" s="213" t="s">
        <v>212</v>
      </c>
      <c r="E290" s="214" t="s">
        <v>415</v>
      </c>
      <c r="F290" s="215" t="s">
        <v>416</v>
      </c>
      <c r="G290" s="216" t="s">
        <v>229</v>
      </c>
      <c r="H290" s="217">
        <v>99.6</v>
      </c>
      <c r="I290" s="218"/>
      <c r="J290" s="219">
        <f>ROUND(I290*H290,2)</f>
        <v>0</v>
      </c>
      <c r="K290" s="215" t="s">
        <v>216</v>
      </c>
      <c r="L290" s="45"/>
      <c r="M290" s="220" t="s">
        <v>19</v>
      </c>
      <c r="N290" s="221" t="s">
        <v>43</v>
      </c>
      <c r="O290" s="85"/>
      <c r="P290" s="222">
        <f>O290*H290</f>
        <v>0</v>
      </c>
      <c r="Q290" s="222">
        <v>0.0004</v>
      </c>
      <c r="R290" s="222">
        <f>Q290*H290</f>
        <v>0.03984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311</v>
      </c>
      <c r="AT290" s="224" t="s">
        <v>212</v>
      </c>
      <c r="AU290" s="224" t="s">
        <v>81</v>
      </c>
      <c r="AY290" s="18" t="s">
        <v>210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79</v>
      </c>
      <c r="BK290" s="225">
        <f>ROUND(I290*H290,2)</f>
        <v>0</v>
      </c>
      <c r="BL290" s="18" t="s">
        <v>311</v>
      </c>
      <c r="BM290" s="224" t="s">
        <v>2233</v>
      </c>
    </row>
    <row r="291" spans="1:47" s="2" customFormat="1" ht="12">
      <c r="A291" s="39"/>
      <c r="B291" s="40"/>
      <c r="C291" s="41"/>
      <c r="D291" s="226" t="s">
        <v>219</v>
      </c>
      <c r="E291" s="41"/>
      <c r="F291" s="227" t="s">
        <v>418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219</v>
      </c>
      <c r="AU291" s="18" t="s">
        <v>81</v>
      </c>
    </row>
    <row r="292" spans="1:47" s="2" customFormat="1" ht="12">
      <c r="A292" s="39"/>
      <c r="B292" s="40"/>
      <c r="C292" s="41"/>
      <c r="D292" s="231" t="s">
        <v>221</v>
      </c>
      <c r="E292" s="41"/>
      <c r="F292" s="232" t="s">
        <v>419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221</v>
      </c>
      <c r="AU292" s="18" t="s">
        <v>81</v>
      </c>
    </row>
    <row r="293" spans="1:65" s="2" customFormat="1" ht="49.05" customHeight="1">
      <c r="A293" s="39"/>
      <c r="B293" s="40"/>
      <c r="C293" s="244" t="s">
        <v>536</v>
      </c>
      <c r="D293" s="244" t="s">
        <v>240</v>
      </c>
      <c r="E293" s="245" t="s">
        <v>420</v>
      </c>
      <c r="F293" s="246" t="s">
        <v>421</v>
      </c>
      <c r="G293" s="247" t="s">
        <v>229</v>
      </c>
      <c r="H293" s="248">
        <v>116.084</v>
      </c>
      <c r="I293" s="249"/>
      <c r="J293" s="250">
        <f>ROUND(I293*H293,2)</f>
        <v>0</v>
      </c>
      <c r="K293" s="246" t="s">
        <v>216</v>
      </c>
      <c r="L293" s="251"/>
      <c r="M293" s="252" t="s">
        <v>19</v>
      </c>
      <c r="N293" s="253" t="s">
        <v>43</v>
      </c>
      <c r="O293" s="85"/>
      <c r="P293" s="222">
        <f>O293*H293</f>
        <v>0</v>
      </c>
      <c r="Q293" s="222">
        <v>0.0053</v>
      </c>
      <c r="R293" s="222">
        <f>Q293*H293</f>
        <v>0.6152452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405</v>
      </c>
      <c r="AT293" s="224" t="s">
        <v>240</v>
      </c>
      <c r="AU293" s="224" t="s">
        <v>81</v>
      </c>
      <c r="AY293" s="18" t="s">
        <v>210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79</v>
      </c>
      <c r="BK293" s="225">
        <f>ROUND(I293*H293,2)</f>
        <v>0</v>
      </c>
      <c r="BL293" s="18" t="s">
        <v>311</v>
      </c>
      <c r="BM293" s="224" t="s">
        <v>2234</v>
      </c>
    </row>
    <row r="294" spans="1:47" s="2" customFormat="1" ht="12">
      <c r="A294" s="39"/>
      <c r="B294" s="40"/>
      <c r="C294" s="41"/>
      <c r="D294" s="226" t="s">
        <v>219</v>
      </c>
      <c r="E294" s="41"/>
      <c r="F294" s="227" t="s">
        <v>421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219</v>
      </c>
      <c r="AU294" s="18" t="s">
        <v>81</v>
      </c>
    </row>
    <row r="295" spans="1:51" s="13" customFormat="1" ht="12">
      <c r="A295" s="13"/>
      <c r="B295" s="233"/>
      <c r="C295" s="234"/>
      <c r="D295" s="226" t="s">
        <v>223</v>
      </c>
      <c r="E295" s="234"/>
      <c r="F295" s="236" t="s">
        <v>2235</v>
      </c>
      <c r="G295" s="234"/>
      <c r="H295" s="237">
        <v>116.084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223</v>
      </c>
      <c r="AU295" s="243" t="s">
        <v>81</v>
      </c>
      <c r="AV295" s="13" t="s">
        <v>81</v>
      </c>
      <c r="AW295" s="13" t="s">
        <v>4</v>
      </c>
      <c r="AX295" s="13" t="s">
        <v>79</v>
      </c>
      <c r="AY295" s="243" t="s">
        <v>210</v>
      </c>
    </row>
    <row r="296" spans="1:65" s="2" customFormat="1" ht="24.15" customHeight="1">
      <c r="A296" s="39"/>
      <c r="B296" s="40"/>
      <c r="C296" s="213" t="s">
        <v>541</v>
      </c>
      <c r="D296" s="213" t="s">
        <v>212</v>
      </c>
      <c r="E296" s="214" t="s">
        <v>425</v>
      </c>
      <c r="F296" s="215" t="s">
        <v>426</v>
      </c>
      <c r="G296" s="216" t="s">
        <v>332</v>
      </c>
      <c r="H296" s="217">
        <v>0.685</v>
      </c>
      <c r="I296" s="218"/>
      <c r="J296" s="219">
        <f>ROUND(I296*H296,2)</f>
        <v>0</v>
      </c>
      <c r="K296" s="215" t="s">
        <v>216</v>
      </c>
      <c r="L296" s="45"/>
      <c r="M296" s="220" t="s">
        <v>19</v>
      </c>
      <c r="N296" s="221" t="s">
        <v>43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311</v>
      </c>
      <c r="AT296" s="224" t="s">
        <v>212</v>
      </c>
      <c r="AU296" s="224" t="s">
        <v>81</v>
      </c>
      <c r="AY296" s="18" t="s">
        <v>210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79</v>
      </c>
      <c r="BK296" s="225">
        <f>ROUND(I296*H296,2)</f>
        <v>0</v>
      </c>
      <c r="BL296" s="18" t="s">
        <v>311</v>
      </c>
      <c r="BM296" s="224" t="s">
        <v>2236</v>
      </c>
    </row>
    <row r="297" spans="1:47" s="2" customFormat="1" ht="12">
      <c r="A297" s="39"/>
      <c r="B297" s="40"/>
      <c r="C297" s="41"/>
      <c r="D297" s="226" t="s">
        <v>219</v>
      </c>
      <c r="E297" s="41"/>
      <c r="F297" s="227" t="s">
        <v>428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219</v>
      </c>
      <c r="AU297" s="18" t="s">
        <v>81</v>
      </c>
    </row>
    <row r="298" spans="1:47" s="2" customFormat="1" ht="12">
      <c r="A298" s="39"/>
      <c r="B298" s="40"/>
      <c r="C298" s="41"/>
      <c r="D298" s="231" t="s">
        <v>221</v>
      </c>
      <c r="E298" s="41"/>
      <c r="F298" s="232" t="s">
        <v>429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221</v>
      </c>
      <c r="AU298" s="18" t="s">
        <v>81</v>
      </c>
    </row>
    <row r="299" spans="1:63" s="12" customFormat="1" ht="22.8" customHeight="1">
      <c r="A299" s="12"/>
      <c r="B299" s="197"/>
      <c r="C299" s="198"/>
      <c r="D299" s="199" t="s">
        <v>71</v>
      </c>
      <c r="E299" s="211" t="s">
        <v>430</v>
      </c>
      <c r="F299" s="211" t="s">
        <v>431</v>
      </c>
      <c r="G299" s="198"/>
      <c r="H299" s="198"/>
      <c r="I299" s="201"/>
      <c r="J299" s="212">
        <f>BK299</f>
        <v>0</v>
      </c>
      <c r="K299" s="198"/>
      <c r="L299" s="203"/>
      <c r="M299" s="204"/>
      <c r="N299" s="205"/>
      <c r="O299" s="205"/>
      <c r="P299" s="206">
        <f>SUM(P300:P328)</f>
        <v>0</v>
      </c>
      <c r="Q299" s="205"/>
      <c r="R299" s="206">
        <f>SUM(R300:R328)</f>
        <v>0.3470139</v>
      </c>
      <c r="S299" s="205"/>
      <c r="T299" s="207">
        <f>SUM(T300:T328)</f>
        <v>3.347575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8" t="s">
        <v>81</v>
      </c>
      <c r="AT299" s="209" t="s">
        <v>71</v>
      </c>
      <c r="AU299" s="209" t="s">
        <v>79</v>
      </c>
      <c r="AY299" s="208" t="s">
        <v>210</v>
      </c>
      <c r="BK299" s="210">
        <f>SUM(BK300:BK328)</f>
        <v>0</v>
      </c>
    </row>
    <row r="300" spans="1:65" s="2" customFormat="1" ht="24.15" customHeight="1">
      <c r="A300" s="39"/>
      <c r="B300" s="40"/>
      <c r="C300" s="213" t="s">
        <v>548</v>
      </c>
      <c r="D300" s="213" t="s">
        <v>212</v>
      </c>
      <c r="E300" s="214" t="s">
        <v>433</v>
      </c>
      <c r="F300" s="215" t="s">
        <v>434</v>
      </c>
      <c r="G300" s="216" t="s">
        <v>229</v>
      </c>
      <c r="H300" s="217">
        <v>121.73</v>
      </c>
      <c r="I300" s="218"/>
      <c r="J300" s="219">
        <f>ROUND(I300*H300,2)</f>
        <v>0</v>
      </c>
      <c r="K300" s="215" t="s">
        <v>216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0.0165</v>
      </c>
      <c r="T300" s="223">
        <f>S300*H300</f>
        <v>2.0085450000000002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311</v>
      </c>
      <c r="AT300" s="224" t="s">
        <v>212</v>
      </c>
      <c r="AU300" s="224" t="s">
        <v>81</v>
      </c>
      <c r="AY300" s="18" t="s">
        <v>210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311</v>
      </c>
      <c r="BM300" s="224" t="s">
        <v>2237</v>
      </c>
    </row>
    <row r="301" spans="1:47" s="2" customFormat="1" ht="12">
      <c r="A301" s="39"/>
      <c r="B301" s="40"/>
      <c r="C301" s="41"/>
      <c r="D301" s="226" t="s">
        <v>219</v>
      </c>
      <c r="E301" s="41"/>
      <c r="F301" s="227" t="s">
        <v>436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219</v>
      </c>
      <c r="AU301" s="18" t="s">
        <v>81</v>
      </c>
    </row>
    <row r="302" spans="1:47" s="2" customFormat="1" ht="12">
      <c r="A302" s="39"/>
      <c r="B302" s="40"/>
      <c r="C302" s="41"/>
      <c r="D302" s="231" t="s">
        <v>221</v>
      </c>
      <c r="E302" s="41"/>
      <c r="F302" s="232" t="s">
        <v>437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221</v>
      </c>
      <c r="AU302" s="18" t="s">
        <v>81</v>
      </c>
    </row>
    <row r="303" spans="1:51" s="13" customFormat="1" ht="12">
      <c r="A303" s="13"/>
      <c r="B303" s="233"/>
      <c r="C303" s="234"/>
      <c r="D303" s="226" t="s">
        <v>223</v>
      </c>
      <c r="E303" s="235" t="s">
        <v>19</v>
      </c>
      <c r="F303" s="236" t="s">
        <v>2238</v>
      </c>
      <c r="G303" s="234"/>
      <c r="H303" s="237">
        <v>121.73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223</v>
      </c>
      <c r="AU303" s="243" t="s">
        <v>81</v>
      </c>
      <c r="AV303" s="13" t="s">
        <v>81</v>
      </c>
      <c r="AW303" s="13" t="s">
        <v>33</v>
      </c>
      <c r="AX303" s="13" t="s">
        <v>79</v>
      </c>
      <c r="AY303" s="243" t="s">
        <v>210</v>
      </c>
    </row>
    <row r="304" spans="1:65" s="2" customFormat="1" ht="33" customHeight="1">
      <c r="A304" s="39"/>
      <c r="B304" s="40"/>
      <c r="C304" s="213" t="s">
        <v>553</v>
      </c>
      <c r="D304" s="213" t="s">
        <v>212</v>
      </c>
      <c r="E304" s="214" t="s">
        <v>440</v>
      </c>
      <c r="F304" s="215" t="s">
        <v>441</v>
      </c>
      <c r="G304" s="216" t="s">
        <v>229</v>
      </c>
      <c r="H304" s="217">
        <v>243.46</v>
      </c>
      <c r="I304" s="218"/>
      <c r="J304" s="219">
        <f>ROUND(I304*H304,2)</f>
        <v>0</v>
      </c>
      <c r="K304" s="215" t="s">
        <v>216</v>
      </c>
      <c r="L304" s="45"/>
      <c r="M304" s="220" t="s">
        <v>19</v>
      </c>
      <c r="N304" s="221" t="s">
        <v>43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0.0055</v>
      </c>
      <c r="T304" s="223">
        <f>S304*H304</f>
        <v>1.33903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311</v>
      </c>
      <c r="AT304" s="224" t="s">
        <v>212</v>
      </c>
      <c r="AU304" s="224" t="s">
        <v>81</v>
      </c>
      <c r="AY304" s="18" t="s">
        <v>210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311</v>
      </c>
      <c r="BM304" s="224" t="s">
        <v>2239</v>
      </c>
    </row>
    <row r="305" spans="1:47" s="2" customFormat="1" ht="12">
      <c r="A305" s="39"/>
      <c r="B305" s="40"/>
      <c r="C305" s="41"/>
      <c r="D305" s="226" t="s">
        <v>219</v>
      </c>
      <c r="E305" s="41"/>
      <c r="F305" s="227" t="s">
        <v>443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219</v>
      </c>
      <c r="AU305" s="18" t="s">
        <v>81</v>
      </c>
    </row>
    <row r="306" spans="1:47" s="2" customFormat="1" ht="12">
      <c r="A306" s="39"/>
      <c r="B306" s="40"/>
      <c r="C306" s="41"/>
      <c r="D306" s="231" t="s">
        <v>221</v>
      </c>
      <c r="E306" s="41"/>
      <c r="F306" s="232" t="s">
        <v>444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221</v>
      </c>
      <c r="AU306" s="18" t="s">
        <v>81</v>
      </c>
    </row>
    <row r="307" spans="1:51" s="13" customFormat="1" ht="12">
      <c r="A307" s="13"/>
      <c r="B307" s="233"/>
      <c r="C307" s="234"/>
      <c r="D307" s="226" t="s">
        <v>223</v>
      </c>
      <c r="E307" s="234"/>
      <c r="F307" s="236" t="s">
        <v>2240</v>
      </c>
      <c r="G307" s="234"/>
      <c r="H307" s="237">
        <v>243.46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223</v>
      </c>
      <c r="AU307" s="243" t="s">
        <v>81</v>
      </c>
      <c r="AV307" s="13" t="s">
        <v>81</v>
      </c>
      <c r="AW307" s="13" t="s">
        <v>4</v>
      </c>
      <c r="AX307" s="13" t="s">
        <v>79</v>
      </c>
      <c r="AY307" s="243" t="s">
        <v>210</v>
      </c>
    </row>
    <row r="308" spans="1:65" s="2" customFormat="1" ht="33" customHeight="1">
      <c r="A308" s="39"/>
      <c r="B308" s="40"/>
      <c r="C308" s="213" t="s">
        <v>561</v>
      </c>
      <c r="D308" s="213" t="s">
        <v>212</v>
      </c>
      <c r="E308" s="214" t="s">
        <v>2241</v>
      </c>
      <c r="F308" s="215" t="s">
        <v>2242</v>
      </c>
      <c r="G308" s="216" t="s">
        <v>297</v>
      </c>
      <c r="H308" s="217">
        <v>4</v>
      </c>
      <c r="I308" s="218"/>
      <c r="J308" s="219">
        <f>ROUND(I308*H308,2)</f>
        <v>0</v>
      </c>
      <c r="K308" s="215" t="s">
        <v>216</v>
      </c>
      <c r="L308" s="45"/>
      <c r="M308" s="220" t="s">
        <v>19</v>
      </c>
      <c r="N308" s="221" t="s">
        <v>43</v>
      </c>
      <c r="O308" s="85"/>
      <c r="P308" s="222">
        <f>O308*H308</f>
        <v>0</v>
      </c>
      <c r="Q308" s="222">
        <v>0.0075</v>
      </c>
      <c r="R308" s="222">
        <f>Q308*H308</f>
        <v>0.03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311</v>
      </c>
      <c r="AT308" s="224" t="s">
        <v>212</v>
      </c>
      <c r="AU308" s="224" t="s">
        <v>81</v>
      </c>
      <c r="AY308" s="18" t="s">
        <v>210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79</v>
      </c>
      <c r="BK308" s="225">
        <f>ROUND(I308*H308,2)</f>
        <v>0</v>
      </c>
      <c r="BL308" s="18" t="s">
        <v>311</v>
      </c>
      <c r="BM308" s="224" t="s">
        <v>2243</v>
      </c>
    </row>
    <row r="309" spans="1:47" s="2" customFormat="1" ht="12">
      <c r="A309" s="39"/>
      <c r="B309" s="40"/>
      <c r="C309" s="41"/>
      <c r="D309" s="226" t="s">
        <v>219</v>
      </c>
      <c r="E309" s="41"/>
      <c r="F309" s="227" t="s">
        <v>2244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219</v>
      </c>
      <c r="AU309" s="18" t="s">
        <v>81</v>
      </c>
    </row>
    <row r="310" spans="1:47" s="2" customFormat="1" ht="12">
      <c r="A310" s="39"/>
      <c r="B310" s="40"/>
      <c r="C310" s="41"/>
      <c r="D310" s="231" t="s">
        <v>221</v>
      </c>
      <c r="E310" s="41"/>
      <c r="F310" s="232" t="s">
        <v>2245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221</v>
      </c>
      <c r="AU310" s="18" t="s">
        <v>81</v>
      </c>
    </row>
    <row r="311" spans="1:65" s="2" customFormat="1" ht="33" customHeight="1">
      <c r="A311" s="39"/>
      <c r="B311" s="40"/>
      <c r="C311" s="213" t="s">
        <v>569</v>
      </c>
      <c r="D311" s="213" t="s">
        <v>212</v>
      </c>
      <c r="E311" s="214" t="s">
        <v>447</v>
      </c>
      <c r="F311" s="215" t="s">
        <v>448</v>
      </c>
      <c r="G311" s="216" t="s">
        <v>229</v>
      </c>
      <c r="H311" s="217">
        <v>121.73</v>
      </c>
      <c r="I311" s="218"/>
      <c r="J311" s="219">
        <f>ROUND(I311*H311,2)</f>
        <v>0</v>
      </c>
      <c r="K311" s="215" t="s">
        <v>216</v>
      </c>
      <c r="L311" s="45"/>
      <c r="M311" s="220" t="s">
        <v>19</v>
      </c>
      <c r="N311" s="221" t="s">
        <v>43</v>
      </c>
      <c r="O311" s="85"/>
      <c r="P311" s="222">
        <f>O311*H311</f>
        <v>0</v>
      </c>
      <c r="Q311" s="222">
        <v>0.00015</v>
      </c>
      <c r="R311" s="222">
        <f>Q311*H311</f>
        <v>0.018259499999999998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311</v>
      </c>
      <c r="AT311" s="224" t="s">
        <v>212</v>
      </c>
      <c r="AU311" s="224" t="s">
        <v>81</v>
      </c>
      <c r="AY311" s="18" t="s">
        <v>210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311</v>
      </c>
      <c r="BM311" s="224" t="s">
        <v>2246</v>
      </c>
    </row>
    <row r="312" spans="1:47" s="2" customFormat="1" ht="12">
      <c r="A312" s="39"/>
      <c r="B312" s="40"/>
      <c r="C312" s="41"/>
      <c r="D312" s="226" t="s">
        <v>219</v>
      </c>
      <c r="E312" s="41"/>
      <c r="F312" s="227" t="s">
        <v>450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219</v>
      </c>
      <c r="AU312" s="18" t="s">
        <v>81</v>
      </c>
    </row>
    <row r="313" spans="1:47" s="2" customFormat="1" ht="12">
      <c r="A313" s="39"/>
      <c r="B313" s="40"/>
      <c r="C313" s="41"/>
      <c r="D313" s="231" t="s">
        <v>221</v>
      </c>
      <c r="E313" s="41"/>
      <c r="F313" s="232" t="s">
        <v>451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221</v>
      </c>
      <c r="AU313" s="18" t="s">
        <v>81</v>
      </c>
    </row>
    <row r="314" spans="1:65" s="2" customFormat="1" ht="24.15" customHeight="1">
      <c r="A314" s="39"/>
      <c r="B314" s="40"/>
      <c r="C314" s="244" t="s">
        <v>575</v>
      </c>
      <c r="D314" s="244" t="s">
        <v>240</v>
      </c>
      <c r="E314" s="245" t="s">
        <v>453</v>
      </c>
      <c r="F314" s="246" t="s">
        <v>454</v>
      </c>
      <c r="G314" s="247" t="s">
        <v>229</v>
      </c>
      <c r="H314" s="248">
        <v>141.876</v>
      </c>
      <c r="I314" s="249"/>
      <c r="J314" s="250">
        <f>ROUND(I314*H314,2)</f>
        <v>0</v>
      </c>
      <c r="K314" s="246" t="s">
        <v>216</v>
      </c>
      <c r="L314" s="251"/>
      <c r="M314" s="252" t="s">
        <v>19</v>
      </c>
      <c r="N314" s="253" t="s">
        <v>43</v>
      </c>
      <c r="O314" s="85"/>
      <c r="P314" s="222">
        <f>O314*H314</f>
        <v>0</v>
      </c>
      <c r="Q314" s="222">
        <v>0.0019</v>
      </c>
      <c r="R314" s="222">
        <f>Q314*H314</f>
        <v>0.2695644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405</v>
      </c>
      <c r="AT314" s="224" t="s">
        <v>240</v>
      </c>
      <c r="AU314" s="224" t="s">
        <v>81</v>
      </c>
      <c r="AY314" s="18" t="s">
        <v>210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311</v>
      </c>
      <c r="BM314" s="224" t="s">
        <v>2247</v>
      </c>
    </row>
    <row r="315" spans="1:47" s="2" customFormat="1" ht="12">
      <c r="A315" s="39"/>
      <c r="B315" s="40"/>
      <c r="C315" s="41"/>
      <c r="D315" s="226" t="s">
        <v>219</v>
      </c>
      <c r="E315" s="41"/>
      <c r="F315" s="227" t="s">
        <v>454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219</v>
      </c>
      <c r="AU315" s="18" t="s">
        <v>81</v>
      </c>
    </row>
    <row r="316" spans="1:51" s="13" customFormat="1" ht="12">
      <c r="A316" s="13"/>
      <c r="B316" s="233"/>
      <c r="C316" s="234"/>
      <c r="D316" s="226" t="s">
        <v>223</v>
      </c>
      <c r="E316" s="234"/>
      <c r="F316" s="236" t="s">
        <v>2248</v>
      </c>
      <c r="G316" s="234"/>
      <c r="H316" s="237">
        <v>141.876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223</v>
      </c>
      <c r="AU316" s="243" t="s">
        <v>81</v>
      </c>
      <c r="AV316" s="13" t="s">
        <v>81</v>
      </c>
      <c r="AW316" s="13" t="s">
        <v>4</v>
      </c>
      <c r="AX316" s="13" t="s">
        <v>79</v>
      </c>
      <c r="AY316" s="243" t="s">
        <v>210</v>
      </c>
    </row>
    <row r="317" spans="1:65" s="2" customFormat="1" ht="24.15" customHeight="1">
      <c r="A317" s="39"/>
      <c r="B317" s="40"/>
      <c r="C317" s="213" t="s">
        <v>581</v>
      </c>
      <c r="D317" s="213" t="s">
        <v>212</v>
      </c>
      <c r="E317" s="214" t="s">
        <v>458</v>
      </c>
      <c r="F317" s="215" t="s">
        <v>459</v>
      </c>
      <c r="G317" s="216" t="s">
        <v>229</v>
      </c>
      <c r="H317" s="217">
        <v>10.5</v>
      </c>
      <c r="I317" s="218"/>
      <c r="J317" s="219">
        <f>ROUND(I317*H317,2)</f>
        <v>0</v>
      </c>
      <c r="K317" s="215" t="s">
        <v>216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0.0005</v>
      </c>
      <c r="R317" s="222">
        <f>Q317*H317</f>
        <v>0.00525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2249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461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47" s="2" customFormat="1" ht="12">
      <c r="A319" s="39"/>
      <c r="B319" s="40"/>
      <c r="C319" s="41"/>
      <c r="D319" s="231" t="s">
        <v>221</v>
      </c>
      <c r="E319" s="41"/>
      <c r="F319" s="232" t="s">
        <v>462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221</v>
      </c>
      <c r="AU319" s="18" t="s">
        <v>81</v>
      </c>
    </row>
    <row r="320" spans="1:51" s="13" customFormat="1" ht="12">
      <c r="A320" s="13"/>
      <c r="B320" s="233"/>
      <c r="C320" s="234"/>
      <c r="D320" s="226" t="s">
        <v>223</v>
      </c>
      <c r="E320" s="235" t="s">
        <v>19</v>
      </c>
      <c r="F320" s="236" t="s">
        <v>2250</v>
      </c>
      <c r="G320" s="234"/>
      <c r="H320" s="237">
        <v>5.7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223</v>
      </c>
      <c r="AU320" s="243" t="s">
        <v>81</v>
      </c>
      <c r="AV320" s="13" t="s">
        <v>81</v>
      </c>
      <c r="AW320" s="13" t="s">
        <v>33</v>
      </c>
      <c r="AX320" s="13" t="s">
        <v>72</v>
      </c>
      <c r="AY320" s="243" t="s">
        <v>210</v>
      </c>
    </row>
    <row r="321" spans="1:51" s="13" customFormat="1" ht="12">
      <c r="A321" s="13"/>
      <c r="B321" s="233"/>
      <c r="C321" s="234"/>
      <c r="D321" s="226" t="s">
        <v>223</v>
      </c>
      <c r="E321" s="235" t="s">
        <v>19</v>
      </c>
      <c r="F321" s="236" t="s">
        <v>2251</v>
      </c>
      <c r="G321" s="234"/>
      <c r="H321" s="237">
        <v>4.8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223</v>
      </c>
      <c r="AU321" s="243" t="s">
        <v>81</v>
      </c>
      <c r="AV321" s="13" t="s">
        <v>81</v>
      </c>
      <c r="AW321" s="13" t="s">
        <v>33</v>
      </c>
      <c r="AX321" s="13" t="s">
        <v>72</v>
      </c>
      <c r="AY321" s="243" t="s">
        <v>210</v>
      </c>
    </row>
    <row r="322" spans="1:51" s="14" customFormat="1" ht="12">
      <c r="A322" s="14"/>
      <c r="B322" s="255"/>
      <c r="C322" s="256"/>
      <c r="D322" s="226" t="s">
        <v>223</v>
      </c>
      <c r="E322" s="257" t="s">
        <v>19</v>
      </c>
      <c r="F322" s="258" t="s">
        <v>326</v>
      </c>
      <c r="G322" s="256"/>
      <c r="H322" s="259">
        <v>10.5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5" t="s">
        <v>223</v>
      </c>
      <c r="AU322" s="265" t="s">
        <v>81</v>
      </c>
      <c r="AV322" s="14" t="s">
        <v>217</v>
      </c>
      <c r="AW322" s="14" t="s">
        <v>33</v>
      </c>
      <c r="AX322" s="14" t="s">
        <v>79</v>
      </c>
      <c r="AY322" s="265" t="s">
        <v>210</v>
      </c>
    </row>
    <row r="323" spans="1:65" s="2" customFormat="1" ht="24.15" customHeight="1">
      <c r="A323" s="39"/>
      <c r="B323" s="40"/>
      <c r="C323" s="244" t="s">
        <v>585</v>
      </c>
      <c r="D323" s="244" t="s">
        <v>240</v>
      </c>
      <c r="E323" s="245" t="s">
        <v>453</v>
      </c>
      <c r="F323" s="246" t="s">
        <v>454</v>
      </c>
      <c r="G323" s="247" t="s">
        <v>229</v>
      </c>
      <c r="H323" s="248">
        <v>12.6</v>
      </c>
      <c r="I323" s="249"/>
      <c r="J323" s="250">
        <f>ROUND(I323*H323,2)</f>
        <v>0</v>
      </c>
      <c r="K323" s="246" t="s">
        <v>216</v>
      </c>
      <c r="L323" s="251"/>
      <c r="M323" s="252" t="s">
        <v>19</v>
      </c>
      <c r="N323" s="253" t="s">
        <v>43</v>
      </c>
      <c r="O323" s="85"/>
      <c r="P323" s="222">
        <f>O323*H323</f>
        <v>0</v>
      </c>
      <c r="Q323" s="222">
        <v>0.0019</v>
      </c>
      <c r="R323" s="222">
        <f>Q323*H323</f>
        <v>0.02394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405</v>
      </c>
      <c r="AT323" s="224" t="s">
        <v>240</v>
      </c>
      <c r="AU323" s="224" t="s">
        <v>81</v>
      </c>
      <c r="AY323" s="18" t="s">
        <v>210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79</v>
      </c>
      <c r="BK323" s="225">
        <f>ROUND(I323*H323,2)</f>
        <v>0</v>
      </c>
      <c r="BL323" s="18" t="s">
        <v>311</v>
      </c>
      <c r="BM323" s="224" t="s">
        <v>2252</v>
      </c>
    </row>
    <row r="324" spans="1:47" s="2" customFormat="1" ht="12">
      <c r="A324" s="39"/>
      <c r="B324" s="40"/>
      <c r="C324" s="41"/>
      <c r="D324" s="226" t="s">
        <v>219</v>
      </c>
      <c r="E324" s="41"/>
      <c r="F324" s="227" t="s">
        <v>454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219</v>
      </c>
      <c r="AU324" s="18" t="s">
        <v>81</v>
      </c>
    </row>
    <row r="325" spans="1:51" s="13" customFormat="1" ht="12">
      <c r="A325" s="13"/>
      <c r="B325" s="233"/>
      <c r="C325" s="234"/>
      <c r="D325" s="226" t="s">
        <v>223</v>
      </c>
      <c r="E325" s="234"/>
      <c r="F325" s="236" t="s">
        <v>2253</v>
      </c>
      <c r="G325" s="234"/>
      <c r="H325" s="237">
        <v>12.6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223</v>
      </c>
      <c r="AU325" s="243" t="s">
        <v>81</v>
      </c>
      <c r="AV325" s="13" t="s">
        <v>81</v>
      </c>
      <c r="AW325" s="13" t="s">
        <v>4</v>
      </c>
      <c r="AX325" s="13" t="s">
        <v>79</v>
      </c>
      <c r="AY325" s="243" t="s">
        <v>210</v>
      </c>
    </row>
    <row r="326" spans="1:65" s="2" customFormat="1" ht="24.15" customHeight="1">
      <c r="A326" s="39"/>
      <c r="B326" s="40"/>
      <c r="C326" s="213" t="s">
        <v>589</v>
      </c>
      <c r="D326" s="213" t="s">
        <v>212</v>
      </c>
      <c r="E326" s="214" t="s">
        <v>470</v>
      </c>
      <c r="F326" s="215" t="s">
        <v>471</v>
      </c>
      <c r="G326" s="216" t="s">
        <v>332</v>
      </c>
      <c r="H326" s="217">
        <v>0.347</v>
      </c>
      <c r="I326" s="218"/>
      <c r="J326" s="219">
        <f>ROUND(I326*H326,2)</f>
        <v>0</v>
      </c>
      <c r="K326" s="215" t="s">
        <v>216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2254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473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47" s="2" customFormat="1" ht="12">
      <c r="A328" s="39"/>
      <c r="B328" s="40"/>
      <c r="C328" s="41"/>
      <c r="D328" s="231" t="s">
        <v>221</v>
      </c>
      <c r="E328" s="41"/>
      <c r="F328" s="232" t="s">
        <v>474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221</v>
      </c>
      <c r="AU328" s="18" t="s">
        <v>81</v>
      </c>
    </row>
    <row r="329" spans="1:63" s="12" customFormat="1" ht="22.8" customHeight="1">
      <c r="A329" s="12"/>
      <c r="B329" s="197"/>
      <c r="C329" s="198"/>
      <c r="D329" s="199" t="s">
        <v>71</v>
      </c>
      <c r="E329" s="211" t="s">
        <v>475</v>
      </c>
      <c r="F329" s="211" t="s">
        <v>476</v>
      </c>
      <c r="G329" s="198"/>
      <c r="H329" s="198"/>
      <c r="I329" s="201"/>
      <c r="J329" s="212">
        <f>BK329</f>
        <v>0</v>
      </c>
      <c r="K329" s="198"/>
      <c r="L329" s="203"/>
      <c r="M329" s="204"/>
      <c r="N329" s="205"/>
      <c r="O329" s="205"/>
      <c r="P329" s="206">
        <f>SUM(P330:P381)</f>
        <v>0</v>
      </c>
      <c r="Q329" s="205"/>
      <c r="R329" s="206">
        <f>SUM(R330:R381)</f>
        <v>1.6977996</v>
      </c>
      <c r="S329" s="205"/>
      <c r="T329" s="207">
        <f>SUM(T330:T381)</f>
        <v>0.39413360000000003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8" t="s">
        <v>81</v>
      </c>
      <c r="AT329" s="209" t="s">
        <v>71</v>
      </c>
      <c r="AU329" s="209" t="s">
        <v>79</v>
      </c>
      <c r="AY329" s="208" t="s">
        <v>210</v>
      </c>
      <c r="BK329" s="210">
        <f>SUM(BK330:BK381)</f>
        <v>0</v>
      </c>
    </row>
    <row r="330" spans="1:65" s="2" customFormat="1" ht="24.15" customHeight="1">
      <c r="A330" s="39"/>
      <c r="B330" s="40"/>
      <c r="C330" s="213" t="s">
        <v>593</v>
      </c>
      <c r="D330" s="213" t="s">
        <v>212</v>
      </c>
      <c r="E330" s="214" t="s">
        <v>478</v>
      </c>
      <c r="F330" s="215" t="s">
        <v>479</v>
      </c>
      <c r="G330" s="216" t="s">
        <v>229</v>
      </c>
      <c r="H330" s="217">
        <v>231.532</v>
      </c>
      <c r="I330" s="218"/>
      <c r="J330" s="219">
        <f>ROUND(I330*H330,2)</f>
        <v>0</v>
      </c>
      <c r="K330" s="215" t="s">
        <v>216</v>
      </c>
      <c r="L330" s="45"/>
      <c r="M330" s="220" t="s">
        <v>19</v>
      </c>
      <c r="N330" s="221" t="s">
        <v>43</v>
      </c>
      <c r="O330" s="85"/>
      <c r="P330" s="222">
        <f>O330*H330</f>
        <v>0</v>
      </c>
      <c r="Q330" s="222">
        <v>0</v>
      </c>
      <c r="R330" s="222">
        <f>Q330*H330</f>
        <v>0</v>
      </c>
      <c r="S330" s="222">
        <v>0.0014</v>
      </c>
      <c r="T330" s="223">
        <f>S330*H330</f>
        <v>0.3241448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311</v>
      </c>
      <c r="AT330" s="224" t="s">
        <v>212</v>
      </c>
      <c r="AU330" s="224" t="s">
        <v>81</v>
      </c>
      <c r="AY330" s="18" t="s">
        <v>210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79</v>
      </c>
      <c r="BK330" s="225">
        <f>ROUND(I330*H330,2)</f>
        <v>0</v>
      </c>
      <c r="BL330" s="18" t="s">
        <v>311</v>
      </c>
      <c r="BM330" s="224" t="s">
        <v>2255</v>
      </c>
    </row>
    <row r="331" spans="1:47" s="2" customFormat="1" ht="12">
      <c r="A331" s="39"/>
      <c r="B331" s="40"/>
      <c r="C331" s="41"/>
      <c r="D331" s="226" t="s">
        <v>219</v>
      </c>
      <c r="E331" s="41"/>
      <c r="F331" s="227" t="s">
        <v>481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219</v>
      </c>
      <c r="AU331" s="18" t="s">
        <v>81</v>
      </c>
    </row>
    <row r="332" spans="1:47" s="2" customFormat="1" ht="12">
      <c r="A332" s="39"/>
      <c r="B332" s="40"/>
      <c r="C332" s="41"/>
      <c r="D332" s="231" t="s">
        <v>221</v>
      </c>
      <c r="E332" s="41"/>
      <c r="F332" s="232" t="s">
        <v>482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221</v>
      </c>
      <c r="AU332" s="18" t="s">
        <v>81</v>
      </c>
    </row>
    <row r="333" spans="1:51" s="13" customFormat="1" ht="12">
      <c r="A333" s="13"/>
      <c r="B333" s="233"/>
      <c r="C333" s="234"/>
      <c r="D333" s="226" t="s">
        <v>223</v>
      </c>
      <c r="E333" s="235" t="s">
        <v>19</v>
      </c>
      <c r="F333" s="236" t="s">
        <v>2256</v>
      </c>
      <c r="G333" s="234"/>
      <c r="H333" s="237">
        <v>231.532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223</v>
      </c>
      <c r="AU333" s="243" t="s">
        <v>81</v>
      </c>
      <c r="AV333" s="13" t="s">
        <v>81</v>
      </c>
      <c r="AW333" s="13" t="s">
        <v>33</v>
      </c>
      <c r="AX333" s="13" t="s">
        <v>79</v>
      </c>
      <c r="AY333" s="243" t="s">
        <v>210</v>
      </c>
    </row>
    <row r="334" spans="1:65" s="2" customFormat="1" ht="24.15" customHeight="1">
      <c r="A334" s="39"/>
      <c r="B334" s="40"/>
      <c r="C334" s="213" t="s">
        <v>597</v>
      </c>
      <c r="D334" s="213" t="s">
        <v>212</v>
      </c>
      <c r="E334" s="214" t="s">
        <v>485</v>
      </c>
      <c r="F334" s="215" t="s">
        <v>486</v>
      </c>
      <c r="G334" s="216" t="s">
        <v>229</v>
      </c>
      <c r="H334" s="217">
        <v>102.4</v>
      </c>
      <c r="I334" s="218"/>
      <c r="J334" s="219">
        <f>ROUND(I334*H334,2)</f>
        <v>0</v>
      </c>
      <c r="K334" s="215" t="s">
        <v>216</v>
      </c>
      <c r="L334" s="45"/>
      <c r="M334" s="220" t="s">
        <v>19</v>
      </c>
      <c r="N334" s="221" t="s">
        <v>43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311</v>
      </c>
      <c r="AT334" s="224" t="s">
        <v>212</v>
      </c>
      <c r="AU334" s="224" t="s">
        <v>81</v>
      </c>
      <c r="AY334" s="18" t="s">
        <v>210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79</v>
      </c>
      <c r="BK334" s="225">
        <f>ROUND(I334*H334,2)</f>
        <v>0</v>
      </c>
      <c r="BL334" s="18" t="s">
        <v>311</v>
      </c>
      <c r="BM334" s="224" t="s">
        <v>2257</v>
      </c>
    </row>
    <row r="335" spans="1:47" s="2" customFormat="1" ht="12">
      <c r="A335" s="39"/>
      <c r="B335" s="40"/>
      <c r="C335" s="41"/>
      <c r="D335" s="226" t="s">
        <v>219</v>
      </c>
      <c r="E335" s="41"/>
      <c r="F335" s="227" t="s">
        <v>488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219</v>
      </c>
      <c r="AU335" s="18" t="s">
        <v>81</v>
      </c>
    </row>
    <row r="336" spans="1:47" s="2" customFormat="1" ht="12">
      <c r="A336" s="39"/>
      <c r="B336" s="40"/>
      <c r="C336" s="41"/>
      <c r="D336" s="231" t="s">
        <v>221</v>
      </c>
      <c r="E336" s="41"/>
      <c r="F336" s="232" t="s">
        <v>489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221</v>
      </c>
      <c r="AU336" s="18" t="s">
        <v>81</v>
      </c>
    </row>
    <row r="337" spans="1:51" s="13" customFormat="1" ht="12">
      <c r="A337" s="13"/>
      <c r="B337" s="233"/>
      <c r="C337" s="234"/>
      <c r="D337" s="226" t="s">
        <v>223</v>
      </c>
      <c r="E337" s="235" t="s">
        <v>19</v>
      </c>
      <c r="F337" s="236" t="s">
        <v>2258</v>
      </c>
      <c r="G337" s="234"/>
      <c r="H337" s="237">
        <v>80.7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223</v>
      </c>
      <c r="AU337" s="243" t="s">
        <v>81</v>
      </c>
      <c r="AV337" s="13" t="s">
        <v>81</v>
      </c>
      <c r="AW337" s="13" t="s">
        <v>33</v>
      </c>
      <c r="AX337" s="13" t="s">
        <v>72</v>
      </c>
      <c r="AY337" s="243" t="s">
        <v>210</v>
      </c>
    </row>
    <row r="338" spans="1:51" s="13" customFormat="1" ht="12">
      <c r="A338" s="13"/>
      <c r="B338" s="233"/>
      <c r="C338" s="234"/>
      <c r="D338" s="226" t="s">
        <v>223</v>
      </c>
      <c r="E338" s="235" t="s">
        <v>19</v>
      </c>
      <c r="F338" s="236" t="s">
        <v>2259</v>
      </c>
      <c r="G338" s="234"/>
      <c r="H338" s="237">
        <v>15.89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223</v>
      </c>
      <c r="AU338" s="243" t="s">
        <v>81</v>
      </c>
      <c r="AV338" s="13" t="s">
        <v>81</v>
      </c>
      <c r="AW338" s="13" t="s">
        <v>33</v>
      </c>
      <c r="AX338" s="13" t="s">
        <v>72</v>
      </c>
      <c r="AY338" s="243" t="s">
        <v>210</v>
      </c>
    </row>
    <row r="339" spans="1:51" s="13" customFormat="1" ht="12">
      <c r="A339" s="13"/>
      <c r="B339" s="233"/>
      <c r="C339" s="234"/>
      <c r="D339" s="226" t="s">
        <v>223</v>
      </c>
      <c r="E339" s="235" t="s">
        <v>19</v>
      </c>
      <c r="F339" s="236" t="s">
        <v>2260</v>
      </c>
      <c r="G339" s="234"/>
      <c r="H339" s="237">
        <v>5.81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223</v>
      </c>
      <c r="AU339" s="243" t="s">
        <v>81</v>
      </c>
      <c r="AV339" s="13" t="s">
        <v>81</v>
      </c>
      <c r="AW339" s="13" t="s">
        <v>33</v>
      </c>
      <c r="AX339" s="13" t="s">
        <v>72</v>
      </c>
      <c r="AY339" s="243" t="s">
        <v>210</v>
      </c>
    </row>
    <row r="340" spans="1:51" s="14" customFormat="1" ht="12">
      <c r="A340" s="14"/>
      <c r="B340" s="255"/>
      <c r="C340" s="256"/>
      <c r="D340" s="226" t="s">
        <v>223</v>
      </c>
      <c r="E340" s="257" t="s">
        <v>19</v>
      </c>
      <c r="F340" s="258" t="s">
        <v>326</v>
      </c>
      <c r="G340" s="256"/>
      <c r="H340" s="259">
        <v>102.4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5" t="s">
        <v>223</v>
      </c>
      <c r="AU340" s="265" t="s">
        <v>81</v>
      </c>
      <c r="AV340" s="14" t="s">
        <v>217</v>
      </c>
      <c r="AW340" s="14" t="s">
        <v>33</v>
      </c>
      <c r="AX340" s="14" t="s">
        <v>79</v>
      </c>
      <c r="AY340" s="265" t="s">
        <v>210</v>
      </c>
    </row>
    <row r="341" spans="1:65" s="2" customFormat="1" ht="33" customHeight="1">
      <c r="A341" s="39"/>
      <c r="B341" s="40"/>
      <c r="C341" s="244" t="s">
        <v>601</v>
      </c>
      <c r="D341" s="244" t="s">
        <v>240</v>
      </c>
      <c r="E341" s="245" t="s">
        <v>492</v>
      </c>
      <c r="F341" s="246" t="s">
        <v>493</v>
      </c>
      <c r="G341" s="247" t="s">
        <v>229</v>
      </c>
      <c r="H341" s="248">
        <v>107.52</v>
      </c>
      <c r="I341" s="249"/>
      <c r="J341" s="250">
        <f>ROUND(I341*H341,2)</f>
        <v>0</v>
      </c>
      <c r="K341" s="246" t="s">
        <v>216</v>
      </c>
      <c r="L341" s="251"/>
      <c r="M341" s="252" t="s">
        <v>19</v>
      </c>
      <c r="N341" s="253" t="s">
        <v>43</v>
      </c>
      <c r="O341" s="85"/>
      <c r="P341" s="222">
        <f>O341*H341</f>
        <v>0</v>
      </c>
      <c r="Q341" s="222">
        <v>0.0018</v>
      </c>
      <c r="R341" s="222">
        <f>Q341*H341</f>
        <v>0.19353599999999999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405</v>
      </c>
      <c r="AT341" s="224" t="s">
        <v>240</v>
      </c>
      <c r="AU341" s="224" t="s">
        <v>81</v>
      </c>
      <c r="AY341" s="18" t="s">
        <v>210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311</v>
      </c>
      <c r="BM341" s="224" t="s">
        <v>2261</v>
      </c>
    </row>
    <row r="342" spans="1:47" s="2" customFormat="1" ht="12">
      <c r="A342" s="39"/>
      <c r="B342" s="40"/>
      <c r="C342" s="41"/>
      <c r="D342" s="226" t="s">
        <v>219</v>
      </c>
      <c r="E342" s="41"/>
      <c r="F342" s="227" t="s">
        <v>493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219</v>
      </c>
      <c r="AU342" s="18" t="s">
        <v>81</v>
      </c>
    </row>
    <row r="343" spans="1:51" s="13" customFormat="1" ht="12">
      <c r="A343" s="13"/>
      <c r="B343" s="233"/>
      <c r="C343" s="234"/>
      <c r="D343" s="226" t="s">
        <v>223</v>
      </c>
      <c r="E343" s="234"/>
      <c r="F343" s="236" t="s">
        <v>2262</v>
      </c>
      <c r="G343" s="234"/>
      <c r="H343" s="237">
        <v>107.52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223</v>
      </c>
      <c r="AU343" s="243" t="s">
        <v>81</v>
      </c>
      <c r="AV343" s="13" t="s">
        <v>81</v>
      </c>
      <c r="AW343" s="13" t="s">
        <v>4</v>
      </c>
      <c r="AX343" s="13" t="s">
        <v>79</v>
      </c>
      <c r="AY343" s="243" t="s">
        <v>210</v>
      </c>
    </row>
    <row r="344" spans="1:65" s="2" customFormat="1" ht="24.15" customHeight="1">
      <c r="A344" s="39"/>
      <c r="B344" s="40"/>
      <c r="C344" s="244" t="s">
        <v>605</v>
      </c>
      <c r="D344" s="244" t="s">
        <v>240</v>
      </c>
      <c r="E344" s="245" t="s">
        <v>497</v>
      </c>
      <c r="F344" s="246" t="s">
        <v>498</v>
      </c>
      <c r="G344" s="247" t="s">
        <v>229</v>
      </c>
      <c r="H344" s="248">
        <v>107.52</v>
      </c>
      <c r="I344" s="249"/>
      <c r="J344" s="250">
        <f>ROUND(I344*H344,2)</f>
        <v>0</v>
      </c>
      <c r="K344" s="246" t="s">
        <v>216</v>
      </c>
      <c r="L344" s="251"/>
      <c r="M344" s="252" t="s">
        <v>19</v>
      </c>
      <c r="N344" s="253" t="s">
        <v>43</v>
      </c>
      <c r="O344" s="85"/>
      <c r="P344" s="222">
        <f>O344*H344</f>
        <v>0</v>
      </c>
      <c r="Q344" s="222">
        <v>0.00168</v>
      </c>
      <c r="R344" s="222">
        <f>Q344*H344</f>
        <v>0.1806336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405</v>
      </c>
      <c r="AT344" s="224" t="s">
        <v>240</v>
      </c>
      <c r="AU344" s="224" t="s">
        <v>81</v>
      </c>
      <c r="AY344" s="18" t="s">
        <v>210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79</v>
      </c>
      <c r="BK344" s="225">
        <f>ROUND(I344*H344,2)</f>
        <v>0</v>
      </c>
      <c r="BL344" s="18" t="s">
        <v>311</v>
      </c>
      <c r="BM344" s="224" t="s">
        <v>2263</v>
      </c>
    </row>
    <row r="345" spans="1:47" s="2" customFormat="1" ht="12">
      <c r="A345" s="39"/>
      <c r="B345" s="40"/>
      <c r="C345" s="41"/>
      <c r="D345" s="226" t="s">
        <v>219</v>
      </c>
      <c r="E345" s="41"/>
      <c r="F345" s="227" t="s">
        <v>498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219</v>
      </c>
      <c r="AU345" s="18" t="s">
        <v>81</v>
      </c>
    </row>
    <row r="346" spans="1:51" s="13" customFormat="1" ht="12">
      <c r="A346" s="13"/>
      <c r="B346" s="233"/>
      <c r="C346" s="234"/>
      <c r="D346" s="226" t="s">
        <v>223</v>
      </c>
      <c r="E346" s="234"/>
      <c r="F346" s="236" t="s">
        <v>2262</v>
      </c>
      <c r="G346" s="234"/>
      <c r="H346" s="237">
        <v>107.52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223</v>
      </c>
      <c r="AU346" s="243" t="s">
        <v>81</v>
      </c>
      <c r="AV346" s="13" t="s">
        <v>81</v>
      </c>
      <c r="AW346" s="13" t="s">
        <v>4</v>
      </c>
      <c r="AX346" s="13" t="s">
        <v>79</v>
      </c>
      <c r="AY346" s="243" t="s">
        <v>210</v>
      </c>
    </row>
    <row r="347" spans="1:65" s="2" customFormat="1" ht="24.15" customHeight="1">
      <c r="A347" s="39"/>
      <c r="B347" s="40"/>
      <c r="C347" s="244" t="s">
        <v>609</v>
      </c>
      <c r="D347" s="244" t="s">
        <v>240</v>
      </c>
      <c r="E347" s="245" t="s">
        <v>501</v>
      </c>
      <c r="F347" s="246" t="s">
        <v>502</v>
      </c>
      <c r="G347" s="247" t="s">
        <v>229</v>
      </c>
      <c r="H347" s="248">
        <v>107.52</v>
      </c>
      <c r="I347" s="249"/>
      <c r="J347" s="250">
        <f>ROUND(I347*H347,2)</f>
        <v>0</v>
      </c>
      <c r="K347" s="246" t="s">
        <v>216</v>
      </c>
      <c r="L347" s="251"/>
      <c r="M347" s="252" t="s">
        <v>19</v>
      </c>
      <c r="N347" s="253" t="s">
        <v>43</v>
      </c>
      <c r="O347" s="85"/>
      <c r="P347" s="222">
        <f>O347*H347</f>
        <v>0</v>
      </c>
      <c r="Q347" s="222">
        <v>0.0028</v>
      </c>
      <c r="R347" s="222">
        <f>Q347*H347</f>
        <v>0.301056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405</v>
      </c>
      <c r="AT347" s="224" t="s">
        <v>240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2264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502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51" s="13" customFormat="1" ht="12">
      <c r="A349" s="13"/>
      <c r="B349" s="233"/>
      <c r="C349" s="234"/>
      <c r="D349" s="226" t="s">
        <v>223</v>
      </c>
      <c r="E349" s="234"/>
      <c r="F349" s="236" t="s">
        <v>2262</v>
      </c>
      <c r="G349" s="234"/>
      <c r="H349" s="237">
        <v>107.52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223</v>
      </c>
      <c r="AU349" s="243" t="s">
        <v>81</v>
      </c>
      <c r="AV349" s="13" t="s">
        <v>81</v>
      </c>
      <c r="AW349" s="13" t="s">
        <v>4</v>
      </c>
      <c r="AX349" s="13" t="s">
        <v>79</v>
      </c>
      <c r="AY349" s="243" t="s">
        <v>210</v>
      </c>
    </row>
    <row r="350" spans="1:65" s="2" customFormat="1" ht="24.15" customHeight="1">
      <c r="A350" s="39"/>
      <c r="B350" s="40"/>
      <c r="C350" s="213" t="s">
        <v>613</v>
      </c>
      <c r="D350" s="213" t="s">
        <v>212</v>
      </c>
      <c r="E350" s="214" t="s">
        <v>505</v>
      </c>
      <c r="F350" s="215" t="s">
        <v>506</v>
      </c>
      <c r="G350" s="216" t="s">
        <v>229</v>
      </c>
      <c r="H350" s="217">
        <v>96.64</v>
      </c>
      <c r="I350" s="218"/>
      <c r="J350" s="219">
        <f>ROUND(I350*H350,2)</f>
        <v>0</v>
      </c>
      <c r="K350" s="215" t="s">
        <v>216</v>
      </c>
      <c r="L350" s="45"/>
      <c r="M350" s="220" t="s">
        <v>19</v>
      </c>
      <c r="N350" s="221" t="s">
        <v>43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0.00042</v>
      </c>
      <c r="T350" s="223">
        <f>S350*H350</f>
        <v>0.0405888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311</v>
      </c>
      <c r="AT350" s="224" t="s">
        <v>212</v>
      </c>
      <c r="AU350" s="224" t="s">
        <v>81</v>
      </c>
      <c r="AY350" s="18" t="s">
        <v>210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311</v>
      </c>
      <c r="BM350" s="224" t="s">
        <v>2265</v>
      </c>
    </row>
    <row r="351" spans="1:47" s="2" customFormat="1" ht="12">
      <c r="A351" s="39"/>
      <c r="B351" s="40"/>
      <c r="C351" s="41"/>
      <c r="D351" s="226" t="s">
        <v>219</v>
      </c>
      <c r="E351" s="41"/>
      <c r="F351" s="227" t="s">
        <v>508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219</v>
      </c>
      <c r="AU351" s="18" t="s">
        <v>81</v>
      </c>
    </row>
    <row r="352" spans="1:47" s="2" customFormat="1" ht="12">
      <c r="A352" s="39"/>
      <c r="B352" s="40"/>
      <c r="C352" s="41"/>
      <c r="D352" s="231" t="s">
        <v>221</v>
      </c>
      <c r="E352" s="41"/>
      <c r="F352" s="232" t="s">
        <v>509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221</v>
      </c>
      <c r="AU352" s="18" t="s">
        <v>81</v>
      </c>
    </row>
    <row r="353" spans="1:51" s="13" customFormat="1" ht="12">
      <c r="A353" s="13"/>
      <c r="B353" s="233"/>
      <c r="C353" s="234"/>
      <c r="D353" s="226" t="s">
        <v>223</v>
      </c>
      <c r="E353" s="235" t="s">
        <v>19</v>
      </c>
      <c r="F353" s="236" t="s">
        <v>2266</v>
      </c>
      <c r="G353" s="234"/>
      <c r="H353" s="237">
        <v>96.64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223</v>
      </c>
      <c r="AU353" s="243" t="s">
        <v>81</v>
      </c>
      <c r="AV353" s="13" t="s">
        <v>81</v>
      </c>
      <c r="AW353" s="13" t="s">
        <v>33</v>
      </c>
      <c r="AX353" s="13" t="s">
        <v>72</v>
      </c>
      <c r="AY353" s="243" t="s">
        <v>210</v>
      </c>
    </row>
    <row r="354" spans="1:51" s="14" customFormat="1" ht="12">
      <c r="A354" s="14"/>
      <c r="B354" s="255"/>
      <c r="C354" s="256"/>
      <c r="D354" s="226" t="s">
        <v>223</v>
      </c>
      <c r="E354" s="257" t="s">
        <v>19</v>
      </c>
      <c r="F354" s="258" t="s">
        <v>326</v>
      </c>
      <c r="G354" s="256"/>
      <c r="H354" s="259">
        <v>96.64</v>
      </c>
      <c r="I354" s="260"/>
      <c r="J354" s="256"/>
      <c r="K354" s="256"/>
      <c r="L354" s="261"/>
      <c r="M354" s="262"/>
      <c r="N354" s="263"/>
      <c r="O354" s="263"/>
      <c r="P354" s="263"/>
      <c r="Q354" s="263"/>
      <c r="R354" s="263"/>
      <c r="S354" s="263"/>
      <c r="T354" s="26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5" t="s">
        <v>223</v>
      </c>
      <c r="AU354" s="265" t="s">
        <v>81</v>
      </c>
      <c r="AV354" s="14" t="s">
        <v>217</v>
      </c>
      <c r="AW354" s="14" t="s">
        <v>33</v>
      </c>
      <c r="AX354" s="14" t="s">
        <v>79</v>
      </c>
      <c r="AY354" s="265" t="s">
        <v>210</v>
      </c>
    </row>
    <row r="355" spans="1:65" s="2" customFormat="1" ht="24.15" customHeight="1">
      <c r="A355" s="39"/>
      <c r="B355" s="40"/>
      <c r="C355" s="213" t="s">
        <v>619</v>
      </c>
      <c r="D355" s="213" t="s">
        <v>212</v>
      </c>
      <c r="E355" s="214" t="s">
        <v>511</v>
      </c>
      <c r="F355" s="215" t="s">
        <v>512</v>
      </c>
      <c r="G355" s="216" t="s">
        <v>229</v>
      </c>
      <c r="H355" s="217">
        <v>99.6</v>
      </c>
      <c r="I355" s="218"/>
      <c r="J355" s="219">
        <f>ROUND(I355*H355,2)</f>
        <v>0</v>
      </c>
      <c r="K355" s="215" t="s">
        <v>216</v>
      </c>
      <c r="L355" s="45"/>
      <c r="M355" s="220" t="s">
        <v>19</v>
      </c>
      <c r="N355" s="221" t="s">
        <v>43</v>
      </c>
      <c r="O355" s="85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4" t="s">
        <v>311</v>
      </c>
      <c r="AT355" s="224" t="s">
        <v>212</v>
      </c>
      <c r="AU355" s="224" t="s">
        <v>81</v>
      </c>
      <c r="AY355" s="18" t="s">
        <v>210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79</v>
      </c>
      <c r="BK355" s="225">
        <f>ROUND(I355*H355,2)</f>
        <v>0</v>
      </c>
      <c r="BL355" s="18" t="s">
        <v>311</v>
      </c>
      <c r="BM355" s="224" t="s">
        <v>2267</v>
      </c>
    </row>
    <row r="356" spans="1:47" s="2" customFormat="1" ht="12">
      <c r="A356" s="39"/>
      <c r="B356" s="40"/>
      <c r="C356" s="41"/>
      <c r="D356" s="226" t="s">
        <v>219</v>
      </c>
      <c r="E356" s="41"/>
      <c r="F356" s="227" t="s">
        <v>514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219</v>
      </c>
      <c r="AU356" s="18" t="s">
        <v>81</v>
      </c>
    </row>
    <row r="357" spans="1:47" s="2" customFormat="1" ht="12">
      <c r="A357" s="39"/>
      <c r="B357" s="40"/>
      <c r="C357" s="41"/>
      <c r="D357" s="231" t="s">
        <v>221</v>
      </c>
      <c r="E357" s="41"/>
      <c r="F357" s="232" t="s">
        <v>515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221</v>
      </c>
      <c r="AU357" s="18" t="s">
        <v>81</v>
      </c>
    </row>
    <row r="358" spans="1:65" s="2" customFormat="1" ht="24.15" customHeight="1">
      <c r="A358" s="39"/>
      <c r="B358" s="40"/>
      <c r="C358" s="244" t="s">
        <v>626</v>
      </c>
      <c r="D358" s="244" t="s">
        <v>240</v>
      </c>
      <c r="E358" s="245" t="s">
        <v>517</v>
      </c>
      <c r="F358" s="246" t="s">
        <v>518</v>
      </c>
      <c r="G358" s="247" t="s">
        <v>229</v>
      </c>
      <c r="H358" s="248">
        <v>209.16</v>
      </c>
      <c r="I358" s="249"/>
      <c r="J358" s="250">
        <f>ROUND(I358*H358,2)</f>
        <v>0</v>
      </c>
      <c r="K358" s="246" t="s">
        <v>216</v>
      </c>
      <c r="L358" s="251"/>
      <c r="M358" s="252" t="s">
        <v>19</v>
      </c>
      <c r="N358" s="253" t="s">
        <v>43</v>
      </c>
      <c r="O358" s="85"/>
      <c r="P358" s="222">
        <f>O358*H358</f>
        <v>0</v>
      </c>
      <c r="Q358" s="222">
        <v>0.0012</v>
      </c>
      <c r="R358" s="222">
        <f>Q358*H358</f>
        <v>0.250992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405</v>
      </c>
      <c r="AT358" s="224" t="s">
        <v>240</v>
      </c>
      <c r="AU358" s="224" t="s">
        <v>81</v>
      </c>
      <c r="AY358" s="18" t="s">
        <v>210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79</v>
      </c>
      <c r="BK358" s="225">
        <f>ROUND(I358*H358,2)</f>
        <v>0</v>
      </c>
      <c r="BL358" s="18" t="s">
        <v>311</v>
      </c>
      <c r="BM358" s="224" t="s">
        <v>2268</v>
      </c>
    </row>
    <row r="359" spans="1:47" s="2" customFormat="1" ht="12">
      <c r="A359" s="39"/>
      <c r="B359" s="40"/>
      <c r="C359" s="41"/>
      <c r="D359" s="226" t="s">
        <v>219</v>
      </c>
      <c r="E359" s="41"/>
      <c r="F359" s="227" t="s">
        <v>518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219</v>
      </c>
      <c r="AU359" s="18" t="s">
        <v>81</v>
      </c>
    </row>
    <row r="360" spans="1:51" s="13" customFormat="1" ht="12">
      <c r="A360" s="13"/>
      <c r="B360" s="233"/>
      <c r="C360" s="234"/>
      <c r="D360" s="226" t="s">
        <v>223</v>
      </c>
      <c r="E360" s="234"/>
      <c r="F360" s="236" t="s">
        <v>2269</v>
      </c>
      <c r="G360" s="234"/>
      <c r="H360" s="237">
        <v>209.16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223</v>
      </c>
      <c r="AU360" s="243" t="s">
        <v>81</v>
      </c>
      <c r="AV360" s="13" t="s">
        <v>81</v>
      </c>
      <c r="AW360" s="13" t="s">
        <v>4</v>
      </c>
      <c r="AX360" s="13" t="s">
        <v>79</v>
      </c>
      <c r="AY360" s="243" t="s">
        <v>210</v>
      </c>
    </row>
    <row r="361" spans="1:65" s="2" customFormat="1" ht="24.15" customHeight="1">
      <c r="A361" s="39"/>
      <c r="B361" s="40"/>
      <c r="C361" s="213" t="s">
        <v>631</v>
      </c>
      <c r="D361" s="213" t="s">
        <v>212</v>
      </c>
      <c r="E361" s="214" t="s">
        <v>522</v>
      </c>
      <c r="F361" s="215" t="s">
        <v>523</v>
      </c>
      <c r="G361" s="216" t="s">
        <v>229</v>
      </c>
      <c r="H361" s="217">
        <v>21</v>
      </c>
      <c r="I361" s="218"/>
      <c r="J361" s="219">
        <f>ROUND(I361*H361,2)</f>
        <v>0</v>
      </c>
      <c r="K361" s="215" t="s">
        <v>216</v>
      </c>
      <c r="L361" s="45"/>
      <c r="M361" s="220" t="s">
        <v>19</v>
      </c>
      <c r="N361" s="221" t="s">
        <v>43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0.0014</v>
      </c>
      <c r="T361" s="223">
        <f>S361*H361</f>
        <v>0.0294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311</v>
      </c>
      <c r="AT361" s="224" t="s">
        <v>212</v>
      </c>
      <c r="AU361" s="224" t="s">
        <v>81</v>
      </c>
      <c r="AY361" s="18" t="s">
        <v>210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79</v>
      </c>
      <c r="BK361" s="225">
        <f>ROUND(I361*H361,2)</f>
        <v>0</v>
      </c>
      <c r="BL361" s="18" t="s">
        <v>311</v>
      </c>
      <c r="BM361" s="224" t="s">
        <v>2270</v>
      </c>
    </row>
    <row r="362" spans="1:47" s="2" customFormat="1" ht="12">
      <c r="A362" s="39"/>
      <c r="B362" s="40"/>
      <c r="C362" s="41"/>
      <c r="D362" s="226" t="s">
        <v>219</v>
      </c>
      <c r="E362" s="41"/>
      <c r="F362" s="227" t="s">
        <v>525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219</v>
      </c>
      <c r="AU362" s="18" t="s">
        <v>81</v>
      </c>
    </row>
    <row r="363" spans="1:47" s="2" customFormat="1" ht="12">
      <c r="A363" s="39"/>
      <c r="B363" s="40"/>
      <c r="C363" s="41"/>
      <c r="D363" s="231" t="s">
        <v>221</v>
      </c>
      <c r="E363" s="41"/>
      <c r="F363" s="232" t="s">
        <v>526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221</v>
      </c>
      <c r="AU363" s="18" t="s">
        <v>81</v>
      </c>
    </row>
    <row r="364" spans="1:51" s="13" customFormat="1" ht="12">
      <c r="A364" s="13"/>
      <c r="B364" s="233"/>
      <c r="C364" s="234"/>
      <c r="D364" s="226" t="s">
        <v>223</v>
      </c>
      <c r="E364" s="235" t="s">
        <v>19</v>
      </c>
      <c r="F364" s="236" t="s">
        <v>7</v>
      </c>
      <c r="G364" s="234"/>
      <c r="H364" s="237">
        <v>21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223</v>
      </c>
      <c r="AU364" s="243" t="s">
        <v>81</v>
      </c>
      <c r="AV364" s="13" t="s">
        <v>81</v>
      </c>
      <c r="AW364" s="13" t="s">
        <v>33</v>
      </c>
      <c r="AX364" s="13" t="s">
        <v>79</v>
      </c>
      <c r="AY364" s="243" t="s">
        <v>210</v>
      </c>
    </row>
    <row r="365" spans="1:65" s="2" customFormat="1" ht="33" customHeight="1">
      <c r="A365" s="39"/>
      <c r="B365" s="40"/>
      <c r="C365" s="213" t="s">
        <v>637</v>
      </c>
      <c r="D365" s="213" t="s">
        <v>212</v>
      </c>
      <c r="E365" s="214" t="s">
        <v>530</v>
      </c>
      <c r="F365" s="215" t="s">
        <v>531</v>
      </c>
      <c r="G365" s="216" t="s">
        <v>229</v>
      </c>
      <c r="H365" s="217">
        <v>3</v>
      </c>
      <c r="I365" s="218"/>
      <c r="J365" s="219">
        <f>ROUND(I365*H365,2)</f>
        <v>0</v>
      </c>
      <c r="K365" s="215" t="s">
        <v>216</v>
      </c>
      <c r="L365" s="45"/>
      <c r="M365" s="220" t="s">
        <v>19</v>
      </c>
      <c r="N365" s="221" t="s">
        <v>43</v>
      </c>
      <c r="O365" s="85"/>
      <c r="P365" s="222">
        <f>O365*H365</f>
        <v>0</v>
      </c>
      <c r="Q365" s="222">
        <v>0.00116</v>
      </c>
      <c r="R365" s="222">
        <f>Q365*H365</f>
        <v>0.00348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311</v>
      </c>
      <c r="AT365" s="224" t="s">
        <v>212</v>
      </c>
      <c r="AU365" s="224" t="s">
        <v>81</v>
      </c>
      <c r="AY365" s="18" t="s">
        <v>210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79</v>
      </c>
      <c r="BK365" s="225">
        <f>ROUND(I365*H365,2)</f>
        <v>0</v>
      </c>
      <c r="BL365" s="18" t="s">
        <v>311</v>
      </c>
      <c r="BM365" s="224" t="s">
        <v>2271</v>
      </c>
    </row>
    <row r="366" spans="1:47" s="2" customFormat="1" ht="12">
      <c r="A366" s="39"/>
      <c r="B366" s="40"/>
      <c r="C366" s="41"/>
      <c r="D366" s="226" t="s">
        <v>219</v>
      </c>
      <c r="E366" s="41"/>
      <c r="F366" s="227" t="s">
        <v>533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219</v>
      </c>
      <c r="AU366" s="18" t="s">
        <v>81</v>
      </c>
    </row>
    <row r="367" spans="1:47" s="2" customFormat="1" ht="12">
      <c r="A367" s="39"/>
      <c r="B367" s="40"/>
      <c r="C367" s="41"/>
      <c r="D367" s="231" t="s">
        <v>221</v>
      </c>
      <c r="E367" s="41"/>
      <c r="F367" s="232" t="s">
        <v>534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221</v>
      </c>
      <c r="AU367" s="18" t="s">
        <v>81</v>
      </c>
    </row>
    <row r="368" spans="1:51" s="13" customFormat="1" ht="12">
      <c r="A368" s="13"/>
      <c r="B368" s="233"/>
      <c r="C368" s="234"/>
      <c r="D368" s="226" t="s">
        <v>223</v>
      </c>
      <c r="E368" s="235" t="s">
        <v>19</v>
      </c>
      <c r="F368" s="236" t="s">
        <v>2272</v>
      </c>
      <c r="G368" s="234"/>
      <c r="H368" s="237">
        <v>3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223</v>
      </c>
      <c r="AU368" s="243" t="s">
        <v>81</v>
      </c>
      <c r="AV368" s="13" t="s">
        <v>81</v>
      </c>
      <c r="AW368" s="13" t="s">
        <v>33</v>
      </c>
      <c r="AX368" s="13" t="s">
        <v>79</v>
      </c>
      <c r="AY368" s="243" t="s">
        <v>210</v>
      </c>
    </row>
    <row r="369" spans="1:65" s="2" customFormat="1" ht="16.5" customHeight="1">
      <c r="A369" s="39"/>
      <c r="B369" s="40"/>
      <c r="C369" s="244" t="s">
        <v>642</v>
      </c>
      <c r="D369" s="244" t="s">
        <v>240</v>
      </c>
      <c r="E369" s="245" t="s">
        <v>537</v>
      </c>
      <c r="F369" s="246" t="s">
        <v>538</v>
      </c>
      <c r="G369" s="247" t="s">
        <v>215</v>
      </c>
      <c r="H369" s="248">
        <v>0.06</v>
      </c>
      <c r="I369" s="249"/>
      <c r="J369" s="250">
        <f>ROUND(I369*H369,2)</f>
        <v>0</v>
      </c>
      <c r="K369" s="246" t="s">
        <v>216</v>
      </c>
      <c r="L369" s="251"/>
      <c r="M369" s="252" t="s">
        <v>19</v>
      </c>
      <c r="N369" s="253" t="s">
        <v>43</v>
      </c>
      <c r="O369" s="85"/>
      <c r="P369" s="222">
        <f>O369*H369</f>
        <v>0</v>
      </c>
      <c r="Q369" s="222">
        <v>0.02</v>
      </c>
      <c r="R369" s="222">
        <f>Q369*H369</f>
        <v>0.0012</v>
      </c>
      <c r="S369" s="222">
        <v>0</v>
      </c>
      <c r="T369" s="22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405</v>
      </c>
      <c r="AT369" s="224" t="s">
        <v>240</v>
      </c>
      <c r="AU369" s="224" t="s">
        <v>81</v>
      </c>
      <c r="AY369" s="18" t="s">
        <v>210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79</v>
      </c>
      <c r="BK369" s="225">
        <f>ROUND(I369*H369,2)</f>
        <v>0</v>
      </c>
      <c r="BL369" s="18" t="s">
        <v>311</v>
      </c>
      <c r="BM369" s="224" t="s">
        <v>2273</v>
      </c>
    </row>
    <row r="370" spans="1:47" s="2" customFormat="1" ht="12">
      <c r="A370" s="39"/>
      <c r="B370" s="40"/>
      <c r="C370" s="41"/>
      <c r="D370" s="226" t="s">
        <v>219</v>
      </c>
      <c r="E370" s="41"/>
      <c r="F370" s="227" t="s">
        <v>538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219</v>
      </c>
      <c r="AU370" s="18" t="s">
        <v>81</v>
      </c>
    </row>
    <row r="371" spans="1:51" s="13" customFormat="1" ht="12">
      <c r="A371" s="13"/>
      <c r="B371" s="233"/>
      <c r="C371" s="234"/>
      <c r="D371" s="226" t="s">
        <v>223</v>
      </c>
      <c r="E371" s="235" t="s">
        <v>19</v>
      </c>
      <c r="F371" s="236" t="s">
        <v>540</v>
      </c>
      <c r="G371" s="234"/>
      <c r="H371" s="237">
        <v>0.06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223</v>
      </c>
      <c r="AU371" s="243" t="s">
        <v>81</v>
      </c>
      <c r="AV371" s="13" t="s">
        <v>81</v>
      </c>
      <c r="AW371" s="13" t="s">
        <v>33</v>
      </c>
      <c r="AX371" s="13" t="s">
        <v>79</v>
      </c>
      <c r="AY371" s="243" t="s">
        <v>210</v>
      </c>
    </row>
    <row r="372" spans="1:65" s="2" customFormat="1" ht="24.15" customHeight="1">
      <c r="A372" s="39"/>
      <c r="B372" s="40"/>
      <c r="C372" s="213" t="s">
        <v>649</v>
      </c>
      <c r="D372" s="213" t="s">
        <v>212</v>
      </c>
      <c r="E372" s="214" t="s">
        <v>542</v>
      </c>
      <c r="F372" s="215" t="s">
        <v>543</v>
      </c>
      <c r="G372" s="216" t="s">
        <v>229</v>
      </c>
      <c r="H372" s="217">
        <v>121.73</v>
      </c>
      <c r="I372" s="218"/>
      <c r="J372" s="219">
        <f>ROUND(I372*H372,2)</f>
        <v>0</v>
      </c>
      <c r="K372" s="215" t="s">
        <v>216</v>
      </c>
      <c r="L372" s="45"/>
      <c r="M372" s="220" t="s">
        <v>19</v>
      </c>
      <c r="N372" s="221" t="s">
        <v>43</v>
      </c>
      <c r="O372" s="85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311</v>
      </c>
      <c r="AT372" s="224" t="s">
        <v>212</v>
      </c>
      <c r="AU372" s="224" t="s">
        <v>81</v>
      </c>
      <c r="AY372" s="18" t="s">
        <v>210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79</v>
      </c>
      <c r="BK372" s="225">
        <f>ROUND(I372*H372,2)</f>
        <v>0</v>
      </c>
      <c r="BL372" s="18" t="s">
        <v>311</v>
      </c>
      <c r="BM372" s="224" t="s">
        <v>2274</v>
      </c>
    </row>
    <row r="373" spans="1:47" s="2" customFormat="1" ht="12">
      <c r="A373" s="39"/>
      <c r="B373" s="40"/>
      <c r="C373" s="41"/>
      <c r="D373" s="226" t="s">
        <v>219</v>
      </c>
      <c r="E373" s="41"/>
      <c r="F373" s="227" t="s">
        <v>545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219</v>
      </c>
      <c r="AU373" s="18" t="s">
        <v>81</v>
      </c>
    </row>
    <row r="374" spans="1:47" s="2" customFormat="1" ht="12">
      <c r="A374" s="39"/>
      <c r="B374" s="40"/>
      <c r="C374" s="41"/>
      <c r="D374" s="231" t="s">
        <v>221</v>
      </c>
      <c r="E374" s="41"/>
      <c r="F374" s="232" t="s">
        <v>546</v>
      </c>
      <c r="G374" s="41"/>
      <c r="H374" s="41"/>
      <c r="I374" s="228"/>
      <c r="J374" s="41"/>
      <c r="K374" s="41"/>
      <c r="L374" s="45"/>
      <c r="M374" s="229"/>
      <c r="N374" s="230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221</v>
      </c>
      <c r="AU374" s="18" t="s">
        <v>81</v>
      </c>
    </row>
    <row r="375" spans="1:51" s="13" customFormat="1" ht="12">
      <c r="A375" s="13"/>
      <c r="B375" s="233"/>
      <c r="C375" s="234"/>
      <c r="D375" s="226" t="s">
        <v>223</v>
      </c>
      <c r="E375" s="235" t="s">
        <v>19</v>
      </c>
      <c r="F375" s="236" t="s">
        <v>2238</v>
      </c>
      <c r="G375" s="234"/>
      <c r="H375" s="237">
        <v>121.73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223</v>
      </c>
      <c r="AU375" s="243" t="s">
        <v>81</v>
      </c>
      <c r="AV375" s="13" t="s">
        <v>81</v>
      </c>
      <c r="AW375" s="13" t="s">
        <v>33</v>
      </c>
      <c r="AX375" s="13" t="s">
        <v>79</v>
      </c>
      <c r="AY375" s="243" t="s">
        <v>210</v>
      </c>
    </row>
    <row r="376" spans="1:65" s="2" customFormat="1" ht="24.15" customHeight="1">
      <c r="A376" s="39"/>
      <c r="B376" s="40"/>
      <c r="C376" s="244" t="s">
        <v>654</v>
      </c>
      <c r="D376" s="244" t="s">
        <v>240</v>
      </c>
      <c r="E376" s="245" t="s">
        <v>549</v>
      </c>
      <c r="F376" s="246" t="s">
        <v>550</v>
      </c>
      <c r="G376" s="247" t="s">
        <v>229</v>
      </c>
      <c r="H376" s="248">
        <v>127.817</v>
      </c>
      <c r="I376" s="249"/>
      <c r="J376" s="250">
        <f>ROUND(I376*H376,2)</f>
        <v>0</v>
      </c>
      <c r="K376" s="246" t="s">
        <v>216</v>
      </c>
      <c r="L376" s="251"/>
      <c r="M376" s="252" t="s">
        <v>19</v>
      </c>
      <c r="N376" s="253" t="s">
        <v>43</v>
      </c>
      <c r="O376" s="85"/>
      <c r="P376" s="222">
        <f>O376*H376</f>
        <v>0</v>
      </c>
      <c r="Q376" s="222">
        <v>0.006</v>
      </c>
      <c r="R376" s="222">
        <f>Q376*H376</f>
        <v>0.766902</v>
      </c>
      <c r="S376" s="222">
        <v>0</v>
      </c>
      <c r="T376" s="223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4" t="s">
        <v>405</v>
      </c>
      <c r="AT376" s="224" t="s">
        <v>240</v>
      </c>
      <c r="AU376" s="224" t="s">
        <v>81</v>
      </c>
      <c r="AY376" s="18" t="s">
        <v>210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8" t="s">
        <v>79</v>
      </c>
      <c r="BK376" s="225">
        <f>ROUND(I376*H376,2)</f>
        <v>0</v>
      </c>
      <c r="BL376" s="18" t="s">
        <v>311</v>
      </c>
      <c r="BM376" s="224" t="s">
        <v>2275</v>
      </c>
    </row>
    <row r="377" spans="1:47" s="2" customFormat="1" ht="12">
      <c r="A377" s="39"/>
      <c r="B377" s="40"/>
      <c r="C377" s="41"/>
      <c r="D377" s="226" t="s">
        <v>219</v>
      </c>
      <c r="E377" s="41"/>
      <c r="F377" s="227" t="s">
        <v>550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219</v>
      </c>
      <c r="AU377" s="18" t="s">
        <v>81</v>
      </c>
    </row>
    <row r="378" spans="1:51" s="13" customFormat="1" ht="12">
      <c r="A378" s="13"/>
      <c r="B378" s="233"/>
      <c r="C378" s="234"/>
      <c r="D378" s="226" t="s">
        <v>223</v>
      </c>
      <c r="E378" s="234"/>
      <c r="F378" s="236" t="s">
        <v>2276</v>
      </c>
      <c r="G378" s="234"/>
      <c r="H378" s="237">
        <v>127.817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223</v>
      </c>
      <c r="AU378" s="243" t="s">
        <v>81</v>
      </c>
      <c r="AV378" s="13" t="s">
        <v>81</v>
      </c>
      <c r="AW378" s="13" t="s">
        <v>4</v>
      </c>
      <c r="AX378" s="13" t="s">
        <v>79</v>
      </c>
      <c r="AY378" s="243" t="s">
        <v>210</v>
      </c>
    </row>
    <row r="379" spans="1:65" s="2" customFormat="1" ht="24.15" customHeight="1">
      <c r="A379" s="39"/>
      <c r="B379" s="40"/>
      <c r="C379" s="213" t="s">
        <v>661</v>
      </c>
      <c r="D379" s="213" t="s">
        <v>212</v>
      </c>
      <c r="E379" s="214" t="s">
        <v>554</v>
      </c>
      <c r="F379" s="215" t="s">
        <v>555</v>
      </c>
      <c r="G379" s="216" t="s">
        <v>332</v>
      </c>
      <c r="H379" s="217">
        <v>1.698</v>
      </c>
      <c r="I379" s="218"/>
      <c r="J379" s="219">
        <f>ROUND(I379*H379,2)</f>
        <v>0</v>
      </c>
      <c r="K379" s="215" t="s">
        <v>216</v>
      </c>
      <c r="L379" s="45"/>
      <c r="M379" s="220" t="s">
        <v>19</v>
      </c>
      <c r="N379" s="221" t="s">
        <v>43</v>
      </c>
      <c r="O379" s="85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4" t="s">
        <v>311</v>
      </c>
      <c r="AT379" s="224" t="s">
        <v>212</v>
      </c>
      <c r="AU379" s="224" t="s">
        <v>81</v>
      </c>
      <c r="AY379" s="18" t="s">
        <v>210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8" t="s">
        <v>79</v>
      </c>
      <c r="BK379" s="225">
        <f>ROUND(I379*H379,2)</f>
        <v>0</v>
      </c>
      <c r="BL379" s="18" t="s">
        <v>311</v>
      </c>
      <c r="BM379" s="224" t="s">
        <v>2277</v>
      </c>
    </row>
    <row r="380" spans="1:47" s="2" customFormat="1" ht="12">
      <c r="A380" s="39"/>
      <c r="B380" s="40"/>
      <c r="C380" s="41"/>
      <c r="D380" s="226" t="s">
        <v>219</v>
      </c>
      <c r="E380" s="41"/>
      <c r="F380" s="227" t="s">
        <v>557</v>
      </c>
      <c r="G380" s="41"/>
      <c r="H380" s="41"/>
      <c r="I380" s="228"/>
      <c r="J380" s="41"/>
      <c r="K380" s="41"/>
      <c r="L380" s="45"/>
      <c r="M380" s="229"/>
      <c r="N380" s="230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219</v>
      </c>
      <c r="AU380" s="18" t="s">
        <v>81</v>
      </c>
    </row>
    <row r="381" spans="1:47" s="2" customFormat="1" ht="12">
      <c r="A381" s="39"/>
      <c r="B381" s="40"/>
      <c r="C381" s="41"/>
      <c r="D381" s="231" t="s">
        <v>221</v>
      </c>
      <c r="E381" s="41"/>
      <c r="F381" s="232" t="s">
        <v>558</v>
      </c>
      <c r="G381" s="41"/>
      <c r="H381" s="41"/>
      <c r="I381" s="228"/>
      <c r="J381" s="41"/>
      <c r="K381" s="41"/>
      <c r="L381" s="45"/>
      <c r="M381" s="229"/>
      <c r="N381" s="230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221</v>
      </c>
      <c r="AU381" s="18" t="s">
        <v>81</v>
      </c>
    </row>
    <row r="382" spans="1:63" s="12" customFormat="1" ht="22.8" customHeight="1">
      <c r="A382" s="12"/>
      <c r="B382" s="197"/>
      <c r="C382" s="198"/>
      <c r="D382" s="199" t="s">
        <v>71</v>
      </c>
      <c r="E382" s="211" t="s">
        <v>1752</v>
      </c>
      <c r="F382" s="211" t="s">
        <v>1753</v>
      </c>
      <c r="G382" s="198"/>
      <c r="H382" s="198"/>
      <c r="I382" s="201"/>
      <c r="J382" s="212">
        <f>BK382</f>
        <v>0</v>
      </c>
      <c r="K382" s="198"/>
      <c r="L382" s="203"/>
      <c r="M382" s="204"/>
      <c r="N382" s="205"/>
      <c r="O382" s="205"/>
      <c r="P382" s="206">
        <f>SUM(P383:P385)</f>
        <v>0</v>
      </c>
      <c r="Q382" s="205"/>
      <c r="R382" s="206">
        <f>SUM(R383:R385)</f>
        <v>0.00058</v>
      </c>
      <c r="S382" s="205"/>
      <c r="T382" s="207">
        <f>SUM(T383:T385)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8" t="s">
        <v>81</v>
      </c>
      <c r="AT382" s="209" t="s">
        <v>71</v>
      </c>
      <c r="AU382" s="209" t="s">
        <v>79</v>
      </c>
      <c r="AY382" s="208" t="s">
        <v>210</v>
      </c>
      <c r="BK382" s="210">
        <f>SUM(BK383:BK385)</f>
        <v>0</v>
      </c>
    </row>
    <row r="383" spans="1:65" s="2" customFormat="1" ht="16.5" customHeight="1">
      <c r="A383" s="39"/>
      <c r="B383" s="40"/>
      <c r="C383" s="213" t="s">
        <v>668</v>
      </c>
      <c r="D383" s="213" t="s">
        <v>212</v>
      </c>
      <c r="E383" s="214" t="s">
        <v>2278</v>
      </c>
      <c r="F383" s="215" t="s">
        <v>2279</v>
      </c>
      <c r="G383" s="216" t="s">
        <v>297</v>
      </c>
      <c r="H383" s="217">
        <v>2</v>
      </c>
      <c r="I383" s="218"/>
      <c r="J383" s="219">
        <f>ROUND(I383*H383,2)</f>
        <v>0</v>
      </c>
      <c r="K383" s="215" t="s">
        <v>216</v>
      </c>
      <c r="L383" s="45"/>
      <c r="M383" s="220" t="s">
        <v>19</v>
      </c>
      <c r="N383" s="221" t="s">
        <v>43</v>
      </c>
      <c r="O383" s="85"/>
      <c r="P383" s="222">
        <f>O383*H383</f>
        <v>0</v>
      </c>
      <c r="Q383" s="222">
        <v>0.00029</v>
      </c>
      <c r="R383" s="222">
        <f>Q383*H383</f>
        <v>0.00058</v>
      </c>
      <c r="S383" s="222">
        <v>0</v>
      </c>
      <c r="T383" s="22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4" t="s">
        <v>311</v>
      </c>
      <c r="AT383" s="224" t="s">
        <v>212</v>
      </c>
      <c r="AU383" s="224" t="s">
        <v>81</v>
      </c>
      <c r="AY383" s="18" t="s">
        <v>210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8" t="s">
        <v>79</v>
      </c>
      <c r="BK383" s="225">
        <f>ROUND(I383*H383,2)</f>
        <v>0</v>
      </c>
      <c r="BL383" s="18" t="s">
        <v>311</v>
      </c>
      <c r="BM383" s="224" t="s">
        <v>2280</v>
      </c>
    </row>
    <row r="384" spans="1:47" s="2" customFormat="1" ht="12">
      <c r="A384" s="39"/>
      <c r="B384" s="40"/>
      <c r="C384" s="41"/>
      <c r="D384" s="226" t="s">
        <v>219</v>
      </c>
      <c r="E384" s="41"/>
      <c r="F384" s="227" t="s">
        <v>2281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219</v>
      </c>
      <c r="AU384" s="18" t="s">
        <v>81</v>
      </c>
    </row>
    <row r="385" spans="1:47" s="2" customFormat="1" ht="12">
      <c r="A385" s="39"/>
      <c r="B385" s="40"/>
      <c r="C385" s="41"/>
      <c r="D385" s="231" t="s">
        <v>221</v>
      </c>
      <c r="E385" s="41"/>
      <c r="F385" s="232" t="s">
        <v>2282</v>
      </c>
      <c r="G385" s="41"/>
      <c r="H385" s="41"/>
      <c r="I385" s="228"/>
      <c r="J385" s="41"/>
      <c r="K385" s="41"/>
      <c r="L385" s="45"/>
      <c r="M385" s="229"/>
      <c r="N385" s="230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221</v>
      </c>
      <c r="AU385" s="18" t="s">
        <v>81</v>
      </c>
    </row>
    <row r="386" spans="1:63" s="12" customFormat="1" ht="22.8" customHeight="1">
      <c r="A386" s="12"/>
      <c r="B386" s="197"/>
      <c r="C386" s="198"/>
      <c r="D386" s="199" t="s">
        <v>71</v>
      </c>
      <c r="E386" s="211" t="s">
        <v>573</v>
      </c>
      <c r="F386" s="211" t="s">
        <v>574</v>
      </c>
      <c r="G386" s="198"/>
      <c r="H386" s="198"/>
      <c r="I386" s="201"/>
      <c r="J386" s="212">
        <f>BK386</f>
        <v>0</v>
      </c>
      <c r="K386" s="198"/>
      <c r="L386" s="203"/>
      <c r="M386" s="204"/>
      <c r="N386" s="205"/>
      <c r="O386" s="205"/>
      <c r="P386" s="206">
        <f>SUM(P387:P409)</f>
        <v>0</v>
      </c>
      <c r="Q386" s="205"/>
      <c r="R386" s="206">
        <f>SUM(R387:R409)</f>
        <v>0.0031799999999999997</v>
      </c>
      <c r="S386" s="205"/>
      <c r="T386" s="207">
        <f>SUM(T387:T409)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8" t="s">
        <v>81</v>
      </c>
      <c r="AT386" s="209" t="s">
        <v>71</v>
      </c>
      <c r="AU386" s="209" t="s">
        <v>79</v>
      </c>
      <c r="AY386" s="208" t="s">
        <v>210</v>
      </c>
      <c r="BK386" s="210">
        <f>SUM(BK387:BK409)</f>
        <v>0</v>
      </c>
    </row>
    <row r="387" spans="1:65" s="2" customFormat="1" ht="24.15" customHeight="1">
      <c r="A387" s="39"/>
      <c r="B387" s="40"/>
      <c r="C387" s="213" t="s">
        <v>677</v>
      </c>
      <c r="D387" s="213" t="s">
        <v>212</v>
      </c>
      <c r="E387" s="214" t="s">
        <v>576</v>
      </c>
      <c r="F387" s="215" t="s">
        <v>577</v>
      </c>
      <c r="G387" s="216" t="s">
        <v>578</v>
      </c>
      <c r="H387" s="217">
        <v>4</v>
      </c>
      <c r="I387" s="218"/>
      <c r="J387" s="219">
        <f>ROUND(I387*H387,2)</f>
        <v>0</v>
      </c>
      <c r="K387" s="215" t="s">
        <v>216</v>
      </c>
      <c r="L387" s="45"/>
      <c r="M387" s="220" t="s">
        <v>19</v>
      </c>
      <c r="N387" s="221" t="s">
        <v>43</v>
      </c>
      <c r="O387" s="85"/>
      <c r="P387" s="222">
        <f>O387*H387</f>
        <v>0</v>
      </c>
      <c r="Q387" s="222">
        <v>0.00052</v>
      </c>
      <c r="R387" s="222">
        <f>Q387*H387</f>
        <v>0.00208</v>
      </c>
      <c r="S387" s="222">
        <v>0</v>
      </c>
      <c r="T387" s="223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4" t="s">
        <v>311</v>
      </c>
      <c r="AT387" s="224" t="s">
        <v>212</v>
      </c>
      <c r="AU387" s="224" t="s">
        <v>81</v>
      </c>
      <c r="AY387" s="18" t="s">
        <v>210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8" t="s">
        <v>79</v>
      </c>
      <c r="BK387" s="225">
        <f>ROUND(I387*H387,2)</f>
        <v>0</v>
      </c>
      <c r="BL387" s="18" t="s">
        <v>311</v>
      </c>
      <c r="BM387" s="224" t="s">
        <v>2283</v>
      </c>
    </row>
    <row r="388" spans="1:47" s="2" customFormat="1" ht="12">
      <c r="A388" s="39"/>
      <c r="B388" s="40"/>
      <c r="C388" s="41"/>
      <c r="D388" s="226" t="s">
        <v>219</v>
      </c>
      <c r="E388" s="41"/>
      <c r="F388" s="227" t="s">
        <v>577</v>
      </c>
      <c r="G388" s="41"/>
      <c r="H388" s="41"/>
      <c r="I388" s="228"/>
      <c r="J388" s="41"/>
      <c r="K388" s="41"/>
      <c r="L388" s="45"/>
      <c r="M388" s="229"/>
      <c r="N388" s="230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219</v>
      </c>
      <c r="AU388" s="18" t="s">
        <v>81</v>
      </c>
    </row>
    <row r="389" spans="1:47" s="2" customFormat="1" ht="12">
      <c r="A389" s="39"/>
      <c r="B389" s="40"/>
      <c r="C389" s="41"/>
      <c r="D389" s="231" t="s">
        <v>221</v>
      </c>
      <c r="E389" s="41"/>
      <c r="F389" s="232" t="s">
        <v>580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221</v>
      </c>
      <c r="AU389" s="18" t="s">
        <v>81</v>
      </c>
    </row>
    <row r="390" spans="1:65" s="2" customFormat="1" ht="24.15" customHeight="1">
      <c r="A390" s="39"/>
      <c r="B390" s="40"/>
      <c r="C390" s="213" t="s">
        <v>684</v>
      </c>
      <c r="D390" s="213" t="s">
        <v>212</v>
      </c>
      <c r="E390" s="214" t="s">
        <v>582</v>
      </c>
      <c r="F390" s="215" t="s">
        <v>583</v>
      </c>
      <c r="G390" s="216" t="s">
        <v>578</v>
      </c>
      <c r="H390" s="217">
        <v>1</v>
      </c>
      <c r="I390" s="218"/>
      <c r="J390" s="219">
        <f>ROUND(I390*H390,2)</f>
        <v>0</v>
      </c>
      <c r="K390" s="215" t="s">
        <v>19</v>
      </c>
      <c r="L390" s="45"/>
      <c r="M390" s="220" t="s">
        <v>19</v>
      </c>
      <c r="N390" s="221" t="s">
        <v>43</v>
      </c>
      <c r="O390" s="85"/>
      <c r="P390" s="222">
        <f>O390*H390</f>
        <v>0</v>
      </c>
      <c r="Q390" s="222">
        <v>0.0011</v>
      </c>
      <c r="R390" s="222">
        <f>Q390*H390</f>
        <v>0.0011</v>
      </c>
      <c r="S390" s="222">
        <v>0</v>
      </c>
      <c r="T390" s="22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4" t="s">
        <v>311</v>
      </c>
      <c r="AT390" s="224" t="s">
        <v>212</v>
      </c>
      <c r="AU390" s="224" t="s">
        <v>81</v>
      </c>
      <c r="AY390" s="18" t="s">
        <v>210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79</v>
      </c>
      <c r="BK390" s="225">
        <f>ROUND(I390*H390,2)</f>
        <v>0</v>
      </c>
      <c r="BL390" s="18" t="s">
        <v>311</v>
      </c>
      <c r="BM390" s="224" t="s">
        <v>2284</v>
      </c>
    </row>
    <row r="391" spans="1:47" s="2" customFormat="1" ht="12">
      <c r="A391" s="39"/>
      <c r="B391" s="40"/>
      <c r="C391" s="41"/>
      <c r="D391" s="226" t="s">
        <v>219</v>
      </c>
      <c r="E391" s="41"/>
      <c r="F391" s="227" t="s">
        <v>583</v>
      </c>
      <c r="G391" s="41"/>
      <c r="H391" s="41"/>
      <c r="I391" s="228"/>
      <c r="J391" s="41"/>
      <c r="K391" s="41"/>
      <c r="L391" s="45"/>
      <c r="M391" s="229"/>
      <c r="N391" s="230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219</v>
      </c>
      <c r="AU391" s="18" t="s">
        <v>81</v>
      </c>
    </row>
    <row r="392" spans="1:65" s="2" customFormat="1" ht="16.5" customHeight="1">
      <c r="A392" s="39"/>
      <c r="B392" s="40"/>
      <c r="C392" s="213" t="s">
        <v>696</v>
      </c>
      <c r="D392" s="213" t="s">
        <v>212</v>
      </c>
      <c r="E392" s="214" t="s">
        <v>586</v>
      </c>
      <c r="F392" s="215" t="s">
        <v>587</v>
      </c>
      <c r="G392" s="216" t="s">
        <v>297</v>
      </c>
      <c r="H392" s="217">
        <v>3</v>
      </c>
      <c r="I392" s="218"/>
      <c r="J392" s="219">
        <f>ROUND(I392*H392,2)</f>
        <v>0</v>
      </c>
      <c r="K392" s="215" t="s">
        <v>19</v>
      </c>
      <c r="L392" s="45"/>
      <c r="M392" s="220" t="s">
        <v>19</v>
      </c>
      <c r="N392" s="221" t="s">
        <v>43</v>
      </c>
      <c r="O392" s="85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4" t="s">
        <v>311</v>
      </c>
      <c r="AT392" s="224" t="s">
        <v>212</v>
      </c>
      <c r="AU392" s="224" t="s">
        <v>81</v>
      </c>
      <c r="AY392" s="18" t="s">
        <v>210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79</v>
      </c>
      <c r="BK392" s="225">
        <f>ROUND(I392*H392,2)</f>
        <v>0</v>
      </c>
      <c r="BL392" s="18" t="s">
        <v>311</v>
      </c>
      <c r="BM392" s="224" t="s">
        <v>2285</v>
      </c>
    </row>
    <row r="393" spans="1:47" s="2" customFormat="1" ht="12">
      <c r="A393" s="39"/>
      <c r="B393" s="40"/>
      <c r="C393" s="41"/>
      <c r="D393" s="226" t="s">
        <v>219</v>
      </c>
      <c r="E393" s="41"/>
      <c r="F393" s="227" t="s">
        <v>587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219</v>
      </c>
      <c r="AU393" s="18" t="s">
        <v>81</v>
      </c>
    </row>
    <row r="394" spans="1:65" s="2" customFormat="1" ht="16.5" customHeight="1">
      <c r="A394" s="39"/>
      <c r="B394" s="40"/>
      <c r="C394" s="213" t="s">
        <v>706</v>
      </c>
      <c r="D394" s="213" t="s">
        <v>212</v>
      </c>
      <c r="E394" s="214" t="s">
        <v>590</v>
      </c>
      <c r="F394" s="215" t="s">
        <v>591</v>
      </c>
      <c r="G394" s="216" t="s">
        <v>297</v>
      </c>
      <c r="H394" s="217">
        <v>3</v>
      </c>
      <c r="I394" s="218"/>
      <c r="J394" s="219">
        <f>ROUND(I394*H394,2)</f>
        <v>0</v>
      </c>
      <c r="K394" s="215" t="s">
        <v>19</v>
      </c>
      <c r="L394" s="45"/>
      <c r="M394" s="220" t="s">
        <v>19</v>
      </c>
      <c r="N394" s="221" t="s">
        <v>43</v>
      </c>
      <c r="O394" s="85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4" t="s">
        <v>311</v>
      </c>
      <c r="AT394" s="224" t="s">
        <v>212</v>
      </c>
      <c r="AU394" s="224" t="s">
        <v>81</v>
      </c>
      <c r="AY394" s="18" t="s">
        <v>210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8" t="s">
        <v>79</v>
      </c>
      <c r="BK394" s="225">
        <f>ROUND(I394*H394,2)</f>
        <v>0</v>
      </c>
      <c r="BL394" s="18" t="s">
        <v>311</v>
      </c>
      <c r="BM394" s="224" t="s">
        <v>2286</v>
      </c>
    </row>
    <row r="395" spans="1:47" s="2" customFormat="1" ht="12">
      <c r="A395" s="39"/>
      <c r="B395" s="40"/>
      <c r="C395" s="41"/>
      <c r="D395" s="226" t="s">
        <v>219</v>
      </c>
      <c r="E395" s="41"/>
      <c r="F395" s="227" t="s">
        <v>591</v>
      </c>
      <c r="G395" s="41"/>
      <c r="H395" s="41"/>
      <c r="I395" s="228"/>
      <c r="J395" s="41"/>
      <c r="K395" s="41"/>
      <c r="L395" s="45"/>
      <c r="M395" s="229"/>
      <c r="N395" s="230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219</v>
      </c>
      <c r="AU395" s="18" t="s">
        <v>81</v>
      </c>
    </row>
    <row r="396" spans="1:65" s="2" customFormat="1" ht="16.5" customHeight="1">
      <c r="A396" s="39"/>
      <c r="B396" s="40"/>
      <c r="C396" s="213" t="s">
        <v>713</v>
      </c>
      <c r="D396" s="213" t="s">
        <v>212</v>
      </c>
      <c r="E396" s="214" t="s">
        <v>594</v>
      </c>
      <c r="F396" s="215" t="s">
        <v>595</v>
      </c>
      <c r="G396" s="216" t="s">
        <v>297</v>
      </c>
      <c r="H396" s="217">
        <v>4</v>
      </c>
      <c r="I396" s="218"/>
      <c r="J396" s="219">
        <f>ROUND(I396*H396,2)</f>
        <v>0</v>
      </c>
      <c r="K396" s="215" t="s">
        <v>19</v>
      </c>
      <c r="L396" s="45"/>
      <c r="M396" s="220" t="s">
        <v>19</v>
      </c>
      <c r="N396" s="221" t="s">
        <v>43</v>
      </c>
      <c r="O396" s="85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4" t="s">
        <v>311</v>
      </c>
      <c r="AT396" s="224" t="s">
        <v>212</v>
      </c>
      <c r="AU396" s="224" t="s">
        <v>81</v>
      </c>
      <c r="AY396" s="18" t="s">
        <v>210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8" t="s">
        <v>79</v>
      </c>
      <c r="BK396" s="225">
        <f>ROUND(I396*H396,2)</f>
        <v>0</v>
      </c>
      <c r="BL396" s="18" t="s">
        <v>311</v>
      </c>
      <c r="BM396" s="224" t="s">
        <v>2287</v>
      </c>
    </row>
    <row r="397" spans="1:47" s="2" customFormat="1" ht="12">
      <c r="A397" s="39"/>
      <c r="B397" s="40"/>
      <c r="C397" s="41"/>
      <c r="D397" s="226" t="s">
        <v>219</v>
      </c>
      <c r="E397" s="41"/>
      <c r="F397" s="227" t="s">
        <v>595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219</v>
      </c>
      <c r="AU397" s="18" t="s">
        <v>81</v>
      </c>
    </row>
    <row r="398" spans="1:65" s="2" customFormat="1" ht="16.5" customHeight="1">
      <c r="A398" s="39"/>
      <c r="B398" s="40"/>
      <c r="C398" s="213" t="s">
        <v>721</v>
      </c>
      <c r="D398" s="213" t="s">
        <v>212</v>
      </c>
      <c r="E398" s="214" t="s">
        <v>598</v>
      </c>
      <c r="F398" s="215" t="s">
        <v>599</v>
      </c>
      <c r="G398" s="216" t="s">
        <v>297</v>
      </c>
      <c r="H398" s="217">
        <v>2</v>
      </c>
      <c r="I398" s="218"/>
      <c r="J398" s="219">
        <f>ROUND(I398*H398,2)</f>
        <v>0</v>
      </c>
      <c r="K398" s="215" t="s">
        <v>19</v>
      </c>
      <c r="L398" s="45"/>
      <c r="M398" s="220" t="s">
        <v>19</v>
      </c>
      <c r="N398" s="221" t="s">
        <v>43</v>
      </c>
      <c r="O398" s="85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311</v>
      </c>
      <c r="AT398" s="224" t="s">
        <v>212</v>
      </c>
      <c r="AU398" s="224" t="s">
        <v>81</v>
      </c>
      <c r="AY398" s="18" t="s">
        <v>210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79</v>
      </c>
      <c r="BK398" s="225">
        <f>ROUND(I398*H398,2)</f>
        <v>0</v>
      </c>
      <c r="BL398" s="18" t="s">
        <v>311</v>
      </c>
      <c r="BM398" s="224" t="s">
        <v>2288</v>
      </c>
    </row>
    <row r="399" spans="1:47" s="2" customFormat="1" ht="12">
      <c r="A399" s="39"/>
      <c r="B399" s="40"/>
      <c r="C399" s="41"/>
      <c r="D399" s="226" t="s">
        <v>219</v>
      </c>
      <c r="E399" s="41"/>
      <c r="F399" s="227" t="s">
        <v>599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219</v>
      </c>
      <c r="AU399" s="18" t="s">
        <v>81</v>
      </c>
    </row>
    <row r="400" spans="1:65" s="2" customFormat="1" ht="16.5" customHeight="1">
      <c r="A400" s="39"/>
      <c r="B400" s="40"/>
      <c r="C400" s="213" t="s">
        <v>727</v>
      </c>
      <c r="D400" s="213" t="s">
        <v>212</v>
      </c>
      <c r="E400" s="214" t="s">
        <v>602</v>
      </c>
      <c r="F400" s="215" t="s">
        <v>603</v>
      </c>
      <c r="G400" s="216" t="s">
        <v>297</v>
      </c>
      <c r="H400" s="217">
        <v>1</v>
      </c>
      <c r="I400" s="218"/>
      <c r="J400" s="219">
        <f>ROUND(I400*H400,2)</f>
        <v>0</v>
      </c>
      <c r="K400" s="215" t="s">
        <v>19</v>
      </c>
      <c r="L400" s="45"/>
      <c r="M400" s="220" t="s">
        <v>19</v>
      </c>
      <c r="N400" s="221" t="s">
        <v>43</v>
      </c>
      <c r="O400" s="85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4" t="s">
        <v>311</v>
      </c>
      <c r="AT400" s="224" t="s">
        <v>212</v>
      </c>
      <c r="AU400" s="224" t="s">
        <v>81</v>
      </c>
      <c r="AY400" s="18" t="s">
        <v>210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8" t="s">
        <v>79</v>
      </c>
      <c r="BK400" s="225">
        <f>ROUND(I400*H400,2)</f>
        <v>0</v>
      </c>
      <c r="BL400" s="18" t="s">
        <v>311</v>
      </c>
      <c r="BM400" s="224" t="s">
        <v>2289</v>
      </c>
    </row>
    <row r="401" spans="1:47" s="2" customFormat="1" ht="12">
      <c r="A401" s="39"/>
      <c r="B401" s="40"/>
      <c r="C401" s="41"/>
      <c r="D401" s="226" t="s">
        <v>219</v>
      </c>
      <c r="E401" s="41"/>
      <c r="F401" s="227" t="s">
        <v>603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219</v>
      </c>
      <c r="AU401" s="18" t="s">
        <v>81</v>
      </c>
    </row>
    <row r="402" spans="1:65" s="2" customFormat="1" ht="16.5" customHeight="1">
      <c r="A402" s="39"/>
      <c r="B402" s="40"/>
      <c r="C402" s="213" t="s">
        <v>737</v>
      </c>
      <c r="D402" s="213" t="s">
        <v>212</v>
      </c>
      <c r="E402" s="214" t="s">
        <v>606</v>
      </c>
      <c r="F402" s="215" t="s">
        <v>607</v>
      </c>
      <c r="G402" s="216" t="s">
        <v>297</v>
      </c>
      <c r="H402" s="217">
        <v>1</v>
      </c>
      <c r="I402" s="218"/>
      <c r="J402" s="219">
        <f>ROUND(I402*H402,2)</f>
        <v>0</v>
      </c>
      <c r="K402" s="215" t="s">
        <v>19</v>
      </c>
      <c r="L402" s="45"/>
      <c r="M402" s="220" t="s">
        <v>19</v>
      </c>
      <c r="N402" s="221" t="s">
        <v>43</v>
      </c>
      <c r="O402" s="85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311</v>
      </c>
      <c r="AT402" s="224" t="s">
        <v>212</v>
      </c>
      <c r="AU402" s="224" t="s">
        <v>81</v>
      </c>
      <c r="AY402" s="18" t="s">
        <v>210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79</v>
      </c>
      <c r="BK402" s="225">
        <f>ROUND(I402*H402,2)</f>
        <v>0</v>
      </c>
      <c r="BL402" s="18" t="s">
        <v>311</v>
      </c>
      <c r="BM402" s="224" t="s">
        <v>2290</v>
      </c>
    </row>
    <row r="403" spans="1:47" s="2" customFormat="1" ht="12">
      <c r="A403" s="39"/>
      <c r="B403" s="40"/>
      <c r="C403" s="41"/>
      <c r="D403" s="226" t="s">
        <v>219</v>
      </c>
      <c r="E403" s="41"/>
      <c r="F403" s="227" t="s">
        <v>607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219</v>
      </c>
      <c r="AU403" s="18" t="s">
        <v>81</v>
      </c>
    </row>
    <row r="404" spans="1:65" s="2" customFormat="1" ht="16.5" customHeight="1">
      <c r="A404" s="39"/>
      <c r="B404" s="40"/>
      <c r="C404" s="213" t="s">
        <v>744</v>
      </c>
      <c r="D404" s="213" t="s">
        <v>212</v>
      </c>
      <c r="E404" s="214" t="s">
        <v>610</v>
      </c>
      <c r="F404" s="215" t="s">
        <v>611</v>
      </c>
      <c r="G404" s="216" t="s">
        <v>297</v>
      </c>
      <c r="H404" s="217">
        <v>1</v>
      </c>
      <c r="I404" s="218"/>
      <c r="J404" s="219">
        <f>ROUND(I404*H404,2)</f>
        <v>0</v>
      </c>
      <c r="K404" s="215" t="s">
        <v>19</v>
      </c>
      <c r="L404" s="45"/>
      <c r="M404" s="220" t="s">
        <v>19</v>
      </c>
      <c r="N404" s="221" t="s">
        <v>43</v>
      </c>
      <c r="O404" s="85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24" t="s">
        <v>311</v>
      </c>
      <c r="AT404" s="224" t="s">
        <v>212</v>
      </c>
      <c r="AU404" s="224" t="s">
        <v>81</v>
      </c>
      <c r="AY404" s="18" t="s">
        <v>210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8" t="s">
        <v>79</v>
      </c>
      <c r="BK404" s="225">
        <f>ROUND(I404*H404,2)</f>
        <v>0</v>
      </c>
      <c r="BL404" s="18" t="s">
        <v>311</v>
      </c>
      <c r="BM404" s="224" t="s">
        <v>2291</v>
      </c>
    </row>
    <row r="405" spans="1:47" s="2" customFormat="1" ht="12">
      <c r="A405" s="39"/>
      <c r="B405" s="40"/>
      <c r="C405" s="41"/>
      <c r="D405" s="226" t="s">
        <v>219</v>
      </c>
      <c r="E405" s="41"/>
      <c r="F405" s="227" t="s">
        <v>611</v>
      </c>
      <c r="G405" s="41"/>
      <c r="H405" s="41"/>
      <c r="I405" s="228"/>
      <c r="J405" s="41"/>
      <c r="K405" s="41"/>
      <c r="L405" s="45"/>
      <c r="M405" s="229"/>
      <c r="N405" s="230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219</v>
      </c>
      <c r="AU405" s="18" t="s">
        <v>81</v>
      </c>
    </row>
    <row r="406" spans="1:65" s="2" customFormat="1" ht="16.5" customHeight="1">
      <c r="A406" s="39"/>
      <c r="B406" s="40"/>
      <c r="C406" s="213" t="s">
        <v>757</v>
      </c>
      <c r="D406" s="213" t="s">
        <v>212</v>
      </c>
      <c r="E406" s="214" t="s">
        <v>614</v>
      </c>
      <c r="F406" s="215" t="s">
        <v>615</v>
      </c>
      <c r="G406" s="216" t="s">
        <v>297</v>
      </c>
      <c r="H406" s="217">
        <v>1</v>
      </c>
      <c r="I406" s="218"/>
      <c r="J406" s="219">
        <f>ROUND(I406*H406,2)</f>
        <v>0</v>
      </c>
      <c r="K406" s="215" t="s">
        <v>19</v>
      </c>
      <c r="L406" s="45"/>
      <c r="M406" s="220" t="s">
        <v>19</v>
      </c>
      <c r="N406" s="221" t="s">
        <v>43</v>
      </c>
      <c r="O406" s="85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311</v>
      </c>
      <c r="AT406" s="224" t="s">
        <v>212</v>
      </c>
      <c r="AU406" s="224" t="s">
        <v>81</v>
      </c>
      <c r="AY406" s="18" t="s">
        <v>210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79</v>
      </c>
      <c r="BK406" s="225">
        <f>ROUND(I406*H406,2)</f>
        <v>0</v>
      </c>
      <c r="BL406" s="18" t="s">
        <v>311</v>
      </c>
      <c r="BM406" s="224" t="s">
        <v>2292</v>
      </c>
    </row>
    <row r="407" spans="1:47" s="2" customFormat="1" ht="12">
      <c r="A407" s="39"/>
      <c r="B407" s="40"/>
      <c r="C407" s="41"/>
      <c r="D407" s="226" t="s">
        <v>219</v>
      </c>
      <c r="E407" s="41"/>
      <c r="F407" s="227" t="s">
        <v>615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219</v>
      </c>
      <c r="AU407" s="18" t="s">
        <v>81</v>
      </c>
    </row>
    <row r="408" spans="1:65" s="2" customFormat="1" ht="16.5" customHeight="1">
      <c r="A408" s="39"/>
      <c r="B408" s="40"/>
      <c r="C408" s="213" t="s">
        <v>766</v>
      </c>
      <c r="D408" s="213" t="s">
        <v>212</v>
      </c>
      <c r="E408" s="214" t="s">
        <v>2293</v>
      </c>
      <c r="F408" s="215" t="s">
        <v>2294</v>
      </c>
      <c r="G408" s="216" t="s">
        <v>297</v>
      </c>
      <c r="H408" s="217">
        <v>1</v>
      </c>
      <c r="I408" s="218"/>
      <c r="J408" s="219">
        <f>ROUND(I408*H408,2)</f>
        <v>0</v>
      </c>
      <c r="K408" s="215" t="s">
        <v>19</v>
      </c>
      <c r="L408" s="45"/>
      <c r="M408" s="220" t="s">
        <v>19</v>
      </c>
      <c r="N408" s="221" t="s">
        <v>43</v>
      </c>
      <c r="O408" s="85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4" t="s">
        <v>311</v>
      </c>
      <c r="AT408" s="224" t="s">
        <v>212</v>
      </c>
      <c r="AU408" s="224" t="s">
        <v>81</v>
      </c>
      <c r="AY408" s="18" t="s">
        <v>210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8" t="s">
        <v>79</v>
      </c>
      <c r="BK408" s="225">
        <f>ROUND(I408*H408,2)</f>
        <v>0</v>
      </c>
      <c r="BL408" s="18" t="s">
        <v>311</v>
      </c>
      <c r="BM408" s="224" t="s">
        <v>2295</v>
      </c>
    </row>
    <row r="409" spans="1:47" s="2" customFormat="1" ht="12">
      <c r="A409" s="39"/>
      <c r="B409" s="40"/>
      <c r="C409" s="41"/>
      <c r="D409" s="226" t="s">
        <v>219</v>
      </c>
      <c r="E409" s="41"/>
      <c r="F409" s="227" t="s">
        <v>2294</v>
      </c>
      <c r="G409" s="41"/>
      <c r="H409" s="41"/>
      <c r="I409" s="228"/>
      <c r="J409" s="41"/>
      <c r="K409" s="41"/>
      <c r="L409" s="45"/>
      <c r="M409" s="229"/>
      <c r="N409" s="230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219</v>
      </c>
      <c r="AU409" s="18" t="s">
        <v>81</v>
      </c>
    </row>
    <row r="410" spans="1:63" s="12" customFormat="1" ht="22.8" customHeight="1">
      <c r="A410" s="12"/>
      <c r="B410" s="197"/>
      <c r="C410" s="198"/>
      <c r="D410" s="199" t="s">
        <v>71</v>
      </c>
      <c r="E410" s="211" t="s">
        <v>617</v>
      </c>
      <c r="F410" s="211" t="s">
        <v>618</v>
      </c>
      <c r="G410" s="198"/>
      <c r="H410" s="198"/>
      <c r="I410" s="201"/>
      <c r="J410" s="212">
        <f>BK410</f>
        <v>0</v>
      </c>
      <c r="K410" s="198"/>
      <c r="L410" s="203"/>
      <c r="M410" s="204"/>
      <c r="N410" s="205"/>
      <c r="O410" s="205"/>
      <c r="P410" s="206">
        <f>SUM(P411:P505)</f>
        <v>0</v>
      </c>
      <c r="Q410" s="205"/>
      <c r="R410" s="206">
        <f>SUM(R411:R505)</f>
        <v>1.7479680999999998</v>
      </c>
      <c r="S410" s="205"/>
      <c r="T410" s="207">
        <f>SUM(T411:T505)</f>
        <v>1.2311740000000002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8" t="s">
        <v>81</v>
      </c>
      <c r="AT410" s="209" t="s">
        <v>71</v>
      </c>
      <c r="AU410" s="209" t="s">
        <v>79</v>
      </c>
      <c r="AY410" s="208" t="s">
        <v>210</v>
      </c>
      <c r="BK410" s="210">
        <f>SUM(BK411:BK505)</f>
        <v>0</v>
      </c>
    </row>
    <row r="411" spans="1:65" s="2" customFormat="1" ht="21.75" customHeight="1">
      <c r="A411" s="39"/>
      <c r="B411" s="40"/>
      <c r="C411" s="213" t="s">
        <v>774</v>
      </c>
      <c r="D411" s="213" t="s">
        <v>212</v>
      </c>
      <c r="E411" s="214" t="s">
        <v>620</v>
      </c>
      <c r="F411" s="215" t="s">
        <v>621</v>
      </c>
      <c r="G411" s="216" t="s">
        <v>297</v>
      </c>
      <c r="H411" s="217">
        <v>468</v>
      </c>
      <c r="I411" s="218"/>
      <c r="J411" s="219">
        <f>ROUND(I411*H411,2)</f>
        <v>0</v>
      </c>
      <c r="K411" s="215" t="s">
        <v>216</v>
      </c>
      <c r="L411" s="45"/>
      <c r="M411" s="220" t="s">
        <v>19</v>
      </c>
      <c r="N411" s="221" t="s">
        <v>43</v>
      </c>
      <c r="O411" s="85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4" t="s">
        <v>311</v>
      </c>
      <c r="AT411" s="224" t="s">
        <v>212</v>
      </c>
      <c r="AU411" s="224" t="s">
        <v>81</v>
      </c>
      <c r="AY411" s="18" t="s">
        <v>210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8" t="s">
        <v>79</v>
      </c>
      <c r="BK411" s="225">
        <f>ROUND(I411*H411,2)</f>
        <v>0</v>
      </c>
      <c r="BL411" s="18" t="s">
        <v>311</v>
      </c>
      <c r="BM411" s="224" t="s">
        <v>2296</v>
      </c>
    </row>
    <row r="412" spans="1:47" s="2" customFormat="1" ht="12">
      <c r="A412" s="39"/>
      <c r="B412" s="40"/>
      <c r="C412" s="41"/>
      <c r="D412" s="226" t="s">
        <v>219</v>
      </c>
      <c r="E412" s="41"/>
      <c r="F412" s="227" t="s">
        <v>623</v>
      </c>
      <c r="G412" s="41"/>
      <c r="H412" s="41"/>
      <c r="I412" s="228"/>
      <c r="J412" s="41"/>
      <c r="K412" s="41"/>
      <c r="L412" s="45"/>
      <c r="M412" s="229"/>
      <c r="N412" s="230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219</v>
      </c>
      <c r="AU412" s="18" t="s">
        <v>81</v>
      </c>
    </row>
    <row r="413" spans="1:47" s="2" customFormat="1" ht="12">
      <c r="A413" s="39"/>
      <c r="B413" s="40"/>
      <c r="C413" s="41"/>
      <c r="D413" s="231" t="s">
        <v>221</v>
      </c>
      <c r="E413" s="41"/>
      <c r="F413" s="232" t="s">
        <v>624</v>
      </c>
      <c r="G413" s="41"/>
      <c r="H413" s="41"/>
      <c r="I413" s="228"/>
      <c r="J413" s="41"/>
      <c r="K413" s="41"/>
      <c r="L413" s="45"/>
      <c r="M413" s="229"/>
      <c r="N413" s="230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221</v>
      </c>
      <c r="AU413" s="18" t="s">
        <v>81</v>
      </c>
    </row>
    <row r="414" spans="1:51" s="13" customFormat="1" ht="12">
      <c r="A414" s="13"/>
      <c r="B414" s="233"/>
      <c r="C414" s="234"/>
      <c r="D414" s="226" t="s">
        <v>223</v>
      </c>
      <c r="E414" s="235" t="s">
        <v>19</v>
      </c>
      <c r="F414" s="236" t="s">
        <v>2297</v>
      </c>
      <c r="G414" s="234"/>
      <c r="H414" s="237">
        <v>468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223</v>
      </c>
      <c r="AU414" s="243" t="s">
        <v>81</v>
      </c>
      <c r="AV414" s="13" t="s">
        <v>81</v>
      </c>
      <c r="AW414" s="13" t="s">
        <v>33</v>
      </c>
      <c r="AX414" s="13" t="s">
        <v>79</v>
      </c>
      <c r="AY414" s="243" t="s">
        <v>210</v>
      </c>
    </row>
    <row r="415" spans="1:65" s="2" customFormat="1" ht="16.5" customHeight="1">
      <c r="A415" s="39"/>
      <c r="B415" s="40"/>
      <c r="C415" s="244" t="s">
        <v>783</v>
      </c>
      <c r="D415" s="244" t="s">
        <v>240</v>
      </c>
      <c r="E415" s="245" t="s">
        <v>627</v>
      </c>
      <c r="F415" s="246" t="s">
        <v>628</v>
      </c>
      <c r="G415" s="247" t="s">
        <v>269</v>
      </c>
      <c r="H415" s="248">
        <v>140.4</v>
      </c>
      <c r="I415" s="249"/>
      <c r="J415" s="250">
        <f>ROUND(I415*H415,2)</f>
        <v>0</v>
      </c>
      <c r="K415" s="246" t="s">
        <v>216</v>
      </c>
      <c r="L415" s="251"/>
      <c r="M415" s="252" t="s">
        <v>19</v>
      </c>
      <c r="N415" s="253" t="s">
        <v>43</v>
      </c>
      <c r="O415" s="85"/>
      <c r="P415" s="222">
        <f>O415*H415</f>
        <v>0</v>
      </c>
      <c r="Q415" s="222">
        <v>0.0013</v>
      </c>
      <c r="R415" s="222">
        <f>Q415*H415</f>
        <v>0.18252</v>
      </c>
      <c r="S415" s="222">
        <v>0</v>
      </c>
      <c r="T415" s="223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4" t="s">
        <v>405</v>
      </c>
      <c r="AT415" s="224" t="s">
        <v>240</v>
      </c>
      <c r="AU415" s="224" t="s">
        <v>81</v>
      </c>
      <c r="AY415" s="18" t="s">
        <v>210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8" t="s">
        <v>79</v>
      </c>
      <c r="BK415" s="225">
        <f>ROUND(I415*H415,2)</f>
        <v>0</v>
      </c>
      <c r="BL415" s="18" t="s">
        <v>311</v>
      </c>
      <c r="BM415" s="224" t="s">
        <v>2298</v>
      </c>
    </row>
    <row r="416" spans="1:47" s="2" customFormat="1" ht="12">
      <c r="A416" s="39"/>
      <c r="B416" s="40"/>
      <c r="C416" s="41"/>
      <c r="D416" s="226" t="s">
        <v>219</v>
      </c>
      <c r="E416" s="41"/>
      <c r="F416" s="227" t="s">
        <v>628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219</v>
      </c>
      <c r="AU416" s="18" t="s">
        <v>81</v>
      </c>
    </row>
    <row r="417" spans="1:51" s="13" customFormat="1" ht="12">
      <c r="A417" s="13"/>
      <c r="B417" s="233"/>
      <c r="C417" s="234"/>
      <c r="D417" s="226" t="s">
        <v>223</v>
      </c>
      <c r="E417" s="234"/>
      <c r="F417" s="236" t="s">
        <v>2299</v>
      </c>
      <c r="G417" s="234"/>
      <c r="H417" s="237">
        <v>140.4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223</v>
      </c>
      <c r="AU417" s="243" t="s">
        <v>81</v>
      </c>
      <c r="AV417" s="13" t="s">
        <v>81</v>
      </c>
      <c r="AW417" s="13" t="s">
        <v>4</v>
      </c>
      <c r="AX417" s="13" t="s">
        <v>79</v>
      </c>
      <c r="AY417" s="243" t="s">
        <v>210</v>
      </c>
    </row>
    <row r="418" spans="1:65" s="2" customFormat="1" ht="24.15" customHeight="1">
      <c r="A418" s="39"/>
      <c r="B418" s="40"/>
      <c r="C418" s="244" t="s">
        <v>788</v>
      </c>
      <c r="D418" s="244" t="s">
        <v>240</v>
      </c>
      <c r="E418" s="245" t="s">
        <v>632</v>
      </c>
      <c r="F418" s="246" t="s">
        <v>633</v>
      </c>
      <c r="G418" s="247" t="s">
        <v>634</v>
      </c>
      <c r="H418" s="248">
        <v>9.36</v>
      </c>
      <c r="I418" s="249"/>
      <c r="J418" s="250">
        <f>ROUND(I418*H418,2)</f>
        <v>0</v>
      </c>
      <c r="K418" s="246" t="s">
        <v>216</v>
      </c>
      <c r="L418" s="251"/>
      <c r="M418" s="252" t="s">
        <v>19</v>
      </c>
      <c r="N418" s="253" t="s">
        <v>43</v>
      </c>
      <c r="O418" s="85"/>
      <c r="P418" s="222">
        <f>O418*H418</f>
        <v>0</v>
      </c>
      <c r="Q418" s="222">
        <v>0.00333</v>
      </c>
      <c r="R418" s="222">
        <f>Q418*H418</f>
        <v>0.0311688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405</v>
      </c>
      <c r="AT418" s="224" t="s">
        <v>240</v>
      </c>
      <c r="AU418" s="224" t="s">
        <v>81</v>
      </c>
      <c r="AY418" s="18" t="s">
        <v>210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79</v>
      </c>
      <c r="BK418" s="225">
        <f>ROUND(I418*H418,2)</f>
        <v>0</v>
      </c>
      <c r="BL418" s="18" t="s">
        <v>311</v>
      </c>
      <c r="BM418" s="224" t="s">
        <v>2300</v>
      </c>
    </row>
    <row r="419" spans="1:47" s="2" customFormat="1" ht="12">
      <c r="A419" s="39"/>
      <c r="B419" s="40"/>
      <c r="C419" s="41"/>
      <c r="D419" s="226" t="s">
        <v>219</v>
      </c>
      <c r="E419" s="41"/>
      <c r="F419" s="227" t="s">
        <v>633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219</v>
      </c>
      <c r="AU419" s="18" t="s">
        <v>81</v>
      </c>
    </row>
    <row r="420" spans="1:51" s="13" customFormat="1" ht="12">
      <c r="A420" s="13"/>
      <c r="B420" s="233"/>
      <c r="C420" s="234"/>
      <c r="D420" s="226" t="s">
        <v>223</v>
      </c>
      <c r="E420" s="235" t="s">
        <v>19</v>
      </c>
      <c r="F420" s="236" t="s">
        <v>2301</v>
      </c>
      <c r="G420" s="234"/>
      <c r="H420" s="237">
        <v>9.36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223</v>
      </c>
      <c r="AU420" s="243" t="s">
        <v>81</v>
      </c>
      <c r="AV420" s="13" t="s">
        <v>81</v>
      </c>
      <c r="AW420" s="13" t="s">
        <v>33</v>
      </c>
      <c r="AX420" s="13" t="s">
        <v>79</v>
      </c>
      <c r="AY420" s="243" t="s">
        <v>210</v>
      </c>
    </row>
    <row r="421" spans="1:65" s="2" customFormat="1" ht="24.15" customHeight="1">
      <c r="A421" s="39"/>
      <c r="B421" s="40"/>
      <c r="C421" s="244" t="s">
        <v>795</v>
      </c>
      <c r="D421" s="244" t="s">
        <v>240</v>
      </c>
      <c r="E421" s="245" t="s">
        <v>638</v>
      </c>
      <c r="F421" s="246" t="s">
        <v>639</v>
      </c>
      <c r="G421" s="247" t="s">
        <v>634</v>
      </c>
      <c r="H421" s="248">
        <v>9.36</v>
      </c>
      <c r="I421" s="249"/>
      <c r="J421" s="250">
        <f>ROUND(I421*H421,2)</f>
        <v>0</v>
      </c>
      <c r="K421" s="246" t="s">
        <v>216</v>
      </c>
      <c r="L421" s="251"/>
      <c r="M421" s="252" t="s">
        <v>19</v>
      </c>
      <c r="N421" s="253" t="s">
        <v>43</v>
      </c>
      <c r="O421" s="85"/>
      <c r="P421" s="222">
        <f>O421*H421</f>
        <v>0</v>
      </c>
      <c r="Q421" s="222">
        <v>0.00113</v>
      </c>
      <c r="R421" s="222">
        <f>Q421*H421</f>
        <v>0.010576799999999999</v>
      </c>
      <c r="S421" s="222">
        <v>0</v>
      </c>
      <c r="T421" s="223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4" t="s">
        <v>405</v>
      </c>
      <c r="AT421" s="224" t="s">
        <v>240</v>
      </c>
      <c r="AU421" s="224" t="s">
        <v>81</v>
      </c>
      <c r="AY421" s="18" t="s">
        <v>210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8" t="s">
        <v>79</v>
      </c>
      <c r="BK421" s="225">
        <f>ROUND(I421*H421,2)</f>
        <v>0</v>
      </c>
      <c r="BL421" s="18" t="s">
        <v>311</v>
      </c>
      <c r="BM421" s="224" t="s">
        <v>2302</v>
      </c>
    </row>
    <row r="422" spans="1:47" s="2" customFormat="1" ht="12">
      <c r="A422" s="39"/>
      <c r="B422" s="40"/>
      <c r="C422" s="41"/>
      <c r="D422" s="226" t="s">
        <v>219</v>
      </c>
      <c r="E422" s="41"/>
      <c r="F422" s="227" t="s">
        <v>639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219</v>
      </c>
      <c r="AU422" s="18" t="s">
        <v>81</v>
      </c>
    </row>
    <row r="423" spans="1:65" s="2" customFormat="1" ht="33" customHeight="1">
      <c r="A423" s="39"/>
      <c r="B423" s="40"/>
      <c r="C423" s="213" t="s">
        <v>803</v>
      </c>
      <c r="D423" s="213" t="s">
        <v>212</v>
      </c>
      <c r="E423" s="214" t="s">
        <v>643</v>
      </c>
      <c r="F423" s="215" t="s">
        <v>644</v>
      </c>
      <c r="G423" s="216" t="s">
        <v>229</v>
      </c>
      <c r="H423" s="217">
        <v>7.63</v>
      </c>
      <c r="I423" s="218"/>
      <c r="J423" s="219">
        <f>ROUND(I423*H423,2)</f>
        <v>0</v>
      </c>
      <c r="K423" s="215" t="s">
        <v>216</v>
      </c>
      <c r="L423" s="45"/>
      <c r="M423" s="220" t="s">
        <v>19</v>
      </c>
      <c r="N423" s="221" t="s">
        <v>43</v>
      </c>
      <c r="O423" s="85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4" t="s">
        <v>311</v>
      </c>
      <c r="AT423" s="224" t="s">
        <v>212</v>
      </c>
      <c r="AU423" s="224" t="s">
        <v>81</v>
      </c>
      <c r="AY423" s="18" t="s">
        <v>210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79</v>
      </c>
      <c r="BK423" s="225">
        <f>ROUND(I423*H423,2)</f>
        <v>0</v>
      </c>
      <c r="BL423" s="18" t="s">
        <v>311</v>
      </c>
      <c r="BM423" s="224" t="s">
        <v>2303</v>
      </c>
    </row>
    <row r="424" spans="1:47" s="2" customFormat="1" ht="12">
      <c r="A424" s="39"/>
      <c r="B424" s="40"/>
      <c r="C424" s="41"/>
      <c r="D424" s="226" t="s">
        <v>219</v>
      </c>
      <c r="E424" s="41"/>
      <c r="F424" s="227" t="s">
        <v>646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219</v>
      </c>
      <c r="AU424" s="18" t="s">
        <v>81</v>
      </c>
    </row>
    <row r="425" spans="1:47" s="2" customFormat="1" ht="12">
      <c r="A425" s="39"/>
      <c r="B425" s="40"/>
      <c r="C425" s="41"/>
      <c r="D425" s="231" t="s">
        <v>221</v>
      </c>
      <c r="E425" s="41"/>
      <c r="F425" s="232" t="s">
        <v>647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221</v>
      </c>
      <c r="AU425" s="18" t="s">
        <v>81</v>
      </c>
    </row>
    <row r="426" spans="1:51" s="13" customFormat="1" ht="12">
      <c r="A426" s="13"/>
      <c r="B426" s="233"/>
      <c r="C426" s="234"/>
      <c r="D426" s="226" t="s">
        <v>223</v>
      </c>
      <c r="E426" s="235" t="s">
        <v>19</v>
      </c>
      <c r="F426" s="236" t="s">
        <v>2304</v>
      </c>
      <c r="G426" s="234"/>
      <c r="H426" s="237">
        <v>7.63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223</v>
      </c>
      <c r="AU426" s="243" t="s">
        <v>81</v>
      </c>
      <c r="AV426" s="13" t="s">
        <v>81</v>
      </c>
      <c r="AW426" s="13" t="s">
        <v>33</v>
      </c>
      <c r="AX426" s="13" t="s">
        <v>79</v>
      </c>
      <c r="AY426" s="243" t="s">
        <v>210</v>
      </c>
    </row>
    <row r="427" spans="1:65" s="2" customFormat="1" ht="24.15" customHeight="1">
      <c r="A427" s="39"/>
      <c r="B427" s="40"/>
      <c r="C427" s="244" t="s">
        <v>812</v>
      </c>
      <c r="D427" s="244" t="s">
        <v>240</v>
      </c>
      <c r="E427" s="245" t="s">
        <v>650</v>
      </c>
      <c r="F427" s="246" t="s">
        <v>651</v>
      </c>
      <c r="G427" s="247" t="s">
        <v>229</v>
      </c>
      <c r="H427" s="248">
        <v>8.012</v>
      </c>
      <c r="I427" s="249"/>
      <c r="J427" s="250">
        <f>ROUND(I427*H427,2)</f>
        <v>0</v>
      </c>
      <c r="K427" s="246" t="s">
        <v>216</v>
      </c>
      <c r="L427" s="251"/>
      <c r="M427" s="252" t="s">
        <v>19</v>
      </c>
      <c r="N427" s="253" t="s">
        <v>43</v>
      </c>
      <c r="O427" s="85"/>
      <c r="P427" s="222">
        <f>O427*H427</f>
        <v>0</v>
      </c>
      <c r="Q427" s="222">
        <v>0.0095</v>
      </c>
      <c r="R427" s="222">
        <f>Q427*H427</f>
        <v>0.076114</v>
      </c>
      <c r="S427" s="222">
        <v>0</v>
      </c>
      <c r="T427" s="223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4" t="s">
        <v>405</v>
      </c>
      <c r="AT427" s="224" t="s">
        <v>240</v>
      </c>
      <c r="AU427" s="224" t="s">
        <v>81</v>
      </c>
      <c r="AY427" s="18" t="s">
        <v>210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79</v>
      </c>
      <c r="BK427" s="225">
        <f>ROUND(I427*H427,2)</f>
        <v>0</v>
      </c>
      <c r="BL427" s="18" t="s">
        <v>311</v>
      </c>
      <c r="BM427" s="224" t="s">
        <v>2305</v>
      </c>
    </row>
    <row r="428" spans="1:47" s="2" customFormat="1" ht="12">
      <c r="A428" s="39"/>
      <c r="B428" s="40"/>
      <c r="C428" s="41"/>
      <c r="D428" s="226" t="s">
        <v>219</v>
      </c>
      <c r="E428" s="41"/>
      <c r="F428" s="227" t="s">
        <v>651</v>
      </c>
      <c r="G428" s="41"/>
      <c r="H428" s="41"/>
      <c r="I428" s="228"/>
      <c r="J428" s="41"/>
      <c r="K428" s="41"/>
      <c r="L428" s="45"/>
      <c r="M428" s="229"/>
      <c r="N428" s="230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219</v>
      </c>
      <c r="AU428" s="18" t="s">
        <v>81</v>
      </c>
    </row>
    <row r="429" spans="1:51" s="13" customFormat="1" ht="12">
      <c r="A429" s="13"/>
      <c r="B429" s="233"/>
      <c r="C429" s="234"/>
      <c r="D429" s="226" t="s">
        <v>223</v>
      </c>
      <c r="E429" s="234"/>
      <c r="F429" s="236" t="s">
        <v>2306</v>
      </c>
      <c r="G429" s="234"/>
      <c r="H429" s="237">
        <v>8.012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223</v>
      </c>
      <c r="AU429" s="243" t="s">
        <v>81</v>
      </c>
      <c r="AV429" s="13" t="s">
        <v>81</v>
      </c>
      <c r="AW429" s="13" t="s">
        <v>4</v>
      </c>
      <c r="AX429" s="13" t="s">
        <v>79</v>
      </c>
      <c r="AY429" s="243" t="s">
        <v>210</v>
      </c>
    </row>
    <row r="430" spans="1:65" s="2" customFormat="1" ht="24.15" customHeight="1">
      <c r="A430" s="39"/>
      <c r="B430" s="40"/>
      <c r="C430" s="213" t="s">
        <v>821</v>
      </c>
      <c r="D430" s="213" t="s">
        <v>212</v>
      </c>
      <c r="E430" s="214" t="s">
        <v>655</v>
      </c>
      <c r="F430" s="215" t="s">
        <v>656</v>
      </c>
      <c r="G430" s="216" t="s">
        <v>229</v>
      </c>
      <c r="H430" s="217">
        <v>43.706</v>
      </c>
      <c r="I430" s="218"/>
      <c r="J430" s="219">
        <f>ROUND(I430*H430,2)</f>
        <v>0</v>
      </c>
      <c r="K430" s="215" t="s">
        <v>216</v>
      </c>
      <c r="L430" s="45"/>
      <c r="M430" s="220" t="s">
        <v>19</v>
      </c>
      <c r="N430" s="221" t="s">
        <v>43</v>
      </c>
      <c r="O430" s="85"/>
      <c r="P430" s="222">
        <f>O430*H430</f>
        <v>0</v>
      </c>
      <c r="Q430" s="222">
        <v>0</v>
      </c>
      <c r="R430" s="222">
        <f>Q430*H430</f>
        <v>0</v>
      </c>
      <c r="S430" s="222">
        <v>0.014</v>
      </c>
      <c r="T430" s="223">
        <f>S430*H430</f>
        <v>0.6118840000000001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4" t="s">
        <v>311</v>
      </c>
      <c r="AT430" s="224" t="s">
        <v>212</v>
      </c>
      <c r="AU430" s="224" t="s">
        <v>81</v>
      </c>
      <c r="AY430" s="18" t="s">
        <v>210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8" t="s">
        <v>79</v>
      </c>
      <c r="BK430" s="225">
        <f>ROUND(I430*H430,2)</f>
        <v>0</v>
      </c>
      <c r="BL430" s="18" t="s">
        <v>311</v>
      </c>
      <c r="BM430" s="224" t="s">
        <v>2307</v>
      </c>
    </row>
    <row r="431" spans="1:47" s="2" customFormat="1" ht="12">
      <c r="A431" s="39"/>
      <c r="B431" s="40"/>
      <c r="C431" s="41"/>
      <c r="D431" s="226" t="s">
        <v>219</v>
      </c>
      <c r="E431" s="41"/>
      <c r="F431" s="227" t="s">
        <v>658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219</v>
      </c>
      <c r="AU431" s="18" t="s">
        <v>81</v>
      </c>
    </row>
    <row r="432" spans="1:47" s="2" customFormat="1" ht="12">
      <c r="A432" s="39"/>
      <c r="B432" s="40"/>
      <c r="C432" s="41"/>
      <c r="D432" s="231" t="s">
        <v>221</v>
      </c>
      <c r="E432" s="41"/>
      <c r="F432" s="232" t="s">
        <v>659</v>
      </c>
      <c r="G432" s="41"/>
      <c r="H432" s="41"/>
      <c r="I432" s="228"/>
      <c r="J432" s="41"/>
      <c r="K432" s="41"/>
      <c r="L432" s="45"/>
      <c r="M432" s="229"/>
      <c r="N432" s="230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221</v>
      </c>
      <c r="AU432" s="18" t="s">
        <v>81</v>
      </c>
    </row>
    <row r="433" spans="1:51" s="13" customFormat="1" ht="12">
      <c r="A433" s="13"/>
      <c r="B433" s="233"/>
      <c r="C433" s="234"/>
      <c r="D433" s="226" t="s">
        <v>223</v>
      </c>
      <c r="E433" s="235" t="s">
        <v>19</v>
      </c>
      <c r="F433" s="236" t="s">
        <v>2308</v>
      </c>
      <c r="G433" s="234"/>
      <c r="H433" s="237">
        <v>43.706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223</v>
      </c>
      <c r="AU433" s="243" t="s">
        <v>81</v>
      </c>
      <c r="AV433" s="13" t="s">
        <v>81</v>
      </c>
      <c r="AW433" s="13" t="s">
        <v>33</v>
      </c>
      <c r="AX433" s="13" t="s">
        <v>79</v>
      </c>
      <c r="AY433" s="243" t="s">
        <v>210</v>
      </c>
    </row>
    <row r="434" spans="1:65" s="2" customFormat="1" ht="24.15" customHeight="1">
      <c r="A434" s="39"/>
      <c r="B434" s="40"/>
      <c r="C434" s="213" t="s">
        <v>828</v>
      </c>
      <c r="D434" s="213" t="s">
        <v>212</v>
      </c>
      <c r="E434" s="214" t="s">
        <v>662</v>
      </c>
      <c r="F434" s="215" t="s">
        <v>663</v>
      </c>
      <c r="G434" s="216" t="s">
        <v>229</v>
      </c>
      <c r="H434" s="217">
        <v>7.8</v>
      </c>
      <c r="I434" s="218"/>
      <c r="J434" s="219">
        <f>ROUND(I434*H434,2)</f>
        <v>0</v>
      </c>
      <c r="K434" s="215" t="s">
        <v>216</v>
      </c>
      <c r="L434" s="45"/>
      <c r="M434" s="220" t="s">
        <v>19</v>
      </c>
      <c r="N434" s="221" t="s">
        <v>43</v>
      </c>
      <c r="O434" s="85"/>
      <c r="P434" s="222">
        <f>O434*H434</f>
        <v>0</v>
      </c>
      <c r="Q434" s="222">
        <v>0.01963</v>
      </c>
      <c r="R434" s="222">
        <f>Q434*H434</f>
        <v>0.153114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311</v>
      </c>
      <c r="AT434" s="224" t="s">
        <v>212</v>
      </c>
      <c r="AU434" s="224" t="s">
        <v>81</v>
      </c>
      <c r="AY434" s="18" t="s">
        <v>210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79</v>
      </c>
      <c r="BK434" s="225">
        <f>ROUND(I434*H434,2)</f>
        <v>0</v>
      </c>
      <c r="BL434" s="18" t="s">
        <v>311</v>
      </c>
      <c r="BM434" s="224" t="s">
        <v>2309</v>
      </c>
    </row>
    <row r="435" spans="1:47" s="2" customFormat="1" ht="12">
      <c r="A435" s="39"/>
      <c r="B435" s="40"/>
      <c r="C435" s="41"/>
      <c r="D435" s="226" t="s">
        <v>219</v>
      </c>
      <c r="E435" s="41"/>
      <c r="F435" s="227" t="s">
        <v>665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219</v>
      </c>
      <c r="AU435" s="18" t="s">
        <v>81</v>
      </c>
    </row>
    <row r="436" spans="1:47" s="2" customFormat="1" ht="12">
      <c r="A436" s="39"/>
      <c r="B436" s="40"/>
      <c r="C436" s="41"/>
      <c r="D436" s="231" t="s">
        <v>221</v>
      </c>
      <c r="E436" s="41"/>
      <c r="F436" s="232" t="s">
        <v>666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221</v>
      </c>
      <c r="AU436" s="18" t="s">
        <v>81</v>
      </c>
    </row>
    <row r="437" spans="1:51" s="13" customFormat="1" ht="12">
      <c r="A437" s="13"/>
      <c r="B437" s="233"/>
      <c r="C437" s="234"/>
      <c r="D437" s="226" t="s">
        <v>223</v>
      </c>
      <c r="E437" s="235" t="s">
        <v>19</v>
      </c>
      <c r="F437" s="236" t="s">
        <v>667</v>
      </c>
      <c r="G437" s="234"/>
      <c r="H437" s="237">
        <v>7.8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223</v>
      </c>
      <c r="AU437" s="243" t="s">
        <v>81</v>
      </c>
      <c r="AV437" s="13" t="s">
        <v>81</v>
      </c>
      <c r="AW437" s="13" t="s">
        <v>33</v>
      </c>
      <c r="AX437" s="13" t="s">
        <v>79</v>
      </c>
      <c r="AY437" s="243" t="s">
        <v>210</v>
      </c>
    </row>
    <row r="438" spans="1:65" s="2" customFormat="1" ht="24.15" customHeight="1">
      <c r="A438" s="39"/>
      <c r="B438" s="40"/>
      <c r="C438" s="213" t="s">
        <v>836</v>
      </c>
      <c r="D438" s="213" t="s">
        <v>212</v>
      </c>
      <c r="E438" s="214" t="s">
        <v>669</v>
      </c>
      <c r="F438" s="215" t="s">
        <v>670</v>
      </c>
      <c r="G438" s="216" t="s">
        <v>269</v>
      </c>
      <c r="H438" s="217">
        <v>37</v>
      </c>
      <c r="I438" s="218"/>
      <c r="J438" s="219">
        <f>ROUND(I438*H438,2)</f>
        <v>0</v>
      </c>
      <c r="K438" s="215" t="s">
        <v>216</v>
      </c>
      <c r="L438" s="45"/>
      <c r="M438" s="220" t="s">
        <v>19</v>
      </c>
      <c r="N438" s="221" t="s">
        <v>43</v>
      </c>
      <c r="O438" s="85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311</v>
      </c>
      <c r="AT438" s="224" t="s">
        <v>212</v>
      </c>
      <c r="AU438" s="224" t="s">
        <v>81</v>
      </c>
      <c r="AY438" s="18" t="s">
        <v>210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79</v>
      </c>
      <c r="BK438" s="225">
        <f>ROUND(I438*H438,2)</f>
        <v>0</v>
      </c>
      <c r="BL438" s="18" t="s">
        <v>311</v>
      </c>
      <c r="BM438" s="224" t="s">
        <v>2310</v>
      </c>
    </row>
    <row r="439" spans="1:47" s="2" customFormat="1" ht="12">
      <c r="A439" s="39"/>
      <c r="B439" s="40"/>
      <c r="C439" s="41"/>
      <c r="D439" s="226" t="s">
        <v>219</v>
      </c>
      <c r="E439" s="41"/>
      <c r="F439" s="227" t="s">
        <v>672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219</v>
      </c>
      <c r="AU439" s="18" t="s">
        <v>81</v>
      </c>
    </row>
    <row r="440" spans="1:47" s="2" customFormat="1" ht="12">
      <c r="A440" s="39"/>
      <c r="B440" s="40"/>
      <c r="C440" s="41"/>
      <c r="D440" s="231" t="s">
        <v>221</v>
      </c>
      <c r="E440" s="41"/>
      <c r="F440" s="232" t="s">
        <v>673</v>
      </c>
      <c r="G440" s="41"/>
      <c r="H440" s="41"/>
      <c r="I440" s="228"/>
      <c r="J440" s="41"/>
      <c r="K440" s="41"/>
      <c r="L440" s="45"/>
      <c r="M440" s="229"/>
      <c r="N440" s="230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221</v>
      </c>
      <c r="AU440" s="18" t="s">
        <v>81</v>
      </c>
    </row>
    <row r="441" spans="1:51" s="13" customFormat="1" ht="12">
      <c r="A441" s="13"/>
      <c r="B441" s="233"/>
      <c r="C441" s="234"/>
      <c r="D441" s="226" t="s">
        <v>223</v>
      </c>
      <c r="E441" s="235" t="s">
        <v>19</v>
      </c>
      <c r="F441" s="236" t="s">
        <v>674</v>
      </c>
      <c r="G441" s="234"/>
      <c r="H441" s="237">
        <v>9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223</v>
      </c>
      <c r="AU441" s="243" t="s">
        <v>81</v>
      </c>
      <c r="AV441" s="13" t="s">
        <v>81</v>
      </c>
      <c r="AW441" s="13" t="s">
        <v>33</v>
      </c>
      <c r="AX441" s="13" t="s">
        <v>72</v>
      </c>
      <c r="AY441" s="243" t="s">
        <v>210</v>
      </c>
    </row>
    <row r="442" spans="1:51" s="13" customFormat="1" ht="12">
      <c r="A442" s="13"/>
      <c r="B442" s="233"/>
      <c r="C442" s="234"/>
      <c r="D442" s="226" t="s">
        <v>223</v>
      </c>
      <c r="E442" s="235" t="s">
        <v>19</v>
      </c>
      <c r="F442" s="236" t="s">
        <v>675</v>
      </c>
      <c r="G442" s="234"/>
      <c r="H442" s="237">
        <v>2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223</v>
      </c>
      <c r="AU442" s="243" t="s">
        <v>81</v>
      </c>
      <c r="AV442" s="13" t="s">
        <v>81</v>
      </c>
      <c r="AW442" s="13" t="s">
        <v>33</v>
      </c>
      <c r="AX442" s="13" t="s">
        <v>72</v>
      </c>
      <c r="AY442" s="243" t="s">
        <v>210</v>
      </c>
    </row>
    <row r="443" spans="1:51" s="13" customFormat="1" ht="12">
      <c r="A443" s="13"/>
      <c r="B443" s="233"/>
      <c r="C443" s="234"/>
      <c r="D443" s="226" t="s">
        <v>223</v>
      </c>
      <c r="E443" s="235" t="s">
        <v>19</v>
      </c>
      <c r="F443" s="236" t="s">
        <v>2311</v>
      </c>
      <c r="G443" s="234"/>
      <c r="H443" s="237">
        <v>26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223</v>
      </c>
      <c r="AU443" s="243" t="s">
        <v>81</v>
      </c>
      <c r="AV443" s="13" t="s">
        <v>81</v>
      </c>
      <c r="AW443" s="13" t="s">
        <v>33</v>
      </c>
      <c r="AX443" s="13" t="s">
        <v>72</v>
      </c>
      <c r="AY443" s="243" t="s">
        <v>210</v>
      </c>
    </row>
    <row r="444" spans="1:51" s="14" customFormat="1" ht="12">
      <c r="A444" s="14"/>
      <c r="B444" s="255"/>
      <c r="C444" s="256"/>
      <c r="D444" s="226" t="s">
        <v>223</v>
      </c>
      <c r="E444" s="257" t="s">
        <v>19</v>
      </c>
      <c r="F444" s="258" t="s">
        <v>326</v>
      </c>
      <c r="G444" s="256"/>
      <c r="H444" s="259">
        <v>37</v>
      </c>
      <c r="I444" s="260"/>
      <c r="J444" s="256"/>
      <c r="K444" s="256"/>
      <c r="L444" s="261"/>
      <c r="M444" s="262"/>
      <c r="N444" s="263"/>
      <c r="O444" s="263"/>
      <c r="P444" s="263"/>
      <c r="Q444" s="263"/>
      <c r="R444" s="263"/>
      <c r="S444" s="263"/>
      <c r="T444" s="26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5" t="s">
        <v>223</v>
      </c>
      <c r="AU444" s="265" t="s">
        <v>81</v>
      </c>
      <c r="AV444" s="14" t="s">
        <v>217</v>
      </c>
      <c r="AW444" s="14" t="s">
        <v>33</v>
      </c>
      <c r="AX444" s="14" t="s">
        <v>79</v>
      </c>
      <c r="AY444" s="265" t="s">
        <v>210</v>
      </c>
    </row>
    <row r="445" spans="1:65" s="2" customFormat="1" ht="24.15" customHeight="1">
      <c r="A445" s="39"/>
      <c r="B445" s="40"/>
      <c r="C445" s="244" t="s">
        <v>842</v>
      </c>
      <c r="D445" s="244" t="s">
        <v>240</v>
      </c>
      <c r="E445" s="245" t="s">
        <v>678</v>
      </c>
      <c r="F445" s="246" t="s">
        <v>679</v>
      </c>
      <c r="G445" s="247" t="s">
        <v>215</v>
      </c>
      <c r="H445" s="248">
        <v>0.285</v>
      </c>
      <c r="I445" s="249"/>
      <c r="J445" s="250">
        <f>ROUND(I445*H445,2)</f>
        <v>0</v>
      </c>
      <c r="K445" s="246" t="s">
        <v>216</v>
      </c>
      <c r="L445" s="251"/>
      <c r="M445" s="252" t="s">
        <v>19</v>
      </c>
      <c r="N445" s="253" t="s">
        <v>43</v>
      </c>
      <c r="O445" s="85"/>
      <c r="P445" s="222">
        <f>O445*H445</f>
        <v>0</v>
      </c>
      <c r="Q445" s="222">
        <v>0.44</v>
      </c>
      <c r="R445" s="222">
        <f>Q445*H445</f>
        <v>0.12539999999999998</v>
      </c>
      <c r="S445" s="222">
        <v>0</v>
      </c>
      <c r="T445" s="223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4" t="s">
        <v>405</v>
      </c>
      <c r="AT445" s="224" t="s">
        <v>240</v>
      </c>
      <c r="AU445" s="224" t="s">
        <v>81</v>
      </c>
      <c r="AY445" s="18" t="s">
        <v>210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79</v>
      </c>
      <c r="BK445" s="225">
        <f>ROUND(I445*H445,2)</f>
        <v>0</v>
      </c>
      <c r="BL445" s="18" t="s">
        <v>311</v>
      </c>
      <c r="BM445" s="224" t="s">
        <v>2312</v>
      </c>
    </row>
    <row r="446" spans="1:47" s="2" customFormat="1" ht="12">
      <c r="A446" s="39"/>
      <c r="B446" s="40"/>
      <c r="C446" s="41"/>
      <c r="D446" s="226" t="s">
        <v>219</v>
      </c>
      <c r="E446" s="41"/>
      <c r="F446" s="227" t="s">
        <v>679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219</v>
      </c>
      <c r="AU446" s="18" t="s">
        <v>81</v>
      </c>
    </row>
    <row r="447" spans="1:51" s="13" customFormat="1" ht="12">
      <c r="A447" s="13"/>
      <c r="B447" s="233"/>
      <c r="C447" s="234"/>
      <c r="D447" s="226" t="s">
        <v>223</v>
      </c>
      <c r="E447" s="235" t="s">
        <v>19</v>
      </c>
      <c r="F447" s="236" t="s">
        <v>681</v>
      </c>
      <c r="G447" s="234"/>
      <c r="H447" s="237">
        <v>0.086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223</v>
      </c>
      <c r="AU447" s="243" t="s">
        <v>81</v>
      </c>
      <c r="AV447" s="13" t="s">
        <v>81</v>
      </c>
      <c r="AW447" s="13" t="s">
        <v>33</v>
      </c>
      <c r="AX447" s="13" t="s">
        <v>72</v>
      </c>
      <c r="AY447" s="243" t="s">
        <v>210</v>
      </c>
    </row>
    <row r="448" spans="1:51" s="13" customFormat="1" ht="12">
      <c r="A448" s="13"/>
      <c r="B448" s="233"/>
      <c r="C448" s="234"/>
      <c r="D448" s="226" t="s">
        <v>223</v>
      </c>
      <c r="E448" s="235" t="s">
        <v>19</v>
      </c>
      <c r="F448" s="236" t="s">
        <v>682</v>
      </c>
      <c r="G448" s="234"/>
      <c r="H448" s="237">
        <v>0.043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223</v>
      </c>
      <c r="AU448" s="243" t="s">
        <v>81</v>
      </c>
      <c r="AV448" s="13" t="s">
        <v>81</v>
      </c>
      <c r="AW448" s="13" t="s">
        <v>33</v>
      </c>
      <c r="AX448" s="13" t="s">
        <v>72</v>
      </c>
      <c r="AY448" s="243" t="s">
        <v>210</v>
      </c>
    </row>
    <row r="449" spans="1:51" s="13" customFormat="1" ht="12">
      <c r="A449" s="13"/>
      <c r="B449" s="233"/>
      <c r="C449" s="234"/>
      <c r="D449" s="226" t="s">
        <v>223</v>
      </c>
      <c r="E449" s="235" t="s">
        <v>19</v>
      </c>
      <c r="F449" s="236" t="s">
        <v>2313</v>
      </c>
      <c r="G449" s="234"/>
      <c r="H449" s="237">
        <v>0.156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223</v>
      </c>
      <c r="AU449" s="243" t="s">
        <v>81</v>
      </c>
      <c r="AV449" s="13" t="s">
        <v>81</v>
      </c>
      <c r="AW449" s="13" t="s">
        <v>33</v>
      </c>
      <c r="AX449" s="13" t="s">
        <v>72</v>
      </c>
      <c r="AY449" s="243" t="s">
        <v>210</v>
      </c>
    </row>
    <row r="450" spans="1:51" s="14" customFormat="1" ht="12">
      <c r="A450" s="14"/>
      <c r="B450" s="255"/>
      <c r="C450" s="256"/>
      <c r="D450" s="226" t="s">
        <v>223</v>
      </c>
      <c r="E450" s="257" t="s">
        <v>19</v>
      </c>
      <c r="F450" s="258" t="s">
        <v>326</v>
      </c>
      <c r="G450" s="256"/>
      <c r="H450" s="259">
        <v>0.28500000000000003</v>
      </c>
      <c r="I450" s="260"/>
      <c r="J450" s="256"/>
      <c r="K450" s="256"/>
      <c r="L450" s="261"/>
      <c r="M450" s="262"/>
      <c r="N450" s="263"/>
      <c r="O450" s="263"/>
      <c r="P450" s="263"/>
      <c r="Q450" s="263"/>
      <c r="R450" s="263"/>
      <c r="S450" s="263"/>
      <c r="T450" s="26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5" t="s">
        <v>223</v>
      </c>
      <c r="AU450" s="265" t="s">
        <v>81</v>
      </c>
      <c r="AV450" s="14" t="s">
        <v>217</v>
      </c>
      <c r="AW450" s="14" t="s">
        <v>33</v>
      </c>
      <c r="AX450" s="14" t="s">
        <v>79</v>
      </c>
      <c r="AY450" s="265" t="s">
        <v>210</v>
      </c>
    </row>
    <row r="451" spans="1:65" s="2" customFormat="1" ht="24.15" customHeight="1">
      <c r="A451" s="39"/>
      <c r="B451" s="40"/>
      <c r="C451" s="213" t="s">
        <v>847</v>
      </c>
      <c r="D451" s="213" t="s">
        <v>212</v>
      </c>
      <c r="E451" s="214" t="s">
        <v>685</v>
      </c>
      <c r="F451" s="215" t="s">
        <v>686</v>
      </c>
      <c r="G451" s="216" t="s">
        <v>269</v>
      </c>
      <c r="H451" s="217">
        <v>272.72</v>
      </c>
      <c r="I451" s="218"/>
      <c r="J451" s="219">
        <f>ROUND(I451*H451,2)</f>
        <v>0</v>
      </c>
      <c r="K451" s="215" t="s">
        <v>216</v>
      </c>
      <c r="L451" s="45"/>
      <c r="M451" s="220" t="s">
        <v>19</v>
      </c>
      <c r="N451" s="221" t="s">
        <v>43</v>
      </c>
      <c r="O451" s="85"/>
      <c r="P451" s="222">
        <f>O451*H451</f>
        <v>0</v>
      </c>
      <c r="Q451" s="222">
        <v>6E-05</v>
      </c>
      <c r="R451" s="222">
        <f>Q451*H451</f>
        <v>0.0163632</v>
      </c>
      <c r="S451" s="222">
        <v>0</v>
      </c>
      <c r="T451" s="223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4" t="s">
        <v>311</v>
      </c>
      <c r="AT451" s="224" t="s">
        <v>212</v>
      </c>
      <c r="AU451" s="224" t="s">
        <v>81</v>
      </c>
      <c r="AY451" s="18" t="s">
        <v>210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8" t="s">
        <v>79</v>
      </c>
      <c r="BK451" s="225">
        <f>ROUND(I451*H451,2)</f>
        <v>0</v>
      </c>
      <c r="BL451" s="18" t="s">
        <v>311</v>
      </c>
      <c r="BM451" s="224" t="s">
        <v>2314</v>
      </c>
    </row>
    <row r="452" spans="1:47" s="2" customFormat="1" ht="12">
      <c r="A452" s="39"/>
      <c r="B452" s="40"/>
      <c r="C452" s="41"/>
      <c r="D452" s="226" t="s">
        <v>219</v>
      </c>
      <c r="E452" s="41"/>
      <c r="F452" s="227" t="s">
        <v>688</v>
      </c>
      <c r="G452" s="41"/>
      <c r="H452" s="41"/>
      <c r="I452" s="228"/>
      <c r="J452" s="41"/>
      <c r="K452" s="41"/>
      <c r="L452" s="45"/>
      <c r="M452" s="229"/>
      <c r="N452" s="230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219</v>
      </c>
      <c r="AU452" s="18" t="s">
        <v>81</v>
      </c>
    </row>
    <row r="453" spans="1:47" s="2" customFormat="1" ht="12">
      <c r="A453" s="39"/>
      <c r="B453" s="40"/>
      <c r="C453" s="41"/>
      <c r="D453" s="231" t="s">
        <v>221</v>
      </c>
      <c r="E453" s="41"/>
      <c r="F453" s="232" t="s">
        <v>689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221</v>
      </c>
      <c r="AU453" s="18" t="s">
        <v>81</v>
      </c>
    </row>
    <row r="454" spans="1:51" s="13" customFormat="1" ht="12">
      <c r="A454" s="13"/>
      <c r="B454" s="233"/>
      <c r="C454" s="234"/>
      <c r="D454" s="226" t="s">
        <v>223</v>
      </c>
      <c r="E454" s="235" t="s">
        <v>19</v>
      </c>
      <c r="F454" s="236" t="s">
        <v>2315</v>
      </c>
      <c r="G454" s="234"/>
      <c r="H454" s="237">
        <v>61.02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223</v>
      </c>
      <c r="AU454" s="243" t="s">
        <v>81</v>
      </c>
      <c r="AV454" s="13" t="s">
        <v>81</v>
      </c>
      <c r="AW454" s="13" t="s">
        <v>33</v>
      </c>
      <c r="AX454" s="13" t="s">
        <v>72</v>
      </c>
      <c r="AY454" s="243" t="s">
        <v>210</v>
      </c>
    </row>
    <row r="455" spans="1:51" s="13" customFormat="1" ht="12">
      <c r="A455" s="13"/>
      <c r="B455" s="233"/>
      <c r="C455" s="234"/>
      <c r="D455" s="226" t="s">
        <v>223</v>
      </c>
      <c r="E455" s="235" t="s">
        <v>19</v>
      </c>
      <c r="F455" s="236" t="s">
        <v>691</v>
      </c>
      <c r="G455" s="234"/>
      <c r="H455" s="237">
        <v>28.8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3" t="s">
        <v>223</v>
      </c>
      <c r="AU455" s="243" t="s">
        <v>81</v>
      </c>
      <c r="AV455" s="13" t="s">
        <v>81</v>
      </c>
      <c r="AW455" s="13" t="s">
        <v>33</v>
      </c>
      <c r="AX455" s="13" t="s">
        <v>72</v>
      </c>
      <c r="AY455" s="243" t="s">
        <v>210</v>
      </c>
    </row>
    <row r="456" spans="1:51" s="13" customFormat="1" ht="12">
      <c r="A456" s="13"/>
      <c r="B456" s="233"/>
      <c r="C456" s="234"/>
      <c r="D456" s="226" t="s">
        <v>223</v>
      </c>
      <c r="E456" s="235" t="s">
        <v>19</v>
      </c>
      <c r="F456" s="236" t="s">
        <v>692</v>
      </c>
      <c r="G456" s="234"/>
      <c r="H456" s="237">
        <v>12</v>
      </c>
      <c r="I456" s="238"/>
      <c r="J456" s="234"/>
      <c r="K456" s="234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223</v>
      </c>
      <c r="AU456" s="243" t="s">
        <v>81</v>
      </c>
      <c r="AV456" s="13" t="s">
        <v>81</v>
      </c>
      <c r="AW456" s="13" t="s">
        <v>33</v>
      </c>
      <c r="AX456" s="13" t="s">
        <v>72</v>
      </c>
      <c r="AY456" s="243" t="s">
        <v>210</v>
      </c>
    </row>
    <row r="457" spans="1:51" s="13" customFormat="1" ht="12">
      <c r="A457" s="13"/>
      <c r="B457" s="233"/>
      <c r="C457" s="234"/>
      <c r="D457" s="226" t="s">
        <v>223</v>
      </c>
      <c r="E457" s="235" t="s">
        <v>19</v>
      </c>
      <c r="F457" s="236" t="s">
        <v>693</v>
      </c>
      <c r="G457" s="234"/>
      <c r="H457" s="237">
        <v>27.6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223</v>
      </c>
      <c r="AU457" s="243" t="s">
        <v>81</v>
      </c>
      <c r="AV457" s="13" t="s">
        <v>81</v>
      </c>
      <c r="AW457" s="13" t="s">
        <v>33</v>
      </c>
      <c r="AX457" s="13" t="s">
        <v>72</v>
      </c>
      <c r="AY457" s="243" t="s">
        <v>210</v>
      </c>
    </row>
    <row r="458" spans="1:51" s="13" customFormat="1" ht="12">
      <c r="A458" s="13"/>
      <c r="B458" s="233"/>
      <c r="C458" s="234"/>
      <c r="D458" s="226" t="s">
        <v>223</v>
      </c>
      <c r="E458" s="235" t="s">
        <v>19</v>
      </c>
      <c r="F458" s="236" t="s">
        <v>694</v>
      </c>
      <c r="G458" s="234"/>
      <c r="H458" s="237">
        <v>21.6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223</v>
      </c>
      <c r="AU458" s="243" t="s">
        <v>81</v>
      </c>
      <c r="AV458" s="13" t="s">
        <v>81</v>
      </c>
      <c r="AW458" s="13" t="s">
        <v>33</v>
      </c>
      <c r="AX458" s="13" t="s">
        <v>72</v>
      </c>
      <c r="AY458" s="243" t="s">
        <v>210</v>
      </c>
    </row>
    <row r="459" spans="1:51" s="13" customFormat="1" ht="12">
      <c r="A459" s="13"/>
      <c r="B459" s="233"/>
      <c r="C459" s="234"/>
      <c r="D459" s="226" t="s">
        <v>223</v>
      </c>
      <c r="E459" s="235" t="s">
        <v>19</v>
      </c>
      <c r="F459" s="236" t="s">
        <v>2316</v>
      </c>
      <c r="G459" s="234"/>
      <c r="H459" s="237">
        <v>117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223</v>
      </c>
      <c r="AU459" s="243" t="s">
        <v>81</v>
      </c>
      <c r="AV459" s="13" t="s">
        <v>81</v>
      </c>
      <c r="AW459" s="13" t="s">
        <v>33</v>
      </c>
      <c r="AX459" s="13" t="s">
        <v>72</v>
      </c>
      <c r="AY459" s="243" t="s">
        <v>210</v>
      </c>
    </row>
    <row r="460" spans="1:51" s="13" customFormat="1" ht="12">
      <c r="A460" s="13"/>
      <c r="B460" s="233"/>
      <c r="C460" s="234"/>
      <c r="D460" s="226" t="s">
        <v>223</v>
      </c>
      <c r="E460" s="235" t="s">
        <v>19</v>
      </c>
      <c r="F460" s="236" t="s">
        <v>2317</v>
      </c>
      <c r="G460" s="234"/>
      <c r="H460" s="237">
        <v>4.7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223</v>
      </c>
      <c r="AU460" s="243" t="s">
        <v>81</v>
      </c>
      <c r="AV460" s="13" t="s">
        <v>81</v>
      </c>
      <c r="AW460" s="13" t="s">
        <v>33</v>
      </c>
      <c r="AX460" s="13" t="s">
        <v>72</v>
      </c>
      <c r="AY460" s="243" t="s">
        <v>210</v>
      </c>
    </row>
    <row r="461" spans="1:51" s="14" customFormat="1" ht="12">
      <c r="A461" s="14"/>
      <c r="B461" s="255"/>
      <c r="C461" s="256"/>
      <c r="D461" s="226" t="s">
        <v>223</v>
      </c>
      <c r="E461" s="257" t="s">
        <v>19</v>
      </c>
      <c r="F461" s="258" t="s">
        <v>326</v>
      </c>
      <c r="G461" s="256"/>
      <c r="H461" s="259">
        <v>272.71999999999997</v>
      </c>
      <c r="I461" s="260"/>
      <c r="J461" s="256"/>
      <c r="K461" s="256"/>
      <c r="L461" s="261"/>
      <c r="M461" s="262"/>
      <c r="N461" s="263"/>
      <c r="O461" s="263"/>
      <c r="P461" s="263"/>
      <c r="Q461" s="263"/>
      <c r="R461" s="263"/>
      <c r="S461" s="263"/>
      <c r="T461" s="26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5" t="s">
        <v>223</v>
      </c>
      <c r="AU461" s="265" t="s">
        <v>81</v>
      </c>
      <c r="AV461" s="14" t="s">
        <v>217</v>
      </c>
      <c r="AW461" s="14" t="s">
        <v>33</v>
      </c>
      <c r="AX461" s="14" t="s">
        <v>79</v>
      </c>
      <c r="AY461" s="265" t="s">
        <v>210</v>
      </c>
    </row>
    <row r="462" spans="1:65" s="2" customFormat="1" ht="24.15" customHeight="1">
      <c r="A462" s="39"/>
      <c r="B462" s="40"/>
      <c r="C462" s="244" t="s">
        <v>855</v>
      </c>
      <c r="D462" s="244" t="s">
        <v>240</v>
      </c>
      <c r="E462" s="245" t="s">
        <v>697</v>
      </c>
      <c r="F462" s="246" t="s">
        <v>698</v>
      </c>
      <c r="G462" s="247" t="s">
        <v>215</v>
      </c>
      <c r="H462" s="248">
        <v>1.303</v>
      </c>
      <c r="I462" s="249"/>
      <c r="J462" s="250">
        <f>ROUND(I462*H462,2)</f>
        <v>0</v>
      </c>
      <c r="K462" s="246" t="s">
        <v>216</v>
      </c>
      <c r="L462" s="251"/>
      <c r="M462" s="252" t="s">
        <v>19</v>
      </c>
      <c r="N462" s="253" t="s">
        <v>43</v>
      </c>
      <c r="O462" s="85"/>
      <c r="P462" s="222">
        <f>O462*H462</f>
        <v>0</v>
      </c>
      <c r="Q462" s="222">
        <v>0.44</v>
      </c>
      <c r="R462" s="222">
        <f>Q462*H462</f>
        <v>0.5733199999999999</v>
      </c>
      <c r="S462" s="222">
        <v>0</v>
      </c>
      <c r="T462" s="223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4" t="s">
        <v>405</v>
      </c>
      <c r="AT462" s="224" t="s">
        <v>240</v>
      </c>
      <c r="AU462" s="224" t="s">
        <v>81</v>
      </c>
      <c r="AY462" s="18" t="s">
        <v>210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18" t="s">
        <v>79</v>
      </c>
      <c r="BK462" s="225">
        <f>ROUND(I462*H462,2)</f>
        <v>0</v>
      </c>
      <c r="BL462" s="18" t="s">
        <v>311</v>
      </c>
      <c r="BM462" s="224" t="s">
        <v>2318</v>
      </c>
    </row>
    <row r="463" spans="1:47" s="2" customFormat="1" ht="12">
      <c r="A463" s="39"/>
      <c r="B463" s="40"/>
      <c r="C463" s="41"/>
      <c r="D463" s="226" t="s">
        <v>219</v>
      </c>
      <c r="E463" s="41"/>
      <c r="F463" s="227" t="s">
        <v>698</v>
      </c>
      <c r="G463" s="41"/>
      <c r="H463" s="41"/>
      <c r="I463" s="228"/>
      <c r="J463" s="41"/>
      <c r="K463" s="41"/>
      <c r="L463" s="45"/>
      <c r="M463" s="229"/>
      <c r="N463" s="230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219</v>
      </c>
      <c r="AU463" s="18" t="s">
        <v>81</v>
      </c>
    </row>
    <row r="464" spans="1:51" s="13" customFormat="1" ht="12">
      <c r="A464" s="13"/>
      <c r="B464" s="233"/>
      <c r="C464" s="234"/>
      <c r="D464" s="226" t="s">
        <v>223</v>
      </c>
      <c r="E464" s="235" t="s">
        <v>19</v>
      </c>
      <c r="F464" s="236" t="s">
        <v>2319</v>
      </c>
      <c r="G464" s="234"/>
      <c r="H464" s="237">
        <v>0.458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223</v>
      </c>
      <c r="AU464" s="243" t="s">
        <v>81</v>
      </c>
      <c r="AV464" s="13" t="s">
        <v>81</v>
      </c>
      <c r="AW464" s="13" t="s">
        <v>33</v>
      </c>
      <c r="AX464" s="13" t="s">
        <v>72</v>
      </c>
      <c r="AY464" s="243" t="s">
        <v>210</v>
      </c>
    </row>
    <row r="465" spans="1:51" s="13" customFormat="1" ht="12">
      <c r="A465" s="13"/>
      <c r="B465" s="233"/>
      <c r="C465" s="234"/>
      <c r="D465" s="226" t="s">
        <v>223</v>
      </c>
      <c r="E465" s="235" t="s">
        <v>19</v>
      </c>
      <c r="F465" s="236" t="s">
        <v>701</v>
      </c>
      <c r="G465" s="234"/>
      <c r="H465" s="237">
        <v>0.144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223</v>
      </c>
      <c r="AU465" s="243" t="s">
        <v>81</v>
      </c>
      <c r="AV465" s="13" t="s">
        <v>81</v>
      </c>
      <c r="AW465" s="13" t="s">
        <v>33</v>
      </c>
      <c r="AX465" s="13" t="s">
        <v>72</v>
      </c>
      <c r="AY465" s="243" t="s">
        <v>210</v>
      </c>
    </row>
    <row r="466" spans="1:51" s="13" customFormat="1" ht="12">
      <c r="A466" s="13"/>
      <c r="B466" s="233"/>
      <c r="C466" s="234"/>
      <c r="D466" s="226" t="s">
        <v>223</v>
      </c>
      <c r="E466" s="235" t="s">
        <v>19</v>
      </c>
      <c r="F466" s="236" t="s">
        <v>702</v>
      </c>
      <c r="G466" s="234"/>
      <c r="H466" s="237">
        <v>0.06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223</v>
      </c>
      <c r="AU466" s="243" t="s">
        <v>81</v>
      </c>
      <c r="AV466" s="13" t="s">
        <v>81</v>
      </c>
      <c r="AW466" s="13" t="s">
        <v>33</v>
      </c>
      <c r="AX466" s="13" t="s">
        <v>72</v>
      </c>
      <c r="AY466" s="243" t="s">
        <v>210</v>
      </c>
    </row>
    <row r="467" spans="1:51" s="13" customFormat="1" ht="12">
      <c r="A467" s="13"/>
      <c r="B467" s="233"/>
      <c r="C467" s="234"/>
      <c r="D467" s="226" t="s">
        <v>223</v>
      </c>
      <c r="E467" s="235" t="s">
        <v>19</v>
      </c>
      <c r="F467" s="236" t="s">
        <v>703</v>
      </c>
      <c r="G467" s="234"/>
      <c r="H467" s="237">
        <v>0.138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223</v>
      </c>
      <c r="AU467" s="243" t="s">
        <v>81</v>
      </c>
      <c r="AV467" s="13" t="s">
        <v>81</v>
      </c>
      <c r="AW467" s="13" t="s">
        <v>33</v>
      </c>
      <c r="AX467" s="13" t="s">
        <v>72</v>
      </c>
      <c r="AY467" s="243" t="s">
        <v>210</v>
      </c>
    </row>
    <row r="468" spans="1:51" s="13" customFormat="1" ht="12">
      <c r="A468" s="13"/>
      <c r="B468" s="233"/>
      <c r="C468" s="234"/>
      <c r="D468" s="226" t="s">
        <v>223</v>
      </c>
      <c r="E468" s="235" t="s">
        <v>19</v>
      </c>
      <c r="F468" s="236" t="s">
        <v>704</v>
      </c>
      <c r="G468" s="234"/>
      <c r="H468" s="237">
        <v>0.108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223</v>
      </c>
      <c r="AU468" s="243" t="s">
        <v>81</v>
      </c>
      <c r="AV468" s="13" t="s">
        <v>81</v>
      </c>
      <c r="AW468" s="13" t="s">
        <v>33</v>
      </c>
      <c r="AX468" s="13" t="s">
        <v>72</v>
      </c>
      <c r="AY468" s="243" t="s">
        <v>210</v>
      </c>
    </row>
    <row r="469" spans="1:51" s="13" customFormat="1" ht="12">
      <c r="A469" s="13"/>
      <c r="B469" s="233"/>
      <c r="C469" s="234"/>
      <c r="D469" s="226" t="s">
        <v>223</v>
      </c>
      <c r="E469" s="235" t="s">
        <v>19</v>
      </c>
      <c r="F469" s="236" t="s">
        <v>2320</v>
      </c>
      <c r="G469" s="234"/>
      <c r="H469" s="237">
        <v>0.293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223</v>
      </c>
      <c r="AU469" s="243" t="s">
        <v>81</v>
      </c>
      <c r="AV469" s="13" t="s">
        <v>81</v>
      </c>
      <c r="AW469" s="13" t="s">
        <v>33</v>
      </c>
      <c r="AX469" s="13" t="s">
        <v>72</v>
      </c>
      <c r="AY469" s="243" t="s">
        <v>210</v>
      </c>
    </row>
    <row r="470" spans="1:51" s="13" customFormat="1" ht="12">
      <c r="A470" s="13"/>
      <c r="B470" s="233"/>
      <c r="C470" s="234"/>
      <c r="D470" s="226" t="s">
        <v>223</v>
      </c>
      <c r="E470" s="235" t="s">
        <v>19</v>
      </c>
      <c r="F470" s="236" t="s">
        <v>2321</v>
      </c>
      <c r="G470" s="234"/>
      <c r="H470" s="237">
        <v>0.102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223</v>
      </c>
      <c r="AU470" s="243" t="s">
        <v>81</v>
      </c>
      <c r="AV470" s="13" t="s">
        <v>81</v>
      </c>
      <c r="AW470" s="13" t="s">
        <v>33</v>
      </c>
      <c r="AX470" s="13" t="s">
        <v>72</v>
      </c>
      <c r="AY470" s="243" t="s">
        <v>210</v>
      </c>
    </row>
    <row r="471" spans="1:51" s="14" customFormat="1" ht="12">
      <c r="A471" s="14"/>
      <c r="B471" s="255"/>
      <c r="C471" s="256"/>
      <c r="D471" s="226" t="s">
        <v>223</v>
      </c>
      <c r="E471" s="257" t="s">
        <v>19</v>
      </c>
      <c r="F471" s="258" t="s">
        <v>326</v>
      </c>
      <c r="G471" s="256"/>
      <c r="H471" s="259">
        <v>1.303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5" t="s">
        <v>223</v>
      </c>
      <c r="AU471" s="265" t="s">
        <v>81</v>
      </c>
      <c r="AV471" s="14" t="s">
        <v>217</v>
      </c>
      <c r="AW471" s="14" t="s">
        <v>33</v>
      </c>
      <c r="AX471" s="14" t="s">
        <v>79</v>
      </c>
      <c r="AY471" s="265" t="s">
        <v>210</v>
      </c>
    </row>
    <row r="472" spans="1:65" s="2" customFormat="1" ht="16.5" customHeight="1">
      <c r="A472" s="39"/>
      <c r="B472" s="40"/>
      <c r="C472" s="213" t="s">
        <v>861</v>
      </c>
      <c r="D472" s="213" t="s">
        <v>212</v>
      </c>
      <c r="E472" s="214" t="s">
        <v>707</v>
      </c>
      <c r="F472" s="215" t="s">
        <v>708</v>
      </c>
      <c r="G472" s="216" t="s">
        <v>229</v>
      </c>
      <c r="H472" s="217">
        <v>9.4</v>
      </c>
      <c r="I472" s="218"/>
      <c r="J472" s="219">
        <f>ROUND(I472*H472,2)</f>
        <v>0</v>
      </c>
      <c r="K472" s="215" t="s">
        <v>216</v>
      </c>
      <c r="L472" s="45"/>
      <c r="M472" s="220" t="s">
        <v>19</v>
      </c>
      <c r="N472" s="221" t="s">
        <v>43</v>
      </c>
      <c r="O472" s="85"/>
      <c r="P472" s="222">
        <f>O472*H472</f>
        <v>0</v>
      </c>
      <c r="Q472" s="222">
        <v>0</v>
      </c>
      <c r="R472" s="222">
        <f>Q472*H472</f>
        <v>0</v>
      </c>
      <c r="S472" s="222">
        <v>0.015</v>
      </c>
      <c r="T472" s="223">
        <f>S472*H472</f>
        <v>0.141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311</v>
      </c>
      <c r="AT472" s="224" t="s">
        <v>212</v>
      </c>
      <c r="AU472" s="224" t="s">
        <v>81</v>
      </c>
      <c r="AY472" s="18" t="s">
        <v>210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79</v>
      </c>
      <c r="BK472" s="225">
        <f>ROUND(I472*H472,2)</f>
        <v>0</v>
      </c>
      <c r="BL472" s="18" t="s">
        <v>311</v>
      </c>
      <c r="BM472" s="224" t="s">
        <v>2322</v>
      </c>
    </row>
    <row r="473" spans="1:47" s="2" customFormat="1" ht="12">
      <c r="A473" s="39"/>
      <c r="B473" s="40"/>
      <c r="C473" s="41"/>
      <c r="D473" s="226" t="s">
        <v>219</v>
      </c>
      <c r="E473" s="41"/>
      <c r="F473" s="227" t="s">
        <v>710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219</v>
      </c>
      <c r="AU473" s="18" t="s">
        <v>81</v>
      </c>
    </row>
    <row r="474" spans="1:47" s="2" customFormat="1" ht="12">
      <c r="A474" s="39"/>
      <c r="B474" s="40"/>
      <c r="C474" s="41"/>
      <c r="D474" s="231" t="s">
        <v>221</v>
      </c>
      <c r="E474" s="41"/>
      <c r="F474" s="232" t="s">
        <v>711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221</v>
      </c>
      <c r="AU474" s="18" t="s">
        <v>81</v>
      </c>
    </row>
    <row r="475" spans="1:51" s="13" customFormat="1" ht="12">
      <c r="A475" s="13"/>
      <c r="B475" s="233"/>
      <c r="C475" s="234"/>
      <c r="D475" s="226" t="s">
        <v>223</v>
      </c>
      <c r="E475" s="235" t="s">
        <v>19</v>
      </c>
      <c r="F475" s="236" t="s">
        <v>2323</v>
      </c>
      <c r="G475" s="234"/>
      <c r="H475" s="237">
        <v>9.4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223</v>
      </c>
      <c r="AU475" s="243" t="s">
        <v>81</v>
      </c>
      <c r="AV475" s="13" t="s">
        <v>81</v>
      </c>
      <c r="AW475" s="13" t="s">
        <v>33</v>
      </c>
      <c r="AX475" s="13" t="s">
        <v>79</v>
      </c>
      <c r="AY475" s="243" t="s">
        <v>210</v>
      </c>
    </row>
    <row r="476" spans="1:65" s="2" customFormat="1" ht="16.5" customHeight="1">
      <c r="A476" s="39"/>
      <c r="B476" s="40"/>
      <c r="C476" s="213" t="s">
        <v>865</v>
      </c>
      <c r="D476" s="213" t="s">
        <v>212</v>
      </c>
      <c r="E476" s="214" t="s">
        <v>714</v>
      </c>
      <c r="F476" s="215" t="s">
        <v>715</v>
      </c>
      <c r="G476" s="216" t="s">
        <v>269</v>
      </c>
      <c r="H476" s="217">
        <v>57.225</v>
      </c>
      <c r="I476" s="218"/>
      <c r="J476" s="219">
        <f>ROUND(I476*H476,2)</f>
        <v>0</v>
      </c>
      <c r="K476" s="215" t="s">
        <v>216</v>
      </c>
      <c r="L476" s="45"/>
      <c r="M476" s="220" t="s">
        <v>19</v>
      </c>
      <c r="N476" s="221" t="s">
        <v>43</v>
      </c>
      <c r="O476" s="85"/>
      <c r="P476" s="222">
        <f>O476*H476</f>
        <v>0</v>
      </c>
      <c r="Q476" s="222">
        <v>2E-05</v>
      </c>
      <c r="R476" s="222">
        <f>Q476*H476</f>
        <v>0.0011445000000000001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311</v>
      </c>
      <c r="AT476" s="224" t="s">
        <v>212</v>
      </c>
      <c r="AU476" s="224" t="s">
        <v>81</v>
      </c>
      <c r="AY476" s="18" t="s">
        <v>210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79</v>
      </c>
      <c r="BK476" s="225">
        <f>ROUND(I476*H476,2)</f>
        <v>0</v>
      </c>
      <c r="BL476" s="18" t="s">
        <v>311</v>
      </c>
      <c r="BM476" s="224" t="s">
        <v>2324</v>
      </c>
    </row>
    <row r="477" spans="1:47" s="2" customFormat="1" ht="12">
      <c r="A477" s="39"/>
      <c r="B477" s="40"/>
      <c r="C477" s="41"/>
      <c r="D477" s="226" t="s">
        <v>219</v>
      </c>
      <c r="E477" s="41"/>
      <c r="F477" s="227" t="s">
        <v>717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219</v>
      </c>
      <c r="AU477" s="18" t="s">
        <v>81</v>
      </c>
    </row>
    <row r="478" spans="1:47" s="2" customFormat="1" ht="12">
      <c r="A478" s="39"/>
      <c r="B478" s="40"/>
      <c r="C478" s="41"/>
      <c r="D478" s="231" t="s">
        <v>221</v>
      </c>
      <c r="E478" s="41"/>
      <c r="F478" s="232" t="s">
        <v>718</v>
      </c>
      <c r="G478" s="41"/>
      <c r="H478" s="41"/>
      <c r="I478" s="228"/>
      <c r="J478" s="41"/>
      <c r="K478" s="41"/>
      <c r="L478" s="45"/>
      <c r="M478" s="229"/>
      <c r="N478" s="230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221</v>
      </c>
      <c r="AU478" s="18" t="s">
        <v>81</v>
      </c>
    </row>
    <row r="479" spans="1:51" s="13" customFormat="1" ht="12">
      <c r="A479" s="13"/>
      <c r="B479" s="233"/>
      <c r="C479" s="234"/>
      <c r="D479" s="226" t="s">
        <v>223</v>
      </c>
      <c r="E479" s="235" t="s">
        <v>19</v>
      </c>
      <c r="F479" s="236" t="s">
        <v>2325</v>
      </c>
      <c r="G479" s="234"/>
      <c r="H479" s="237">
        <v>11.445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223</v>
      </c>
      <c r="AU479" s="243" t="s">
        <v>81</v>
      </c>
      <c r="AV479" s="13" t="s">
        <v>81</v>
      </c>
      <c r="AW479" s="13" t="s">
        <v>33</v>
      </c>
      <c r="AX479" s="13" t="s">
        <v>72</v>
      </c>
      <c r="AY479" s="243" t="s">
        <v>210</v>
      </c>
    </row>
    <row r="480" spans="1:51" s="13" customFormat="1" ht="12">
      <c r="A480" s="13"/>
      <c r="B480" s="233"/>
      <c r="C480" s="234"/>
      <c r="D480" s="226" t="s">
        <v>223</v>
      </c>
      <c r="E480" s="235" t="s">
        <v>19</v>
      </c>
      <c r="F480" s="236" t="s">
        <v>2326</v>
      </c>
      <c r="G480" s="234"/>
      <c r="H480" s="237">
        <v>45.78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223</v>
      </c>
      <c r="AU480" s="243" t="s">
        <v>81</v>
      </c>
      <c r="AV480" s="13" t="s">
        <v>81</v>
      </c>
      <c r="AW480" s="13" t="s">
        <v>33</v>
      </c>
      <c r="AX480" s="13" t="s">
        <v>72</v>
      </c>
      <c r="AY480" s="243" t="s">
        <v>210</v>
      </c>
    </row>
    <row r="481" spans="1:51" s="14" customFormat="1" ht="12">
      <c r="A481" s="14"/>
      <c r="B481" s="255"/>
      <c r="C481" s="256"/>
      <c r="D481" s="226" t="s">
        <v>223</v>
      </c>
      <c r="E481" s="257" t="s">
        <v>19</v>
      </c>
      <c r="F481" s="258" t="s">
        <v>326</v>
      </c>
      <c r="G481" s="256"/>
      <c r="H481" s="259">
        <v>57.225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5" t="s">
        <v>223</v>
      </c>
      <c r="AU481" s="265" t="s">
        <v>81</v>
      </c>
      <c r="AV481" s="14" t="s">
        <v>217</v>
      </c>
      <c r="AW481" s="14" t="s">
        <v>33</v>
      </c>
      <c r="AX481" s="14" t="s">
        <v>79</v>
      </c>
      <c r="AY481" s="265" t="s">
        <v>210</v>
      </c>
    </row>
    <row r="482" spans="1:65" s="2" customFormat="1" ht="16.5" customHeight="1">
      <c r="A482" s="39"/>
      <c r="B482" s="40"/>
      <c r="C482" s="244" t="s">
        <v>871</v>
      </c>
      <c r="D482" s="244" t="s">
        <v>240</v>
      </c>
      <c r="E482" s="245" t="s">
        <v>722</v>
      </c>
      <c r="F482" s="246" t="s">
        <v>723</v>
      </c>
      <c r="G482" s="247" t="s">
        <v>215</v>
      </c>
      <c r="H482" s="248">
        <v>0.141</v>
      </c>
      <c r="I482" s="249"/>
      <c r="J482" s="250">
        <f>ROUND(I482*H482,2)</f>
        <v>0</v>
      </c>
      <c r="K482" s="246" t="s">
        <v>216</v>
      </c>
      <c r="L482" s="251"/>
      <c r="M482" s="252" t="s">
        <v>19</v>
      </c>
      <c r="N482" s="253" t="s">
        <v>43</v>
      </c>
      <c r="O482" s="85"/>
      <c r="P482" s="222">
        <f>O482*H482</f>
        <v>0</v>
      </c>
      <c r="Q482" s="222">
        <v>0.55</v>
      </c>
      <c r="R482" s="222">
        <f>Q482*H482</f>
        <v>0.07755</v>
      </c>
      <c r="S482" s="222">
        <v>0</v>
      </c>
      <c r="T482" s="223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24" t="s">
        <v>405</v>
      </c>
      <c r="AT482" s="224" t="s">
        <v>240</v>
      </c>
      <c r="AU482" s="224" t="s">
        <v>81</v>
      </c>
      <c r="AY482" s="18" t="s">
        <v>210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18" t="s">
        <v>79</v>
      </c>
      <c r="BK482" s="225">
        <f>ROUND(I482*H482,2)</f>
        <v>0</v>
      </c>
      <c r="BL482" s="18" t="s">
        <v>311</v>
      </c>
      <c r="BM482" s="224" t="s">
        <v>2327</v>
      </c>
    </row>
    <row r="483" spans="1:47" s="2" customFormat="1" ht="12">
      <c r="A483" s="39"/>
      <c r="B483" s="40"/>
      <c r="C483" s="41"/>
      <c r="D483" s="226" t="s">
        <v>219</v>
      </c>
      <c r="E483" s="41"/>
      <c r="F483" s="227" t="s">
        <v>723</v>
      </c>
      <c r="G483" s="41"/>
      <c r="H483" s="41"/>
      <c r="I483" s="228"/>
      <c r="J483" s="41"/>
      <c r="K483" s="41"/>
      <c r="L483" s="45"/>
      <c r="M483" s="229"/>
      <c r="N483" s="230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219</v>
      </c>
      <c r="AU483" s="18" t="s">
        <v>81</v>
      </c>
    </row>
    <row r="484" spans="1:51" s="13" customFormat="1" ht="12">
      <c r="A484" s="13"/>
      <c r="B484" s="233"/>
      <c r="C484" s="234"/>
      <c r="D484" s="226" t="s">
        <v>223</v>
      </c>
      <c r="E484" s="235" t="s">
        <v>19</v>
      </c>
      <c r="F484" s="236" t="s">
        <v>2328</v>
      </c>
      <c r="G484" s="234"/>
      <c r="H484" s="237">
        <v>0.027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223</v>
      </c>
      <c r="AU484" s="243" t="s">
        <v>81</v>
      </c>
      <c r="AV484" s="13" t="s">
        <v>81</v>
      </c>
      <c r="AW484" s="13" t="s">
        <v>33</v>
      </c>
      <c r="AX484" s="13" t="s">
        <v>72</v>
      </c>
      <c r="AY484" s="243" t="s">
        <v>210</v>
      </c>
    </row>
    <row r="485" spans="1:51" s="13" customFormat="1" ht="12">
      <c r="A485" s="13"/>
      <c r="B485" s="233"/>
      <c r="C485" s="234"/>
      <c r="D485" s="226" t="s">
        <v>223</v>
      </c>
      <c r="E485" s="235" t="s">
        <v>19</v>
      </c>
      <c r="F485" s="236" t="s">
        <v>2329</v>
      </c>
      <c r="G485" s="234"/>
      <c r="H485" s="237">
        <v>0.114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223</v>
      </c>
      <c r="AU485" s="243" t="s">
        <v>81</v>
      </c>
      <c r="AV485" s="13" t="s">
        <v>81</v>
      </c>
      <c r="AW485" s="13" t="s">
        <v>33</v>
      </c>
      <c r="AX485" s="13" t="s">
        <v>72</v>
      </c>
      <c r="AY485" s="243" t="s">
        <v>210</v>
      </c>
    </row>
    <row r="486" spans="1:51" s="14" customFormat="1" ht="12">
      <c r="A486" s="14"/>
      <c r="B486" s="255"/>
      <c r="C486" s="256"/>
      <c r="D486" s="226" t="s">
        <v>223</v>
      </c>
      <c r="E486" s="257" t="s">
        <v>19</v>
      </c>
      <c r="F486" s="258" t="s">
        <v>326</v>
      </c>
      <c r="G486" s="256"/>
      <c r="H486" s="259">
        <v>0.14100000000000001</v>
      </c>
      <c r="I486" s="260"/>
      <c r="J486" s="256"/>
      <c r="K486" s="256"/>
      <c r="L486" s="261"/>
      <c r="M486" s="262"/>
      <c r="N486" s="263"/>
      <c r="O486" s="263"/>
      <c r="P486" s="263"/>
      <c r="Q486" s="263"/>
      <c r="R486" s="263"/>
      <c r="S486" s="263"/>
      <c r="T486" s="26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5" t="s">
        <v>223</v>
      </c>
      <c r="AU486" s="265" t="s">
        <v>81</v>
      </c>
      <c r="AV486" s="14" t="s">
        <v>217</v>
      </c>
      <c r="AW486" s="14" t="s">
        <v>33</v>
      </c>
      <c r="AX486" s="14" t="s">
        <v>79</v>
      </c>
      <c r="AY486" s="265" t="s">
        <v>210</v>
      </c>
    </row>
    <row r="487" spans="1:65" s="2" customFormat="1" ht="21.75" customHeight="1">
      <c r="A487" s="39"/>
      <c r="B487" s="40"/>
      <c r="C487" s="213" t="s">
        <v>873</v>
      </c>
      <c r="D487" s="213" t="s">
        <v>212</v>
      </c>
      <c r="E487" s="214" t="s">
        <v>728</v>
      </c>
      <c r="F487" s="215" t="s">
        <v>729</v>
      </c>
      <c r="G487" s="216" t="s">
        <v>229</v>
      </c>
      <c r="H487" s="217">
        <v>31.886</v>
      </c>
      <c r="I487" s="218"/>
      <c r="J487" s="219">
        <f>ROUND(I487*H487,2)</f>
        <v>0</v>
      </c>
      <c r="K487" s="215" t="s">
        <v>216</v>
      </c>
      <c r="L487" s="45"/>
      <c r="M487" s="220" t="s">
        <v>19</v>
      </c>
      <c r="N487" s="221" t="s">
        <v>43</v>
      </c>
      <c r="O487" s="85"/>
      <c r="P487" s="222">
        <f>O487*H487</f>
        <v>0</v>
      </c>
      <c r="Q487" s="222">
        <v>0</v>
      </c>
      <c r="R487" s="222">
        <f>Q487*H487</f>
        <v>0</v>
      </c>
      <c r="S487" s="222">
        <v>0.015</v>
      </c>
      <c r="T487" s="223">
        <f>S487*H487</f>
        <v>0.47829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4" t="s">
        <v>311</v>
      </c>
      <c r="AT487" s="224" t="s">
        <v>212</v>
      </c>
      <c r="AU487" s="224" t="s">
        <v>81</v>
      </c>
      <c r="AY487" s="18" t="s">
        <v>210</v>
      </c>
      <c r="BE487" s="225">
        <f>IF(N487="základní",J487,0)</f>
        <v>0</v>
      </c>
      <c r="BF487" s="225">
        <f>IF(N487="snížená",J487,0)</f>
        <v>0</v>
      </c>
      <c r="BG487" s="225">
        <f>IF(N487="zákl. přenesená",J487,0)</f>
        <v>0</v>
      </c>
      <c r="BH487" s="225">
        <f>IF(N487="sníž. přenesená",J487,0)</f>
        <v>0</v>
      </c>
      <c r="BI487" s="225">
        <f>IF(N487="nulová",J487,0)</f>
        <v>0</v>
      </c>
      <c r="BJ487" s="18" t="s">
        <v>79</v>
      </c>
      <c r="BK487" s="225">
        <f>ROUND(I487*H487,2)</f>
        <v>0</v>
      </c>
      <c r="BL487" s="18" t="s">
        <v>311</v>
      </c>
      <c r="BM487" s="224" t="s">
        <v>2330</v>
      </c>
    </row>
    <row r="488" spans="1:47" s="2" customFormat="1" ht="12">
      <c r="A488" s="39"/>
      <c r="B488" s="40"/>
      <c r="C488" s="41"/>
      <c r="D488" s="226" t="s">
        <v>219</v>
      </c>
      <c r="E488" s="41"/>
      <c r="F488" s="227" t="s">
        <v>731</v>
      </c>
      <c r="G488" s="41"/>
      <c r="H488" s="41"/>
      <c r="I488" s="228"/>
      <c r="J488" s="41"/>
      <c r="K488" s="41"/>
      <c r="L488" s="45"/>
      <c r="M488" s="229"/>
      <c r="N488" s="230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219</v>
      </c>
      <c r="AU488" s="18" t="s">
        <v>81</v>
      </c>
    </row>
    <row r="489" spans="1:47" s="2" customFormat="1" ht="12">
      <c r="A489" s="39"/>
      <c r="B489" s="40"/>
      <c r="C489" s="41"/>
      <c r="D489" s="231" t="s">
        <v>221</v>
      </c>
      <c r="E489" s="41"/>
      <c r="F489" s="232" t="s">
        <v>732</v>
      </c>
      <c r="G489" s="41"/>
      <c r="H489" s="41"/>
      <c r="I489" s="228"/>
      <c r="J489" s="41"/>
      <c r="K489" s="41"/>
      <c r="L489" s="45"/>
      <c r="M489" s="229"/>
      <c r="N489" s="23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221</v>
      </c>
      <c r="AU489" s="18" t="s">
        <v>81</v>
      </c>
    </row>
    <row r="490" spans="1:51" s="13" customFormat="1" ht="12">
      <c r="A490" s="13"/>
      <c r="B490" s="233"/>
      <c r="C490" s="234"/>
      <c r="D490" s="226" t="s">
        <v>223</v>
      </c>
      <c r="E490" s="235" t="s">
        <v>19</v>
      </c>
      <c r="F490" s="236" t="s">
        <v>2331</v>
      </c>
      <c r="G490" s="234"/>
      <c r="H490" s="237">
        <v>7.376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223</v>
      </c>
      <c r="AU490" s="243" t="s">
        <v>81</v>
      </c>
      <c r="AV490" s="13" t="s">
        <v>81</v>
      </c>
      <c r="AW490" s="13" t="s">
        <v>33</v>
      </c>
      <c r="AX490" s="13" t="s">
        <v>72</v>
      </c>
      <c r="AY490" s="243" t="s">
        <v>210</v>
      </c>
    </row>
    <row r="491" spans="1:51" s="13" customFormat="1" ht="12">
      <c r="A491" s="13"/>
      <c r="B491" s="233"/>
      <c r="C491" s="234"/>
      <c r="D491" s="226" t="s">
        <v>223</v>
      </c>
      <c r="E491" s="235" t="s">
        <v>19</v>
      </c>
      <c r="F491" s="236" t="s">
        <v>2332</v>
      </c>
      <c r="G491" s="234"/>
      <c r="H491" s="237">
        <v>11.6</v>
      </c>
      <c r="I491" s="238"/>
      <c r="J491" s="234"/>
      <c r="K491" s="234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223</v>
      </c>
      <c r="AU491" s="243" t="s">
        <v>81</v>
      </c>
      <c r="AV491" s="13" t="s">
        <v>81</v>
      </c>
      <c r="AW491" s="13" t="s">
        <v>33</v>
      </c>
      <c r="AX491" s="13" t="s">
        <v>72</v>
      </c>
      <c r="AY491" s="243" t="s">
        <v>210</v>
      </c>
    </row>
    <row r="492" spans="1:51" s="13" customFormat="1" ht="12">
      <c r="A492" s="13"/>
      <c r="B492" s="233"/>
      <c r="C492" s="234"/>
      <c r="D492" s="226" t="s">
        <v>223</v>
      </c>
      <c r="E492" s="235" t="s">
        <v>19</v>
      </c>
      <c r="F492" s="236" t="s">
        <v>935</v>
      </c>
      <c r="G492" s="234"/>
      <c r="H492" s="237">
        <v>7.772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223</v>
      </c>
      <c r="AU492" s="243" t="s">
        <v>81</v>
      </c>
      <c r="AV492" s="13" t="s">
        <v>81</v>
      </c>
      <c r="AW492" s="13" t="s">
        <v>33</v>
      </c>
      <c r="AX492" s="13" t="s">
        <v>72</v>
      </c>
      <c r="AY492" s="243" t="s">
        <v>210</v>
      </c>
    </row>
    <row r="493" spans="1:51" s="13" customFormat="1" ht="12">
      <c r="A493" s="13"/>
      <c r="B493" s="233"/>
      <c r="C493" s="234"/>
      <c r="D493" s="226" t="s">
        <v>223</v>
      </c>
      <c r="E493" s="235" t="s">
        <v>19</v>
      </c>
      <c r="F493" s="236" t="s">
        <v>2333</v>
      </c>
      <c r="G493" s="234"/>
      <c r="H493" s="237">
        <v>5.138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223</v>
      </c>
      <c r="AU493" s="243" t="s">
        <v>81</v>
      </c>
      <c r="AV493" s="13" t="s">
        <v>81</v>
      </c>
      <c r="AW493" s="13" t="s">
        <v>33</v>
      </c>
      <c r="AX493" s="13" t="s">
        <v>72</v>
      </c>
      <c r="AY493" s="243" t="s">
        <v>210</v>
      </c>
    </row>
    <row r="494" spans="1:51" s="14" customFormat="1" ht="12">
      <c r="A494" s="14"/>
      <c r="B494" s="255"/>
      <c r="C494" s="256"/>
      <c r="D494" s="226" t="s">
        <v>223</v>
      </c>
      <c r="E494" s="257" t="s">
        <v>19</v>
      </c>
      <c r="F494" s="258" t="s">
        <v>326</v>
      </c>
      <c r="G494" s="256"/>
      <c r="H494" s="259">
        <v>31.885999999999996</v>
      </c>
      <c r="I494" s="260"/>
      <c r="J494" s="256"/>
      <c r="K494" s="256"/>
      <c r="L494" s="261"/>
      <c r="M494" s="262"/>
      <c r="N494" s="263"/>
      <c r="O494" s="263"/>
      <c r="P494" s="263"/>
      <c r="Q494" s="263"/>
      <c r="R494" s="263"/>
      <c r="S494" s="263"/>
      <c r="T494" s="26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5" t="s">
        <v>223</v>
      </c>
      <c r="AU494" s="265" t="s">
        <v>81</v>
      </c>
      <c r="AV494" s="14" t="s">
        <v>217</v>
      </c>
      <c r="AW494" s="14" t="s">
        <v>33</v>
      </c>
      <c r="AX494" s="14" t="s">
        <v>79</v>
      </c>
      <c r="AY494" s="265" t="s">
        <v>210</v>
      </c>
    </row>
    <row r="495" spans="1:65" s="2" customFormat="1" ht="24.15" customHeight="1">
      <c r="A495" s="39"/>
      <c r="B495" s="40"/>
      <c r="C495" s="213" t="s">
        <v>879</v>
      </c>
      <c r="D495" s="213" t="s">
        <v>212</v>
      </c>
      <c r="E495" s="214" t="s">
        <v>2334</v>
      </c>
      <c r="F495" s="215" t="s">
        <v>2335</v>
      </c>
      <c r="G495" s="216" t="s">
        <v>229</v>
      </c>
      <c r="H495" s="217">
        <v>2.3</v>
      </c>
      <c r="I495" s="218"/>
      <c r="J495" s="219">
        <f>ROUND(I495*H495,2)</f>
        <v>0</v>
      </c>
      <c r="K495" s="215" t="s">
        <v>216</v>
      </c>
      <c r="L495" s="45"/>
      <c r="M495" s="220" t="s">
        <v>19</v>
      </c>
      <c r="N495" s="221" t="s">
        <v>43</v>
      </c>
      <c r="O495" s="85"/>
      <c r="P495" s="222">
        <f>O495*H495</f>
        <v>0</v>
      </c>
      <c r="Q495" s="222">
        <v>0.0142</v>
      </c>
      <c r="R495" s="222">
        <f>Q495*H495</f>
        <v>0.03266</v>
      </c>
      <c r="S495" s="222">
        <v>0</v>
      </c>
      <c r="T495" s="223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24" t="s">
        <v>311</v>
      </c>
      <c r="AT495" s="224" t="s">
        <v>212</v>
      </c>
      <c r="AU495" s="224" t="s">
        <v>81</v>
      </c>
      <c r="AY495" s="18" t="s">
        <v>210</v>
      </c>
      <c r="BE495" s="225">
        <f>IF(N495="základní",J495,0)</f>
        <v>0</v>
      </c>
      <c r="BF495" s="225">
        <f>IF(N495="snížená",J495,0)</f>
        <v>0</v>
      </c>
      <c r="BG495" s="225">
        <f>IF(N495="zákl. přenesená",J495,0)</f>
        <v>0</v>
      </c>
      <c r="BH495" s="225">
        <f>IF(N495="sníž. přenesená",J495,0)</f>
        <v>0</v>
      </c>
      <c r="BI495" s="225">
        <f>IF(N495="nulová",J495,0)</f>
        <v>0</v>
      </c>
      <c r="BJ495" s="18" t="s">
        <v>79</v>
      </c>
      <c r="BK495" s="225">
        <f>ROUND(I495*H495,2)</f>
        <v>0</v>
      </c>
      <c r="BL495" s="18" t="s">
        <v>311</v>
      </c>
      <c r="BM495" s="224" t="s">
        <v>2336</v>
      </c>
    </row>
    <row r="496" spans="1:47" s="2" customFormat="1" ht="12">
      <c r="A496" s="39"/>
      <c r="B496" s="40"/>
      <c r="C496" s="41"/>
      <c r="D496" s="226" t="s">
        <v>219</v>
      </c>
      <c r="E496" s="41"/>
      <c r="F496" s="227" t="s">
        <v>2337</v>
      </c>
      <c r="G496" s="41"/>
      <c r="H496" s="41"/>
      <c r="I496" s="228"/>
      <c r="J496" s="41"/>
      <c r="K496" s="41"/>
      <c r="L496" s="45"/>
      <c r="M496" s="229"/>
      <c r="N496" s="230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219</v>
      </c>
      <c r="AU496" s="18" t="s">
        <v>81</v>
      </c>
    </row>
    <row r="497" spans="1:47" s="2" customFormat="1" ht="12">
      <c r="A497" s="39"/>
      <c r="B497" s="40"/>
      <c r="C497" s="41"/>
      <c r="D497" s="231" t="s">
        <v>221</v>
      </c>
      <c r="E497" s="41"/>
      <c r="F497" s="232" t="s">
        <v>2338</v>
      </c>
      <c r="G497" s="41"/>
      <c r="H497" s="41"/>
      <c r="I497" s="228"/>
      <c r="J497" s="41"/>
      <c r="K497" s="41"/>
      <c r="L497" s="45"/>
      <c r="M497" s="229"/>
      <c r="N497" s="230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221</v>
      </c>
      <c r="AU497" s="18" t="s">
        <v>81</v>
      </c>
    </row>
    <row r="498" spans="1:51" s="13" customFormat="1" ht="12">
      <c r="A498" s="13"/>
      <c r="B498" s="233"/>
      <c r="C498" s="234"/>
      <c r="D498" s="226" t="s">
        <v>223</v>
      </c>
      <c r="E498" s="235" t="s">
        <v>19</v>
      </c>
      <c r="F498" s="236" t="s">
        <v>2339</v>
      </c>
      <c r="G498" s="234"/>
      <c r="H498" s="237">
        <v>2.3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223</v>
      </c>
      <c r="AU498" s="243" t="s">
        <v>81</v>
      </c>
      <c r="AV498" s="13" t="s">
        <v>81</v>
      </c>
      <c r="AW498" s="13" t="s">
        <v>33</v>
      </c>
      <c r="AX498" s="13" t="s">
        <v>79</v>
      </c>
      <c r="AY498" s="243" t="s">
        <v>210</v>
      </c>
    </row>
    <row r="499" spans="1:65" s="2" customFormat="1" ht="21.75" customHeight="1">
      <c r="A499" s="39"/>
      <c r="B499" s="40"/>
      <c r="C499" s="213" t="s">
        <v>883</v>
      </c>
      <c r="D499" s="213" t="s">
        <v>212</v>
      </c>
      <c r="E499" s="214" t="s">
        <v>738</v>
      </c>
      <c r="F499" s="215" t="s">
        <v>739</v>
      </c>
      <c r="G499" s="216" t="s">
        <v>229</v>
      </c>
      <c r="H499" s="217">
        <v>32.48</v>
      </c>
      <c r="I499" s="218"/>
      <c r="J499" s="219">
        <f>ROUND(I499*H499,2)</f>
        <v>0</v>
      </c>
      <c r="K499" s="215" t="s">
        <v>216</v>
      </c>
      <c r="L499" s="45"/>
      <c r="M499" s="220" t="s">
        <v>19</v>
      </c>
      <c r="N499" s="221" t="s">
        <v>43</v>
      </c>
      <c r="O499" s="85"/>
      <c r="P499" s="222">
        <f>O499*H499</f>
        <v>0</v>
      </c>
      <c r="Q499" s="222">
        <v>0</v>
      </c>
      <c r="R499" s="222">
        <f>Q499*H499</f>
        <v>0</v>
      </c>
      <c r="S499" s="222">
        <v>0</v>
      </c>
      <c r="T499" s="223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24" t="s">
        <v>311</v>
      </c>
      <c r="AT499" s="224" t="s">
        <v>212</v>
      </c>
      <c r="AU499" s="224" t="s">
        <v>81</v>
      </c>
      <c r="AY499" s="18" t="s">
        <v>210</v>
      </c>
      <c r="BE499" s="225">
        <f>IF(N499="základní",J499,0)</f>
        <v>0</v>
      </c>
      <c r="BF499" s="225">
        <f>IF(N499="snížená",J499,0)</f>
        <v>0</v>
      </c>
      <c r="BG499" s="225">
        <f>IF(N499="zákl. přenesená",J499,0)</f>
        <v>0</v>
      </c>
      <c r="BH499" s="225">
        <f>IF(N499="sníž. přenesená",J499,0)</f>
        <v>0</v>
      </c>
      <c r="BI499" s="225">
        <f>IF(N499="nulová",J499,0)</f>
        <v>0</v>
      </c>
      <c r="BJ499" s="18" t="s">
        <v>79</v>
      </c>
      <c r="BK499" s="225">
        <f>ROUND(I499*H499,2)</f>
        <v>0</v>
      </c>
      <c r="BL499" s="18" t="s">
        <v>311</v>
      </c>
      <c r="BM499" s="224" t="s">
        <v>2340</v>
      </c>
    </row>
    <row r="500" spans="1:47" s="2" customFormat="1" ht="12">
      <c r="A500" s="39"/>
      <c r="B500" s="40"/>
      <c r="C500" s="41"/>
      <c r="D500" s="226" t="s">
        <v>219</v>
      </c>
      <c r="E500" s="41"/>
      <c r="F500" s="227" t="s">
        <v>741</v>
      </c>
      <c r="G500" s="41"/>
      <c r="H500" s="41"/>
      <c r="I500" s="228"/>
      <c r="J500" s="41"/>
      <c r="K500" s="41"/>
      <c r="L500" s="45"/>
      <c r="M500" s="229"/>
      <c r="N500" s="230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219</v>
      </c>
      <c r="AU500" s="18" t="s">
        <v>81</v>
      </c>
    </row>
    <row r="501" spans="1:47" s="2" customFormat="1" ht="12">
      <c r="A501" s="39"/>
      <c r="B501" s="40"/>
      <c r="C501" s="41"/>
      <c r="D501" s="231" t="s">
        <v>221</v>
      </c>
      <c r="E501" s="41"/>
      <c r="F501" s="232" t="s">
        <v>742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221</v>
      </c>
      <c r="AU501" s="18" t="s">
        <v>81</v>
      </c>
    </row>
    <row r="502" spans="1:51" s="13" customFormat="1" ht="12">
      <c r="A502" s="13"/>
      <c r="B502" s="233"/>
      <c r="C502" s="234"/>
      <c r="D502" s="226" t="s">
        <v>223</v>
      </c>
      <c r="E502" s="235" t="s">
        <v>19</v>
      </c>
      <c r="F502" s="236" t="s">
        <v>2341</v>
      </c>
      <c r="G502" s="234"/>
      <c r="H502" s="237">
        <v>32.48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223</v>
      </c>
      <c r="AU502" s="243" t="s">
        <v>81</v>
      </c>
      <c r="AV502" s="13" t="s">
        <v>81</v>
      </c>
      <c r="AW502" s="13" t="s">
        <v>33</v>
      </c>
      <c r="AX502" s="13" t="s">
        <v>79</v>
      </c>
      <c r="AY502" s="243" t="s">
        <v>210</v>
      </c>
    </row>
    <row r="503" spans="1:65" s="2" customFormat="1" ht="21.75" customHeight="1">
      <c r="A503" s="39"/>
      <c r="B503" s="40"/>
      <c r="C503" s="244" t="s">
        <v>889</v>
      </c>
      <c r="D503" s="244" t="s">
        <v>240</v>
      </c>
      <c r="E503" s="245" t="s">
        <v>745</v>
      </c>
      <c r="F503" s="246" t="s">
        <v>746</v>
      </c>
      <c r="G503" s="247" t="s">
        <v>229</v>
      </c>
      <c r="H503" s="248">
        <v>35.728</v>
      </c>
      <c r="I503" s="249"/>
      <c r="J503" s="250">
        <f>ROUND(I503*H503,2)</f>
        <v>0</v>
      </c>
      <c r="K503" s="246" t="s">
        <v>216</v>
      </c>
      <c r="L503" s="251"/>
      <c r="M503" s="252" t="s">
        <v>19</v>
      </c>
      <c r="N503" s="253" t="s">
        <v>43</v>
      </c>
      <c r="O503" s="85"/>
      <c r="P503" s="222">
        <f>O503*H503</f>
        <v>0</v>
      </c>
      <c r="Q503" s="222">
        <v>0.0131</v>
      </c>
      <c r="R503" s="222">
        <f>Q503*H503</f>
        <v>0.46803680000000003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405</v>
      </c>
      <c r="AT503" s="224" t="s">
        <v>240</v>
      </c>
      <c r="AU503" s="224" t="s">
        <v>81</v>
      </c>
      <c r="AY503" s="18" t="s">
        <v>210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79</v>
      </c>
      <c r="BK503" s="225">
        <f>ROUND(I503*H503,2)</f>
        <v>0</v>
      </c>
      <c r="BL503" s="18" t="s">
        <v>311</v>
      </c>
      <c r="BM503" s="224" t="s">
        <v>2342</v>
      </c>
    </row>
    <row r="504" spans="1:47" s="2" customFormat="1" ht="12">
      <c r="A504" s="39"/>
      <c r="B504" s="40"/>
      <c r="C504" s="41"/>
      <c r="D504" s="226" t="s">
        <v>219</v>
      </c>
      <c r="E504" s="41"/>
      <c r="F504" s="227" t="s">
        <v>746</v>
      </c>
      <c r="G504" s="41"/>
      <c r="H504" s="41"/>
      <c r="I504" s="228"/>
      <c r="J504" s="41"/>
      <c r="K504" s="41"/>
      <c r="L504" s="45"/>
      <c r="M504" s="229"/>
      <c r="N504" s="230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219</v>
      </c>
      <c r="AU504" s="18" t="s">
        <v>81</v>
      </c>
    </row>
    <row r="505" spans="1:51" s="13" customFormat="1" ht="12">
      <c r="A505" s="13"/>
      <c r="B505" s="233"/>
      <c r="C505" s="234"/>
      <c r="D505" s="226" t="s">
        <v>223</v>
      </c>
      <c r="E505" s="234"/>
      <c r="F505" s="236" t="s">
        <v>2343</v>
      </c>
      <c r="G505" s="234"/>
      <c r="H505" s="237">
        <v>35.728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223</v>
      </c>
      <c r="AU505" s="243" t="s">
        <v>81</v>
      </c>
      <c r="AV505" s="13" t="s">
        <v>81</v>
      </c>
      <c r="AW505" s="13" t="s">
        <v>4</v>
      </c>
      <c r="AX505" s="13" t="s">
        <v>79</v>
      </c>
      <c r="AY505" s="243" t="s">
        <v>210</v>
      </c>
    </row>
    <row r="506" spans="1:63" s="12" customFormat="1" ht="22.8" customHeight="1">
      <c r="A506" s="12"/>
      <c r="B506" s="197"/>
      <c r="C506" s="198"/>
      <c r="D506" s="199" t="s">
        <v>71</v>
      </c>
      <c r="E506" s="211" t="s">
        <v>755</v>
      </c>
      <c r="F506" s="211" t="s">
        <v>756</v>
      </c>
      <c r="G506" s="198"/>
      <c r="H506" s="198"/>
      <c r="I506" s="201"/>
      <c r="J506" s="212">
        <f>BK506</f>
        <v>0</v>
      </c>
      <c r="K506" s="198"/>
      <c r="L506" s="203"/>
      <c r="M506" s="204"/>
      <c r="N506" s="205"/>
      <c r="O506" s="205"/>
      <c r="P506" s="206">
        <f>SUM(P507:P588)</f>
        <v>0</v>
      </c>
      <c r="Q506" s="205"/>
      <c r="R506" s="206">
        <f>SUM(R507:R588)</f>
        <v>10.39438414</v>
      </c>
      <c r="S506" s="205"/>
      <c r="T506" s="207">
        <f>SUM(T507:T588)</f>
        <v>1.8288640000000003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8" t="s">
        <v>81</v>
      </c>
      <c r="AT506" s="209" t="s">
        <v>71</v>
      </c>
      <c r="AU506" s="209" t="s">
        <v>79</v>
      </c>
      <c r="AY506" s="208" t="s">
        <v>210</v>
      </c>
      <c r="BK506" s="210">
        <f>SUM(BK507:BK588)</f>
        <v>0</v>
      </c>
    </row>
    <row r="507" spans="1:65" s="2" customFormat="1" ht="24.15" customHeight="1">
      <c r="A507" s="39"/>
      <c r="B507" s="40"/>
      <c r="C507" s="213" t="s">
        <v>893</v>
      </c>
      <c r="D507" s="213" t="s">
        <v>212</v>
      </c>
      <c r="E507" s="214" t="s">
        <v>758</v>
      </c>
      <c r="F507" s="215" t="s">
        <v>759</v>
      </c>
      <c r="G507" s="216" t="s">
        <v>229</v>
      </c>
      <c r="H507" s="217">
        <v>82.924</v>
      </c>
      <c r="I507" s="218"/>
      <c r="J507" s="219">
        <f>ROUND(I507*H507,2)</f>
        <v>0</v>
      </c>
      <c r="K507" s="215" t="s">
        <v>216</v>
      </c>
      <c r="L507" s="45"/>
      <c r="M507" s="220" t="s">
        <v>19</v>
      </c>
      <c r="N507" s="221" t="s">
        <v>43</v>
      </c>
      <c r="O507" s="85"/>
      <c r="P507" s="222">
        <f>O507*H507</f>
        <v>0</v>
      </c>
      <c r="Q507" s="222">
        <v>0.05026</v>
      </c>
      <c r="R507" s="222">
        <f>Q507*H507</f>
        <v>4.167760240000001</v>
      </c>
      <c r="S507" s="222">
        <v>0</v>
      </c>
      <c r="T507" s="223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4" t="s">
        <v>311</v>
      </c>
      <c r="AT507" s="224" t="s">
        <v>212</v>
      </c>
      <c r="AU507" s="224" t="s">
        <v>81</v>
      </c>
      <c r="AY507" s="18" t="s">
        <v>210</v>
      </c>
      <c r="BE507" s="225">
        <f>IF(N507="základní",J507,0)</f>
        <v>0</v>
      </c>
      <c r="BF507" s="225">
        <f>IF(N507="snížená",J507,0)</f>
        <v>0</v>
      </c>
      <c r="BG507" s="225">
        <f>IF(N507="zákl. přenesená",J507,0)</f>
        <v>0</v>
      </c>
      <c r="BH507" s="225">
        <f>IF(N507="sníž. přenesená",J507,0)</f>
        <v>0</v>
      </c>
      <c r="BI507" s="225">
        <f>IF(N507="nulová",J507,0)</f>
        <v>0</v>
      </c>
      <c r="BJ507" s="18" t="s">
        <v>79</v>
      </c>
      <c r="BK507" s="225">
        <f>ROUND(I507*H507,2)</f>
        <v>0</v>
      </c>
      <c r="BL507" s="18" t="s">
        <v>311</v>
      </c>
      <c r="BM507" s="224" t="s">
        <v>2344</v>
      </c>
    </row>
    <row r="508" spans="1:47" s="2" customFormat="1" ht="12">
      <c r="A508" s="39"/>
      <c r="B508" s="40"/>
      <c r="C508" s="41"/>
      <c r="D508" s="226" t="s">
        <v>219</v>
      </c>
      <c r="E508" s="41"/>
      <c r="F508" s="227" t="s">
        <v>761</v>
      </c>
      <c r="G508" s="41"/>
      <c r="H508" s="41"/>
      <c r="I508" s="228"/>
      <c r="J508" s="41"/>
      <c r="K508" s="41"/>
      <c r="L508" s="45"/>
      <c r="M508" s="229"/>
      <c r="N508" s="230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219</v>
      </c>
      <c r="AU508" s="18" t="s">
        <v>81</v>
      </c>
    </row>
    <row r="509" spans="1:47" s="2" customFormat="1" ht="12">
      <c r="A509" s="39"/>
      <c r="B509" s="40"/>
      <c r="C509" s="41"/>
      <c r="D509" s="231" t="s">
        <v>221</v>
      </c>
      <c r="E509" s="41"/>
      <c r="F509" s="232" t="s">
        <v>762</v>
      </c>
      <c r="G509" s="41"/>
      <c r="H509" s="41"/>
      <c r="I509" s="228"/>
      <c r="J509" s="41"/>
      <c r="K509" s="41"/>
      <c r="L509" s="45"/>
      <c r="M509" s="229"/>
      <c r="N509" s="230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221</v>
      </c>
      <c r="AU509" s="18" t="s">
        <v>81</v>
      </c>
    </row>
    <row r="510" spans="1:47" s="2" customFormat="1" ht="12">
      <c r="A510" s="39"/>
      <c r="B510" s="40"/>
      <c r="C510" s="41"/>
      <c r="D510" s="226" t="s">
        <v>315</v>
      </c>
      <c r="E510" s="41"/>
      <c r="F510" s="254" t="s">
        <v>763</v>
      </c>
      <c r="G510" s="41"/>
      <c r="H510" s="41"/>
      <c r="I510" s="228"/>
      <c r="J510" s="41"/>
      <c r="K510" s="41"/>
      <c r="L510" s="45"/>
      <c r="M510" s="229"/>
      <c r="N510" s="230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315</v>
      </c>
      <c r="AU510" s="18" t="s">
        <v>81</v>
      </c>
    </row>
    <row r="511" spans="1:51" s="13" customFormat="1" ht="12">
      <c r="A511" s="13"/>
      <c r="B511" s="233"/>
      <c r="C511" s="234"/>
      <c r="D511" s="226" t="s">
        <v>223</v>
      </c>
      <c r="E511" s="235" t="s">
        <v>19</v>
      </c>
      <c r="F511" s="236" t="s">
        <v>2345</v>
      </c>
      <c r="G511" s="234"/>
      <c r="H511" s="237">
        <v>57.098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223</v>
      </c>
      <c r="AU511" s="243" t="s">
        <v>81</v>
      </c>
      <c r="AV511" s="13" t="s">
        <v>81</v>
      </c>
      <c r="AW511" s="13" t="s">
        <v>33</v>
      </c>
      <c r="AX511" s="13" t="s">
        <v>72</v>
      </c>
      <c r="AY511" s="243" t="s">
        <v>210</v>
      </c>
    </row>
    <row r="512" spans="1:51" s="13" customFormat="1" ht="12">
      <c r="A512" s="13"/>
      <c r="B512" s="233"/>
      <c r="C512" s="234"/>
      <c r="D512" s="226" t="s">
        <v>223</v>
      </c>
      <c r="E512" s="235" t="s">
        <v>19</v>
      </c>
      <c r="F512" s="236" t="s">
        <v>2346</v>
      </c>
      <c r="G512" s="234"/>
      <c r="H512" s="237">
        <v>25.826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223</v>
      </c>
      <c r="AU512" s="243" t="s">
        <v>81</v>
      </c>
      <c r="AV512" s="13" t="s">
        <v>81</v>
      </c>
      <c r="AW512" s="13" t="s">
        <v>33</v>
      </c>
      <c r="AX512" s="13" t="s">
        <v>72</v>
      </c>
      <c r="AY512" s="243" t="s">
        <v>210</v>
      </c>
    </row>
    <row r="513" spans="1:51" s="14" customFormat="1" ht="12">
      <c r="A513" s="14"/>
      <c r="B513" s="255"/>
      <c r="C513" s="256"/>
      <c r="D513" s="226" t="s">
        <v>223</v>
      </c>
      <c r="E513" s="257" t="s">
        <v>19</v>
      </c>
      <c r="F513" s="258" t="s">
        <v>326</v>
      </c>
      <c r="G513" s="256"/>
      <c r="H513" s="259">
        <v>82.924</v>
      </c>
      <c r="I513" s="260"/>
      <c r="J513" s="256"/>
      <c r="K513" s="256"/>
      <c r="L513" s="261"/>
      <c r="M513" s="262"/>
      <c r="N513" s="263"/>
      <c r="O513" s="263"/>
      <c r="P513" s="263"/>
      <c r="Q513" s="263"/>
      <c r="R513" s="263"/>
      <c r="S513" s="263"/>
      <c r="T513" s="26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5" t="s">
        <v>223</v>
      </c>
      <c r="AU513" s="265" t="s">
        <v>81</v>
      </c>
      <c r="AV513" s="14" t="s">
        <v>217</v>
      </c>
      <c r="AW513" s="14" t="s">
        <v>33</v>
      </c>
      <c r="AX513" s="14" t="s">
        <v>79</v>
      </c>
      <c r="AY513" s="265" t="s">
        <v>210</v>
      </c>
    </row>
    <row r="514" spans="1:65" s="2" customFormat="1" ht="33" customHeight="1">
      <c r="A514" s="39"/>
      <c r="B514" s="40"/>
      <c r="C514" s="213" t="s">
        <v>899</v>
      </c>
      <c r="D514" s="213" t="s">
        <v>212</v>
      </c>
      <c r="E514" s="214" t="s">
        <v>767</v>
      </c>
      <c r="F514" s="215" t="s">
        <v>768</v>
      </c>
      <c r="G514" s="216" t="s">
        <v>229</v>
      </c>
      <c r="H514" s="217">
        <v>30.784</v>
      </c>
      <c r="I514" s="218"/>
      <c r="J514" s="219">
        <f>ROUND(I514*H514,2)</f>
        <v>0</v>
      </c>
      <c r="K514" s="215" t="s">
        <v>216</v>
      </c>
      <c r="L514" s="45"/>
      <c r="M514" s="220" t="s">
        <v>19</v>
      </c>
      <c r="N514" s="221" t="s">
        <v>43</v>
      </c>
      <c r="O514" s="85"/>
      <c r="P514" s="222">
        <f>O514*H514</f>
        <v>0</v>
      </c>
      <c r="Q514" s="222">
        <v>0.05353</v>
      </c>
      <c r="R514" s="222">
        <f>Q514*H514</f>
        <v>1.64786752</v>
      </c>
      <c r="S514" s="222">
        <v>0</v>
      </c>
      <c r="T514" s="223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4" t="s">
        <v>311</v>
      </c>
      <c r="AT514" s="224" t="s">
        <v>212</v>
      </c>
      <c r="AU514" s="224" t="s">
        <v>81</v>
      </c>
      <c r="AY514" s="18" t="s">
        <v>210</v>
      </c>
      <c r="BE514" s="225">
        <f>IF(N514="základní",J514,0)</f>
        <v>0</v>
      </c>
      <c r="BF514" s="225">
        <f>IF(N514="snížená",J514,0)</f>
        <v>0</v>
      </c>
      <c r="BG514" s="225">
        <f>IF(N514="zákl. přenesená",J514,0)</f>
        <v>0</v>
      </c>
      <c r="BH514" s="225">
        <f>IF(N514="sníž. přenesená",J514,0)</f>
        <v>0</v>
      </c>
      <c r="BI514" s="225">
        <f>IF(N514="nulová",J514,0)</f>
        <v>0</v>
      </c>
      <c r="BJ514" s="18" t="s">
        <v>79</v>
      </c>
      <c r="BK514" s="225">
        <f>ROUND(I514*H514,2)</f>
        <v>0</v>
      </c>
      <c r="BL514" s="18" t="s">
        <v>311</v>
      </c>
      <c r="BM514" s="224" t="s">
        <v>2347</v>
      </c>
    </row>
    <row r="515" spans="1:47" s="2" customFormat="1" ht="12">
      <c r="A515" s="39"/>
      <c r="B515" s="40"/>
      <c r="C515" s="41"/>
      <c r="D515" s="226" t="s">
        <v>219</v>
      </c>
      <c r="E515" s="41"/>
      <c r="F515" s="227" t="s">
        <v>770</v>
      </c>
      <c r="G515" s="41"/>
      <c r="H515" s="41"/>
      <c r="I515" s="228"/>
      <c r="J515" s="41"/>
      <c r="K515" s="41"/>
      <c r="L515" s="45"/>
      <c r="M515" s="229"/>
      <c r="N515" s="230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219</v>
      </c>
      <c r="AU515" s="18" t="s">
        <v>81</v>
      </c>
    </row>
    <row r="516" spans="1:47" s="2" customFormat="1" ht="12">
      <c r="A516" s="39"/>
      <c r="B516" s="40"/>
      <c r="C516" s="41"/>
      <c r="D516" s="231" t="s">
        <v>221</v>
      </c>
      <c r="E516" s="41"/>
      <c r="F516" s="232" t="s">
        <v>771</v>
      </c>
      <c r="G516" s="41"/>
      <c r="H516" s="41"/>
      <c r="I516" s="228"/>
      <c r="J516" s="41"/>
      <c r="K516" s="41"/>
      <c r="L516" s="45"/>
      <c r="M516" s="229"/>
      <c r="N516" s="23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221</v>
      </c>
      <c r="AU516" s="18" t="s">
        <v>81</v>
      </c>
    </row>
    <row r="517" spans="1:47" s="2" customFormat="1" ht="12">
      <c r="A517" s="39"/>
      <c r="B517" s="40"/>
      <c r="C517" s="41"/>
      <c r="D517" s="226" t="s">
        <v>315</v>
      </c>
      <c r="E517" s="41"/>
      <c r="F517" s="254" t="s">
        <v>772</v>
      </c>
      <c r="G517" s="41"/>
      <c r="H517" s="41"/>
      <c r="I517" s="228"/>
      <c r="J517" s="41"/>
      <c r="K517" s="41"/>
      <c r="L517" s="45"/>
      <c r="M517" s="229"/>
      <c r="N517" s="230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315</v>
      </c>
      <c r="AU517" s="18" t="s">
        <v>81</v>
      </c>
    </row>
    <row r="518" spans="1:51" s="13" customFormat="1" ht="12">
      <c r="A518" s="13"/>
      <c r="B518" s="233"/>
      <c r="C518" s="234"/>
      <c r="D518" s="226" t="s">
        <v>223</v>
      </c>
      <c r="E518" s="235" t="s">
        <v>19</v>
      </c>
      <c r="F518" s="236" t="s">
        <v>2348</v>
      </c>
      <c r="G518" s="234"/>
      <c r="H518" s="237">
        <v>30.784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223</v>
      </c>
      <c r="AU518" s="243" t="s">
        <v>81</v>
      </c>
      <c r="AV518" s="13" t="s">
        <v>81</v>
      </c>
      <c r="AW518" s="13" t="s">
        <v>33</v>
      </c>
      <c r="AX518" s="13" t="s">
        <v>79</v>
      </c>
      <c r="AY518" s="243" t="s">
        <v>210</v>
      </c>
    </row>
    <row r="519" spans="1:65" s="2" customFormat="1" ht="16.5" customHeight="1">
      <c r="A519" s="39"/>
      <c r="B519" s="40"/>
      <c r="C519" s="213" t="s">
        <v>903</v>
      </c>
      <c r="D519" s="213" t="s">
        <v>212</v>
      </c>
      <c r="E519" s="214" t="s">
        <v>775</v>
      </c>
      <c r="F519" s="215" t="s">
        <v>776</v>
      </c>
      <c r="G519" s="216" t="s">
        <v>229</v>
      </c>
      <c r="H519" s="217">
        <v>121.216</v>
      </c>
      <c r="I519" s="218"/>
      <c r="J519" s="219">
        <f>ROUND(I519*H519,2)</f>
        <v>0</v>
      </c>
      <c r="K519" s="215" t="s">
        <v>216</v>
      </c>
      <c r="L519" s="45"/>
      <c r="M519" s="220" t="s">
        <v>19</v>
      </c>
      <c r="N519" s="221" t="s">
        <v>43</v>
      </c>
      <c r="O519" s="85"/>
      <c r="P519" s="222">
        <f>O519*H519</f>
        <v>0</v>
      </c>
      <c r="Q519" s="222">
        <v>0</v>
      </c>
      <c r="R519" s="222">
        <f>Q519*H519</f>
        <v>0</v>
      </c>
      <c r="S519" s="222">
        <v>0</v>
      </c>
      <c r="T519" s="223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24" t="s">
        <v>311</v>
      </c>
      <c r="AT519" s="224" t="s">
        <v>212</v>
      </c>
      <c r="AU519" s="224" t="s">
        <v>81</v>
      </c>
      <c r="AY519" s="18" t="s">
        <v>210</v>
      </c>
      <c r="BE519" s="225">
        <f>IF(N519="základní",J519,0)</f>
        <v>0</v>
      </c>
      <c r="BF519" s="225">
        <f>IF(N519="snížená",J519,0)</f>
        <v>0</v>
      </c>
      <c r="BG519" s="225">
        <f>IF(N519="zákl. přenesená",J519,0)</f>
        <v>0</v>
      </c>
      <c r="BH519" s="225">
        <f>IF(N519="sníž. přenesená",J519,0)</f>
        <v>0</v>
      </c>
      <c r="BI519" s="225">
        <f>IF(N519="nulová",J519,0)</f>
        <v>0</v>
      </c>
      <c r="BJ519" s="18" t="s">
        <v>79</v>
      </c>
      <c r="BK519" s="225">
        <f>ROUND(I519*H519,2)</f>
        <v>0</v>
      </c>
      <c r="BL519" s="18" t="s">
        <v>311</v>
      </c>
      <c r="BM519" s="224" t="s">
        <v>2349</v>
      </c>
    </row>
    <row r="520" spans="1:47" s="2" customFormat="1" ht="12">
      <c r="A520" s="39"/>
      <c r="B520" s="40"/>
      <c r="C520" s="41"/>
      <c r="D520" s="226" t="s">
        <v>219</v>
      </c>
      <c r="E520" s="41"/>
      <c r="F520" s="227" t="s">
        <v>778</v>
      </c>
      <c r="G520" s="41"/>
      <c r="H520" s="41"/>
      <c r="I520" s="228"/>
      <c r="J520" s="41"/>
      <c r="K520" s="41"/>
      <c r="L520" s="45"/>
      <c r="M520" s="229"/>
      <c r="N520" s="230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219</v>
      </c>
      <c r="AU520" s="18" t="s">
        <v>81</v>
      </c>
    </row>
    <row r="521" spans="1:47" s="2" customFormat="1" ht="12">
      <c r="A521" s="39"/>
      <c r="B521" s="40"/>
      <c r="C521" s="41"/>
      <c r="D521" s="231" t="s">
        <v>221</v>
      </c>
      <c r="E521" s="41"/>
      <c r="F521" s="232" t="s">
        <v>779</v>
      </c>
      <c r="G521" s="41"/>
      <c r="H521" s="41"/>
      <c r="I521" s="228"/>
      <c r="J521" s="41"/>
      <c r="K521" s="41"/>
      <c r="L521" s="45"/>
      <c r="M521" s="229"/>
      <c r="N521" s="230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221</v>
      </c>
      <c r="AU521" s="18" t="s">
        <v>81</v>
      </c>
    </row>
    <row r="522" spans="1:51" s="13" customFormat="1" ht="12">
      <c r="A522" s="13"/>
      <c r="B522" s="233"/>
      <c r="C522" s="234"/>
      <c r="D522" s="226" t="s">
        <v>223</v>
      </c>
      <c r="E522" s="235" t="s">
        <v>19</v>
      </c>
      <c r="F522" s="236" t="s">
        <v>2350</v>
      </c>
      <c r="G522" s="234"/>
      <c r="H522" s="237">
        <v>147.96</v>
      </c>
      <c r="I522" s="238"/>
      <c r="J522" s="234"/>
      <c r="K522" s="234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223</v>
      </c>
      <c r="AU522" s="243" t="s">
        <v>81</v>
      </c>
      <c r="AV522" s="13" t="s">
        <v>81</v>
      </c>
      <c r="AW522" s="13" t="s">
        <v>33</v>
      </c>
      <c r="AX522" s="13" t="s">
        <v>72</v>
      </c>
      <c r="AY522" s="243" t="s">
        <v>210</v>
      </c>
    </row>
    <row r="523" spans="1:51" s="13" customFormat="1" ht="12">
      <c r="A523" s="13"/>
      <c r="B523" s="233"/>
      <c r="C523" s="234"/>
      <c r="D523" s="226" t="s">
        <v>223</v>
      </c>
      <c r="E523" s="235" t="s">
        <v>19</v>
      </c>
      <c r="F523" s="236" t="s">
        <v>2351</v>
      </c>
      <c r="G523" s="234"/>
      <c r="H523" s="237">
        <v>-32.744</v>
      </c>
      <c r="I523" s="238"/>
      <c r="J523" s="234"/>
      <c r="K523" s="234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223</v>
      </c>
      <c r="AU523" s="243" t="s">
        <v>81</v>
      </c>
      <c r="AV523" s="13" t="s">
        <v>81</v>
      </c>
      <c r="AW523" s="13" t="s">
        <v>33</v>
      </c>
      <c r="AX523" s="13" t="s">
        <v>72</v>
      </c>
      <c r="AY523" s="243" t="s">
        <v>210</v>
      </c>
    </row>
    <row r="524" spans="1:51" s="13" customFormat="1" ht="12">
      <c r="A524" s="13"/>
      <c r="B524" s="233"/>
      <c r="C524" s="234"/>
      <c r="D524" s="226" t="s">
        <v>223</v>
      </c>
      <c r="E524" s="235" t="s">
        <v>19</v>
      </c>
      <c r="F524" s="236" t="s">
        <v>2352</v>
      </c>
      <c r="G524" s="234"/>
      <c r="H524" s="237">
        <v>6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223</v>
      </c>
      <c r="AU524" s="243" t="s">
        <v>81</v>
      </c>
      <c r="AV524" s="13" t="s">
        <v>81</v>
      </c>
      <c r="AW524" s="13" t="s">
        <v>33</v>
      </c>
      <c r="AX524" s="13" t="s">
        <v>72</v>
      </c>
      <c r="AY524" s="243" t="s">
        <v>210</v>
      </c>
    </row>
    <row r="525" spans="1:51" s="14" customFormat="1" ht="12">
      <c r="A525" s="14"/>
      <c r="B525" s="255"/>
      <c r="C525" s="256"/>
      <c r="D525" s="226" t="s">
        <v>223</v>
      </c>
      <c r="E525" s="257" t="s">
        <v>19</v>
      </c>
      <c r="F525" s="258" t="s">
        <v>326</v>
      </c>
      <c r="G525" s="256"/>
      <c r="H525" s="259">
        <v>121.21600000000001</v>
      </c>
      <c r="I525" s="260"/>
      <c r="J525" s="256"/>
      <c r="K525" s="256"/>
      <c r="L525" s="261"/>
      <c r="M525" s="262"/>
      <c r="N525" s="263"/>
      <c r="O525" s="263"/>
      <c r="P525" s="263"/>
      <c r="Q525" s="263"/>
      <c r="R525" s="263"/>
      <c r="S525" s="263"/>
      <c r="T525" s="26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5" t="s">
        <v>223</v>
      </c>
      <c r="AU525" s="265" t="s">
        <v>81</v>
      </c>
      <c r="AV525" s="14" t="s">
        <v>217</v>
      </c>
      <c r="AW525" s="14" t="s">
        <v>33</v>
      </c>
      <c r="AX525" s="14" t="s">
        <v>79</v>
      </c>
      <c r="AY525" s="265" t="s">
        <v>210</v>
      </c>
    </row>
    <row r="526" spans="1:65" s="2" customFormat="1" ht="24.15" customHeight="1">
      <c r="A526" s="39"/>
      <c r="B526" s="40"/>
      <c r="C526" s="244" t="s">
        <v>910</v>
      </c>
      <c r="D526" s="244" t="s">
        <v>240</v>
      </c>
      <c r="E526" s="245" t="s">
        <v>784</v>
      </c>
      <c r="F526" s="246" t="s">
        <v>785</v>
      </c>
      <c r="G526" s="247" t="s">
        <v>229</v>
      </c>
      <c r="H526" s="248">
        <v>136.186</v>
      </c>
      <c r="I526" s="249"/>
      <c r="J526" s="250">
        <f>ROUND(I526*H526,2)</f>
        <v>0</v>
      </c>
      <c r="K526" s="246" t="s">
        <v>216</v>
      </c>
      <c r="L526" s="251"/>
      <c r="M526" s="252" t="s">
        <v>19</v>
      </c>
      <c r="N526" s="253" t="s">
        <v>43</v>
      </c>
      <c r="O526" s="85"/>
      <c r="P526" s="222">
        <f>O526*H526</f>
        <v>0</v>
      </c>
      <c r="Q526" s="222">
        <v>0.00016</v>
      </c>
      <c r="R526" s="222">
        <f>Q526*H526</f>
        <v>0.021789760000000002</v>
      </c>
      <c r="S526" s="222">
        <v>0</v>
      </c>
      <c r="T526" s="223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4" t="s">
        <v>405</v>
      </c>
      <c r="AT526" s="224" t="s">
        <v>240</v>
      </c>
      <c r="AU526" s="224" t="s">
        <v>81</v>
      </c>
      <c r="AY526" s="18" t="s">
        <v>210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8" t="s">
        <v>79</v>
      </c>
      <c r="BK526" s="225">
        <f>ROUND(I526*H526,2)</f>
        <v>0</v>
      </c>
      <c r="BL526" s="18" t="s">
        <v>311</v>
      </c>
      <c r="BM526" s="224" t="s">
        <v>2353</v>
      </c>
    </row>
    <row r="527" spans="1:47" s="2" customFormat="1" ht="12">
      <c r="A527" s="39"/>
      <c r="B527" s="40"/>
      <c r="C527" s="41"/>
      <c r="D527" s="226" t="s">
        <v>219</v>
      </c>
      <c r="E527" s="41"/>
      <c r="F527" s="227" t="s">
        <v>785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219</v>
      </c>
      <c r="AU527" s="18" t="s">
        <v>81</v>
      </c>
    </row>
    <row r="528" spans="1:51" s="13" customFormat="1" ht="12">
      <c r="A528" s="13"/>
      <c r="B528" s="233"/>
      <c r="C528" s="234"/>
      <c r="D528" s="226" t="s">
        <v>223</v>
      </c>
      <c r="E528" s="234"/>
      <c r="F528" s="236" t="s">
        <v>2354</v>
      </c>
      <c r="G528" s="234"/>
      <c r="H528" s="237">
        <v>136.186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223</v>
      </c>
      <c r="AU528" s="243" t="s">
        <v>81</v>
      </c>
      <c r="AV528" s="13" t="s">
        <v>81</v>
      </c>
      <c r="AW528" s="13" t="s">
        <v>4</v>
      </c>
      <c r="AX528" s="13" t="s">
        <v>79</v>
      </c>
      <c r="AY528" s="243" t="s">
        <v>210</v>
      </c>
    </row>
    <row r="529" spans="1:65" s="2" customFormat="1" ht="24.15" customHeight="1">
      <c r="A529" s="39"/>
      <c r="B529" s="40"/>
      <c r="C529" s="213" t="s">
        <v>917</v>
      </c>
      <c r="D529" s="213" t="s">
        <v>212</v>
      </c>
      <c r="E529" s="214" t="s">
        <v>804</v>
      </c>
      <c r="F529" s="215" t="s">
        <v>805</v>
      </c>
      <c r="G529" s="216" t="s">
        <v>229</v>
      </c>
      <c r="H529" s="217">
        <v>41.958</v>
      </c>
      <c r="I529" s="218"/>
      <c r="J529" s="219">
        <f>ROUND(I529*H529,2)</f>
        <v>0</v>
      </c>
      <c r="K529" s="215" t="s">
        <v>216</v>
      </c>
      <c r="L529" s="45"/>
      <c r="M529" s="220" t="s">
        <v>19</v>
      </c>
      <c r="N529" s="221" t="s">
        <v>43</v>
      </c>
      <c r="O529" s="85"/>
      <c r="P529" s="222">
        <f>O529*H529</f>
        <v>0</v>
      </c>
      <c r="Q529" s="222">
        <v>0.0279</v>
      </c>
      <c r="R529" s="222">
        <f>Q529*H529</f>
        <v>1.1706282</v>
      </c>
      <c r="S529" s="222">
        <v>0</v>
      </c>
      <c r="T529" s="223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4" t="s">
        <v>311</v>
      </c>
      <c r="AT529" s="224" t="s">
        <v>212</v>
      </c>
      <c r="AU529" s="224" t="s">
        <v>81</v>
      </c>
      <c r="AY529" s="18" t="s">
        <v>210</v>
      </c>
      <c r="BE529" s="225">
        <f>IF(N529="základní",J529,0)</f>
        <v>0</v>
      </c>
      <c r="BF529" s="225">
        <f>IF(N529="snížená",J529,0)</f>
        <v>0</v>
      </c>
      <c r="BG529" s="225">
        <f>IF(N529="zákl. přenesená",J529,0)</f>
        <v>0</v>
      </c>
      <c r="BH529" s="225">
        <f>IF(N529="sníž. přenesená",J529,0)</f>
        <v>0</v>
      </c>
      <c r="BI529" s="225">
        <f>IF(N529="nulová",J529,0)</f>
        <v>0</v>
      </c>
      <c r="BJ529" s="18" t="s">
        <v>79</v>
      </c>
      <c r="BK529" s="225">
        <f>ROUND(I529*H529,2)</f>
        <v>0</v>
      </c>
      <c r="BL529" s="18" t="s">
        <v>311</v>
      </c>
      <c r="BM529" s="224" t="s">
        <v>2355</v>
      </c>
    </row>
    <row r="530" spans="1:47" s="2" customFormat="1" ht="12">
      <c r="A530" s="39"/>
      <c r="B530" s="40"/>
      <c r="C530" s="41"/>
      <c r="D530" s="226" t="s">
        <v>219</v>
      </c>
      <c r="E530" s="41"/>
      <c r="F530" s="227" t="s">
        <v>807</v>
      </c>
      <c r="G530" s="41"/>
      <c r="H530" s="41"/>
      <c r="I530" s="228"/>
      <c r="J530" s="41"/>
      <c r="K530" s="41"/>
      <c r="L530" s="45"/>
      <c r="M530" s="229"/>
      <c r="N530" s="23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219</v>
      </c>
      <c r="AU530" s="18" t="s">
        <v>81</v>
      </c>
    </row>
    <row r="531" spans="1:47" s="2" customFormat="1" ht="12">
      <c r="A531" s="39"/>
      <c r="B531" s="40"/>
      <c r="C531" s="41"/>
      <c r="D531" s="231" t="s">
        <v>221</v>
      </c>
      <c r="E531" s="41"/>
      <c r="F531" s="232" t="s">
        <v>808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221</v>
      </c>
      <c r="AU531" s="18" t="s">
        <v>81</v>
      </c>
    </row>
    <row r="532" spans="1:47" s="2" customFormat="1" ht="12">
      <c r="A532" s="39"/>
      <c r="B532" s="40"/>
      <c r="C532" s="41"/>
      <c r="D532" s="226" t="s">
        <v>315</v>
      </c>
      <c r="E532" s="41"/>
      <c r="F532" s="254" t="s">
        <v>809</v>
      </c>
      <c r="G532" s="41"/>
      <c r="H532" s="41"/>
      <c r="I532" s="228"/>
      <c r="J532" s="41"/>
      <c r="K532" s="41"/>
      <c r="L532" s="45"/>
      <c r="M532" s="229"/>
      <c r="N532" s="230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315</v>
      </c>
      <c r="AU532" s="18" t="s">
        <v>81</v>
      </c>
    </row>
    <row r="533" spans="1:51" s="13" customFormat="1" ht="12">
      <c r="A533" s="13"/>
      <c r="B533" s="233"/>
      <c r="C533" s="234"/>
      <c r="D533" s="226" t="s">
        <v>223</v>
      </c>
      <c r="E533" s="235" t="s">
        <v>19</v>
      </c>
      <c r="F533" s="236" t="s">
        <v>2356</v>
      </c>
      <c r="G533" s="234"/>
      <c r="H533" s="237">
        <v>41.958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223</v>
      </c>
      <c r="AU533" s="243" t="s">
        <v>81</v>
      </c>
      <c r="AV533" s="13" t="s">
        <v>81</v>
      </c>
      <c r="AW533" s="13" t="s">
        <v>33</v>
      </c>
      <c r="AX533" s="13" t="s">
        <v>72</v>
      </c>
      <c r="AY533" s="243" t="s">
        <v>210</v>
      </c>
    </row>
    <row r="534" spans="1:51" s="14" customFormat="1" ht="12">
      <c r="A534" s="14"/>
      <c r="B534" s="255"/>
      <c r="C534" s="256"/>
      <c r="D534" s="226" t="s">
        <v>223</v>
      </c>
      <c r="E534" s="257" t="s">
        <v>19</v>
      </c>
      <c r="F534" s="258" t="s">
        <v>326</v>
      </c>
      <c r="G534" s="256"/>
      <c r="H534" s="259">
        <v>41.958</v>
      </c>
      <c r="I534" s="260"/>
      <c r="J534" s="256"/>
      <c r="K534" s="256"/>
      <c r="L534" s="261"/>
      <c r="M534" s="262"/>
      <c r="N534" s="263"/>
      <c r="O534" s="263"/>
      <c r="P534" s="263"/>
      <c r="Q534" s="263"/>
      <c r="R534" s="263"/>
      <c r="S534" s="263"/>
      <c r="T534" s="26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5" t="s">
        <v>223</v>
      </c>
      <c r="AU534" s="265" t="s">
        <v>81</v>
      </c>
      <c r="AV534" s="14" t="s">
        <v>217</v>
      </c>
      <c r="AW534" s="14" t="s">
        <v>33</v>
      </c>
      <c r="AX534" s="14" t="s">
        <v>79</v>
      </c>
      <c r="AY534" s="265" t="s">
        <v>210</v>
      </c>
    </row>
    <row r="535" spans="1:65" s="2" customFormat="1" ht="24.15" customHeight="1">
      <c r="A535" s="39"/>
      <c r="B535" s="40"/>
      <c r="C535" s="213" t="s">
        <v>921</v>
      </c>
      <c r="D535" s="213" t="s">
        <v>212</v>
      </c>
      <c r="E535" s="214" t="s">
        <v>813</v>
      </c>
      <c r="F535" s="215" t="s">
        <v>814</v>
      </c>
      <c r="G535" s="216" t="s">
        <v>229</v>
      </c>
      <c r="H535" s="217">
        <v>43.122</v>
      </c>
      <c r="I535" s="218"/>
      <c r="J535" s="219">
        <f>ROUND(I535*H535,2)</f>
        <v>0</v>
      </c>
      <c r="K535" s="215" t="s">
        <v>216</v>
      </c>
      <c r="L535" s="45"/>
      <c r="M535" s="220" t="s">
        <v>19</v>
      </c>
      <c r="N535" s="221" t="s">
        <v>43</v>
      </c>
      <c r="O535" s="85"/>
      <c r="P535" s="222">
        <f>O535*H535</f>
        <v>0</v>
      </c>
      <c r="Q535" s="222">
        <v>0.02855</v>
      </c>
      <c r="R535" s="222">
        <f>Q535*H535</f>
        <v>1.2311330999999999</v>
      </c>
      <c r="S535" s="222">
        <v>0</v>
      </c>
      <c r="T535" s="223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4" t="s">
        <v>311</v>
      </c>
      <c r="AT535" s="224" t="s">
        <v>212</v>
      </c>
      <c r="AU535" s="224" t="s">
        <v>81</v>
      </c>
      <c r="AY535" s="18" t="s">
        <v>210</v>
      </c>
      <c r="BE535" s="225">
        <f>IF(N535="základní",J535,0)</f>
        <v>0</v>
      </c>
      <c r="BF535" s="225">
        <f>IF(N535="snížená",J535,0)</f>
        <v>0</v>
      </c>
      <c r="BG535" s="225">
        <f>IF(N535="zákl. přenesená",J535,0)</f>
        <v>0</v>
      </c>
      <c r="BH535" s="225">
        <f>IF(N535="sníž. přenesená",J535,0)</f>
        <v>0</v>
      </c>
      <c r="BI535" s="225">
        <f>IF(N535="nulová",J535,0)</f>
        <v>0</v>
      </c>
      <c r="BJ535" s="18" t="s">
        <v>79</v>
      </c>
      <c r="BK535" s="225">
        <f>ROUND(I535*H535,2)</f>
        <v>0</v>
      </c>
      <c r="BL535" s="18" t="s">
        <v>311</v>
      </c>
      <c r="BM535" s="224" t="s">
        <v>2357</v>
      </c>
    </row>
    <row r="536" spans="1:47" s="2" customFormat="1" ht="12">
      <c r="A536" s="39"/>
      <c r="B536" s="40"/>
      <c r="C536" s="41"/>
      <c r="D536" s="226" t="s">
        <v>219</v>
      </c>
      <c r="E536" s="41"/>
      <c r="F536" s="227" t="s">
        <v>816</v>
      </c>
      <c r="G536" s="41"/>
      <c r="H536" s="41"/>
      <c r="I536" s="228"/>
      <c r="J536" s="41"/>
      <c r="K536" s="41"/>
      <c r="L536" s="45"/>
      <c r="M536" s="229"/>
      <c r="N536" s="230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219</v>
      </c>
      <c r="AU536" s="18" t="s">
        <v>81</v>
      </c>
    </row>
    <row r="537" spans="1:47" s="2" customFormat="1" ht="12">
      <c r="A537" s="39"/>
      <c r="B537" s="40"/>
      <c r="C537" s="41"/>
      <c r="D537" s="231" t="s">
        <v>221</v>
      </c>
      <c r="E537" s="41"/>
      <c r="F537" s="232" t="s">
        <v>817</v>
      </c>
      <c r="G537" s="41"/>
      <c r="H537" s="41"/>
      <c r="I537" s="228"/>
      <c r="J537" s="41"/>
      <c r="K537" s="41"/>
      <c r="L537" s="45"/>
      <c r="M537" s="229"/>
      <c r="N537" s="230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221</v>
      </c>
      <c r="AU537" s="18" t="s">
        <v>81</v>
      </c>
    </row>
    <row r="538" spans="1:47" s="2" customFormat="1" ht="12">
      <c r="A538" s="39"/>
      <c r="B538" s="40"/>
      <c r="C538" s="41"/>
      <c r="D538" s="226" t="s">
        <v>315</v>
      </c>
      <c r="E538" s="41"/>
      <c r="F538" s="254" t="s">
        <v>818</v>
      </c>
      <c r="G538" s="41"/>
      <c r="H538" s="41"/>
      <c r="I538" s="228"/>
      <c r="J538" s="41"/>
      <c r="K538" s="41"/>
      <c r="L538" s="45"/>
      <c r="M538" s="229"/>
      <c r="N538" s="230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315</v>
      </c>
      <c r="AU538" s="18" t="s">
        <v>81</v>
      </c>
    </row>
    <row r="539" spans="1:51" s="13" customFormat="1" ht="12">
      <c r="A539" s="13"/>
      <c r="B539" s="233"/>
      <c r="C539" s="234"/>
      <c r="D539" s="226" t="s">
        <v>223</v>
      </c>
      <c r="E539" s="235" t="s">
        <v>19</v>
      </c>
      <c r="F539" s="236" t="s">
        <v>2358</v>
      </c>
      <c r="G539" s="234"/>
      <c r="H539" s="237">
        <v>62.604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223</v>
      </c>
      <c r="AU539" s="243" t="s">
        <v>81</v>
      </c>
      <c r="AV539" s="13" t="s">
        <v>81</v>
      </c>
      <c r="AW539" s="13" t="s">
        <v>33</v>
      </c>
      <c r="AX539" s="13" t="s">
        <v>72</v>
      </c>
      <c r="AY539" s="243" t="s">
        <v>210</v>
      </c>
    </row>
    <row r="540" spans="1:51" s="13" customFormat="1" ht="12">
      <c r="A540" s="13"/>
      <c r="B540" s="233"/>
      <c r="C540" s="234"/>
      <c r="D540" s="226" t="s">
        <v>223</v>
      </c>
      <c r="E540" s="235" t="s">
        <v>19</v>
      </c>
      <c r="F540" s="236" t="s">
        <v>2359</v>
      </c>
      <c r="G540" s="234"/>
      <c r="H540" s="237">
        <v>-19.482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223</v>
      </c>
      <c r="AU540" s="243" t="s">
        <v>81</v>
      </c>
      <c r="AV540" s="13" t="s">
        <v>81</v>
      </c>
      <c r="AW540" s="13" t="s">
        <v>33</v>
      </c>
      <c r="AX540" s="13" t="s">
        <v>72</v>
      </c>
      <c r="AY540" s="243" t="s">
        <v>210</v>
      </c>
    </row>
    <row r="541" spans="1:51" s="14" customFormat="1" ht="12">
      <c r="A541" s="14"/>
      <c r="B541" s="255"/>
      <c r="C541" s="256"/>
      <c r="D541" s="226" t="s">
        <v>223</v>
      </c>
      <c r="E541" s="257" t="s">
        <v>19</v>
      </c>
      <c r="F541" s="258" t="s">
        <v>326</v>
      </c>
      <c r="G541" s="256"/>
      <c r="H541" s="259">
        <v>43.122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5" t="s">
        <v>223</v>
      </c>
      <c r="AU541" s="265" t="s">
        <v>81</v>
      </c>
      <c r="AV541" s="14" t="s">
        <v>217</v>
      </c>
      <c r="AW541" s="14" t="s">
        <v>33</v>
      </c>
      <c r="AX541" s="14" t="s">
        <v>79</v>
      </c>
      <c r="AY541" s="265" t="s">
        <v>210</v>
      </c>
    </row>
    <row r="542" spans="1:65" s="2" customFormat="1" ht="24.15" customHeight="1">
      <c r="A542" s="39"/>
      <c r="B542" s="40"/>
      <c r="C542" s="213" t="s">
        <v>929</v>
      </c>
      <c r="D542" s="213" t="s">
        <v>212</v>
      </c>
      <c r="E542" s="214" t="s">
        <v>829</v>
      </c>
      <c r="F542" s="215" t="s">
        <v>830</v>
      </c>
      <c r="G542" s="216" t="s">
        <v>229</v>
      </c>
      <c r="H542" s="217">
        <v>102.4</v>
      </c>
      <c r="I542" s="218"/>
      <c r="J542" s="219">
        <f>ROUND(I542*H542,2)</f>
        <v>0</v>
      </c>
      <c r="K542" s="215" t="s">
        <v>216</v>
      </c>
      <c r="L542" s="45"/>
      <c r="M542" s="220" t="s">
        <v>19</v>
      </c>
      <c r="N542" s="221" t="s">
        <v>43</v>
      </c>
      <c r="O542" s="85"/>
      <c r="P542" s="222">
        <f>O542*H542</f>
        <v>0</v>
      </c>
      <c r="Q542" s="222">
        <v>0.01807</v>
      </c>
      <c r="R542" s="222">
        <f>Q542*H542</f>
        <v>1.850368</v>
      </c>
      <c r="S542" s="222">
        <v>0</v>
      </c>
      <c r="T542" s="223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24" t="s">
        <v>311</v>
      </c>
      <c r="AT542" s="224" t="s">
        <v>212</v>
      </c>
      <c r="AU542" s="224" t="s">
        <v>81</v>
      </c>
      <c r="AY542" s="18" t="s">
        <v>210</v>
      </c>
      <c r="BE542" s="225">
        <f>IF(N542="základní",J542,0)</f>
        <v>0</v>
      </c>
      <c r="BF542" s="225">
        <f>IF(N542="snížená",J542,0)</f>
        <v>0</v>
      </c>
      <c r="BG542" s="225">
        <f>IF(N542="zákl. přenesená",J542,0)</f>
        <v>0</v>
      </c>
      <c r="BH542" s="225">
        <f>IF(N542="sníž. přenesená",J542,0)</f>
        <v>0</v>
      </c>
      <c r="BI542" s="225">
        <f>IF(N542="nulová",J542,0)</f>
        <v>0</v>
      </c>
      <c r="BJ542" s="18" t="s">
        <v>79</v>
      </c>
      <c r="BK542" s="225">
        <f>ROUND(I542*H542,2)</f>
        <v>0</v>
      </c>
      <c r="BL542" s="18" t="s">
        <v>311</v>
      </c>
      <c r="BM542" s="224" t="s">
        <v>2360</v>
      </c>
    </row>
    <row r="543" spans="1:47" s="2" customFormat="1" ht="12">
      <c r="A543" s="39"/>
      <c r="B543" s="40"/>
      <c r="C543" s="41"/>
      <c r="D543" s="226" t="s">
        <v>219</v>
      </c>
      <c r="E543" s="41"/>
      <c r="F543" s="227" t="s">
        <v>832</v>
      </c>
      <c r="G543" s="41"/>
      <c r="H543" s="41"/>
      <c r="I543" s="228"/>
      <c r="J543" s="41"/>
      <c r="K543" s="41"/>
      <c r="L543" s="45"/>
      <c r="M543" s="229"/>
      <c r="N543" s="230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219</v>
      </c>
      <c r="AU543" s="18" t="s">
        <v>81</v>
      </c>
    </row>
    <row r="544" spans="1:47" s="2" customFormat="1" ht="12">
      <c r="A544" s="39"/>
      <c r="B544" s="40"/>
      <c r="C544" s="41"/>
      <c r="D544" s="231" t="s">
        <v>221</v>
      </c>
      <c r="E544" s="41"/>
      <c r="F544" s="232" t="s">
        <v>833</v>
      </c>
      <c r="G544" s="41"/>
      <c r="H544" s="41"/>
      <c r="I544" s="228"/>
      <c r="J544" s="41"/>
      <c r="K544" s="41"/>
      <c r="L544" s="45"/>
      <c r="M544" s="229"/>
      <c r="N544" s="230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221</v>
      </c>
      <c r="AU544" s="18" t="s">
        <v>81</v>
      </c>
    </row>
    <row r="545" spans="1:51" s="13" customFormat="1" ht="12">
      <c r="A545" s="13"/>
      <c r="B545" s="233"/>
      <c r="C545" s="234"/>
      <c r="D545" s="226" t="s">
        <v>223</v>
      </c>
      <c r="E545" s="235" t="s">
        <v>19</v>
      </c>
      <c r="F545" s="236" t="s">
        <v>2361</v>
      </c>
      <c r="G545" s="234"/>
      <c r="H545" s="237">
        <v>80.7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223</v>
      </c>
      <c r="AU545" s="243" t="s">
        <v>81</v>
      </c>
      <c r="AV545" s="13" t="s">
        <v>81</v>
      </c>
      <c r="AW545" s="13" t="s">
        <v>33</v>
      </c>
      <c r="AX545" s="13" t="s">
        <v>72</v>
      </c>
      <c r="AY545" s="243" t="s">
        <v>210</v>
      </c>
    </row>
    <row r="546" spans="1:51" s="13" customFormat="1" ht="12">
      <c r="A546" s="13"/>
      <c r="B546" s="233"/>
      <c r="C546" s="234"/>
      <c r="D546" s="226" t="s">
        <v>223</v>
      </c>
      <c r="E546" s="235" t="s">
        <v>19</v>
      </c>
      <c r="F546" s="236" t="s">
        <v>2362</v>
      </c>
      <c r="G546" s="234"/>
      <c r="H546" s="237">
        <v>21.7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223</v>
      </c>
      <c r="AU546" s="243" t="s">
        <v>81</v>
      </c>
      <c r="AV546" s="13" t="s">
        <v>81</v>
      </c>
      <c r="AW546" s="13" t="s">
        <v>33</v>
      </c>
      <c r="AX546" s="13" t="s">
        <v>72</v>
      </c>
      <c r="AY546" s="243" t="s">
        <v>210</v>
      </c>
    </row>
    <row r="547" spans="1:51" s="14" customFormat="1" ht="12">
      <c r="A547" s="14"/>
      <c r="B547" s="255"/>
      <c r="C547" s="256"/>
      <c r="D547" s="226" t="s">
        <v>223</v>
      </c>
      <c r="E547" s="257" t="s">
        <v>19</v>
      </c>
      <c r="F547" s="258" t="s">
        <v>326</v>
      </c>
      <c r="G547" s="256"/>
      <c r="H547" s="259">
        <v>102.4</v>
      </c>
      <c r="I547" s="260"/>
      <c r="J547" s="256"/>
      <c r="K547" s="256"/>
      <c r="L547" s="261"/>
      <c r="M547" s="262"/>
      <c r="N547" s="263"/>
      <c r="O547" s="263"/>
      <c r="P547" s="263"/>
      <c r="Q547" s="263"/>
      <c r="R547" s="263"/>
      <c r="S547" s="263"/>
      <c r="T547" s="26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5" t="s">
        <v>223</v>
      </c>
      <c r="AU547" s="265" t="s">
        <v>81</v>
      </c>
      <c r="AV547" s="14" t="s">
        <v>217</v>
      </c>
      <c r="AW547" s="14" t="s">
        <v>33</v>
      </c>
      <c r="AX547" s="14" t="s">
        <v>79</v>
      </c>
      <c r="AY547" s="265" t="s">
        <v>210</v>
      </c>
    </row>
    <row r="548" spans="1:65" s="2" customFormat="1" ht="16.5" customHeight="1">
      <c r="A548" s="39"/>
      <c r="B548" s="40"/>
      <c r="C548" s="213" t="s">
        <v>937</v>
      </c>
      <c r="D548" s="213" t="s">
        <v>212</v>
      </c>
      <c r="E548" s="214" t="s">
        <v>837</v>
      </c>
      <c r="F548" s="215" t="s">
        <v>838</v>
      </c>
      <c r="G548" s="216" t="s">
        <v>229</v>
      </c>
      <c r="H548" s="217">
        <v>102.4</v>
      </c>
      <c r="I548" s="218"/>
      <c r="J548" s="219">
        <f>ROUND(I548*H548,2)</f>
        <v>0</v>
      </c>
      <c r="K548" s="215" t="s">
        <v>216</v>
      </c>
      <c r="L548" s="45"/>
      <c r="M548" s="220" t="s">
        <v>19</v>
      </c>
      <c r="N548" s="221" t="s">
        <v>43</v>
      </c>
      <c r="O548" s="85"/>
      <c r="P548" s="222">
        <f>O548*H548</f>
        <v>0</v>
      </c>
      <c r="Q548" s="222">
        <v>0</v>
      </c>
      <c r="R548" s="222">
        <f>Q548*H548</f>
        <v>0</v>
      </c>
      <c r="S548" s="222">
        <v>0</v>
      </c>
      <c r="T548" s="223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4" t="s">
        <v>311</v>
      </c>
      <c r="AT548" s="224" t="s">
        <v>212</v>
      </c>
      <c r="AU548" s="224" t="s">
        <v>81</v>
      </c>
      <c r="AY548" s="18" t="s">
        <v>210</v>
      </c>
      <c r="BE548" s="225">
        <f>IF(N548="základní",J548,0)</f>
        <v>0</v>
      </c>
      <c r="BF548" s="225">
        <f>IF(N548="snížená",J548,0)</f>
        <v>0</v>
      </c>
      <c r="BG548" s="225">
        <f>IF(N548="zákl. přenesená",J548,0)</f>
        <v>0</v>
      </c>
      <c r="BH548" s="225">
        <f>IF(N548="sníž. přenesená",J548,0)</f>
        <v>0</v>
      </c>
      <c r="BI548" s="225">
        <f>IF(N548="nulová",J548,0)</f>
        <v>0</v>
      </c>
      <c r="BJ548" s="18" t="s">
        <v>79</v>
      </c>
      <c r="BK548" s="225">
        <f>ROUND(I548*H548,2)</f>
        <v>0</v>
      </c>
      <c r="BL548" s="18" t="s">
        <v>311</v>
      </c>
      <c r="BM548" s="224" t="s">
        <v>2363</v>
      </c>
    </row>
    <row r="549" spans="1:47" s="2" customFormat="1" ht="12">
      <c r="A549" s="39"/>
      <c r="B549" s="40"/>
      <c r="C549" s="41"/>
      <c r="D549" s="226" t="s">
        <v>219</v>
      </c>
      <c r="E549" s="41"/>
      <c r="F549" s="227" t="s">
        <v>840</v>
      </c>
      <c r="G549" s="41"/>
      <c r="H549" s="41"/>
      <c r="I549" s="228"/>
      <c r="J549" s="41"/>
      <c r="K549" s="41"/>
      <c r="L549" s="45"/>
      <c r="M549" s="229"/>
      <c r="N549" s="230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219</v>
      </c>
      <c r="AU549" s="18" t="s">
        <v>81</v>
      </c>
    </row>
    <row r="550" spans="1:47" s="2" customFormat="1" ht="12">
      <c r="A550" s="39"/>
      <c r="B550" s="40"/>
      <c r="C550" s="41"/>
      <c r="D550" s="231" t="s">
        <v>221</v>
      </c>
      <c r="E550" s="41"/>
      <c r="F550" s="232" t="s">
        <v>841</v>
      </c>
      <c r="G550" s="41"/>
      <c r="H550" s="41"/>
      <c r="I550" s="228"/>
      <c r="J550" s="41"/>
      <c r="K550" s="41"/>
      <c r="L550" s="45"/>
      <c r="M550" s="229"/>
      <c r="N550" s="23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221</v>
      </c>
      <c r="AU550" s="18" t="s">
        <v>81</v>
      </c>
    </row>
    <row r="551" spans="1:51" s="13" customFormat="1" ht="12">
      <c r="A551" s="13"/>
      <c r="B551" s="233"/>
      <c r="C551" s="234"/>
      <c r="D551" s="226" t="s">
        <v>223</v>
      </c>
      <c r="E551" s="235" t="s">
        <v>19</v>
      </c>
      <c r="F551" s="236" t="s">
        <v>2364</v>
      </c>
      <c r="G551" s="234"/>
      <c r="H551" s="237">
        <v>102.4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223</v>
      </c>
      <c r="AU551" s="243" t="s">
        <v>81</v>
      </c>
      <c r="AV551" s="13" t="s">
        <v>81</v>
      </c>
      <c r="AW551" s="13" t="s">
        <v>33</v>
      </c>
      <c r="AX551" s="13" t="s">
        <v>79</v>
      </c>
      <c r="AY551" s="243" t="s">
        <v>210</v>
      </c>
    </row>
    <row r="552" spans="1:65" s="2" customFormat="1" ht="24.15" customHeight="1">
      <c r="A552" s="39"/>
      <c r="B552" s="40"/>
      <c r="C552" s="244" t="s">
        <v>944</v>
      </c>
      <c r="D552" s="244" t="s">
        <v>240</v>
      </c>
      <c r="E552" s="245" t="s">
        <v>843</v>
      </c>
      <c r="F552" s="246" t="s">
        <v>844</v>
      </c>
      <c r="G552" s="247" t="s">
        <v>229</v>
      </c>
      <c r="H552" s="248">
        <v>115.046</v>
      </c>
      <c r="I552" s="249"/>
      <c r="J552" s="250">
        <f>ROUND(I552*H552,2)</f>
        <v>0</v>
      </c>
      <c r="K552" s="246" t="s">
        <v>216</v>
      </c>
      <c r="L552" s="251"/>
      <c r="M552" s="252" t="s">
        <v>19</v>
      </c>
      <c r="N552" s="253" t="s">
        <v>43</v>
      </c>
      <c r="O552" s="85"/>
      <c r="P552" s="222">
        <f>O552*H552</f>
        <v>0</v>
      </c>
      <c r="Q552" s="222">
        <v>0.00017</v>
      </c>
      <c r="R552" s="222">
        <f>Q552*H552</f>
        <v>0.019557820000000004</v>
      </c>
      <c r="S552" s="222">
        <v>0</v>
      </c>
      <c r="T552" s="223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24" t="s">
        <v>405</v>
      </c>
      <c r="AT552" s="224" t="s">
        <v>240</v>
      </c>
      <c r="AU552" s="224" t="s">
        <v>81</v>
      </c>
      <c r="AY552" s="18" t="s">
        <v>210</v>
      </c>
      <c r="BE552" s="225">
        <f>IF(N552="základní",J552,0)</f>
        <v>0</v>
      </c>
      <c r="BF552" s="225">
        <f>IF(N552="snížená",J552,0)</f>
        <v>0</v>
      </c>
      <c r="BG552" s="225">
        <f>IF(N552="zákl. přenesená",J552,0)</f>
        <v>0</v>
      </c>
      <c r="BH552" s="225">
        <f>IF(N552="sníž. přenesená",J552,0)</f>
        <v>0</v>
      </c>
      <c r="BI552" s="225">
        <f>IF(N552="nulová",J552,0)</f>
        <v>0</v>
      </c>
      <c r="BJ552" s="18" t="s">
        <v>79</v>
      </c>
      <c r="BK552" s="225">
        <f>ROUND(I552*H552,2)</f>
        <v>0</v>
      </c>
      <c r="BL552" s="18" t="s">
        <v>311</v>
      </c>
      <c r="BM552" s="224" t="s">
        <v>2365</v>
      </c>
    </row>
    <row r="553" spans="1:47" s="2" customFormat="1" ht="12">
      <c r="A553" s="39"/>
      <c r="B553" s="40"/>
      <c r="C553" s="41"/>
      <c r="D553" s="226" t="s">
        <v>219</v>
      </c>
      <c r="E553" s="41"/>
      <c r="F553" s="227" t="s">
        <v>844</v>
      </c>
      <c r="G553" s="41"/>
      <c r="H553" s="41"/>
      <c r="I553" s="228"/>
      <c r="J553" s="41"/>
      <c r="K553" s="41"/>
      <c r="L553" s="45"/>
      <c r="M553" s="229"/>
      <c r="N553" s="230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219</v>
      </c>
      <c r="AU553" s="18" t="s">
        <v>81</v>
      </c>
    </row>
    <row r="554" spans="1:51" s="13" customFormat="1" ht="12">
      <c r="A554" s="13"/>
      <c r="B554" s="233"/>
      <c r="C554" s="234"/>
      <c r="D554" s="226" t="s">
        <v>223</v>
      </c>
      <c r="E554" s="234"/>
      <c r="F554" s="236" t="s">
        <v>2366</v>
      </c>
      <c r="G554" s="234"/>
      <c r="H554" s="237">
        <v>115.046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223</v>
      </c>
      <c r="AU554" s="243" t="s">
        <v>81</v>
      </c>
      <c r="AV554" s="13" t="s">
        <v>81</v>
      </c>
      <c r="AW554" s="13" t="s">
        <v>4</v>
      </c>
      <c r="AX554" s="13" t="s">
        <v>79</v>
      </c>
      <c r="AY554" s="243" t="s">
        <v>210</v>
      </c>
    </row>
    <row r="555" spans="1:65" s="2" customFormat="1" ht="24.15" customHeight="1">
      <c r="A555" s="39"/>
      <c r="B555" s="40"/>
      <c r="C555" s="213" t="s">
        <v>948</v>
      </c>
      <c r="D555" s="213" t="s">
        <v>212</v>
      </c>
      <c r="E555" s="214" t="s">
        <v>848</v>
      </c>
      <c r="F555" s="215" t="s">
        <v>849</v>
      </c>
      <c r="G555" s="216" t="s">
        <v>229</v>
      </c>
      <c r="H555" s="217">
        <v>102.4</v>
      </c>
      <c r="I555" s="218"/>
      <c r="J555" s="219">
        <f>ROUND(I555*H555,2)</f>
        <v>0</v>
      </c>
      <c r="K555" s="215" t="s">
        <v>216</v>
      </c>
      <c r="L555" s="45"/>
      <c r="M555" s="220" t="s">
        <v>19</v>
      </c>
      <c r="N555" s="221" t="s">
        <v>43</v>
      </c>
      <c r="O555" s="85"/>
      <c r="P555" s="222">
        <f>O555*H555</f>
        <v>0</v>
      </c>
      <c r="Q555" s="222">
        <v>0</v>
      </c>
      <c r="R555" s="222">
        <f>Q555*H555</f>
        <v>0</v>
      </c>
      <c r="S555" s="222">
        <v>0.01786</v>
      </c>
      <c r="T555" s="223">
        <f>S555*H555</f>
        <v>1.8288640000000003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4" t="s">
        <v>311</v>
      </c>
      <c r="AT555" s="224" t="s">
        <v>212</v>
      </c>
      <c r="AU555" s="224" t="s">
        <v>81</v>
      </c>
      <c r="AY555" s="18" t="s">
        <v>210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18" t="s">
        <v>79</v>
      </c>
      <c r="BK555" s="225">
        <f>ROUND(I555*H555,2)</f>
        <v>0</v>
      </c>
      <c r="BL555" s="18" t="s">
        <v>311</v>
      </c>
      <c r="BM555" s="224" t="s">
        <v>2367</v>
      </c>
    </row>
    <row r="556" spans="1:47" s="2" customFormat="1" ht="12">
      <c r="A556" s="39"/>
      <c r="B556" s="40"/>
      <c r="C556" s="41"/>
      <c r="D556" s="226" t="s">
        <v>219</v>
      </c>
      <c r="E556" s="41"/>
      <c r="F556" s="227" t="s">
        <v>851</v>
      </c>
      <c r="G556" s="41"/>
      <c r="H556" s="41"/>
      <c r="I556" s="228"/>
      <c r="J556" s="41"/>
      <c r="K556" s="41"/>
      <c r="L556" s="45"/>
      <c r="M556" s="229"/>
      <c r="N556" s="230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219</v>
      </c>
      <c r="AU556" s="18" t="s">
        <v>81</v>
      </c>
    </row>
    <row r="557" spans="1:47" s="2" customFormat="1" ht="12">
      <c r="A557" s="39"/>
      <c r="B557" s="40"/>
      <c r="C557" s="41"/>
      <c r="D557" s="231" t="s">
        <v>221</v>
      </c>
      <c r="E557" s="41"/>
      <c r="F557" s="232" t="s">
        <v>852</v>
      </c>
      <c r="G557" s="41"/>
      <c r="H557" s="41"/>
      <c r="I557" s="228"/>
      <c r="J557" s="41"/>
      <c r="K557" s="41"/>
      <c r="L557" s="45"/>
      <c r="M557" s="229"/>
      <c r="N557" s="230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221</v>
      </c>
      <c r="AU557" s="18" t="s">
        <v>81</v>
      </c>
    </row>
    <row r="558" spans="1:65" s="2" customFormat="1" ht="33" customHeight="1">
      <c r="A558" s="39"/>
      <c r="B558" s="40"/>
      <c r="C558" s="213" t="s">
        <v>952</v>
      </c>
      <c r="D558" s="213" t="s">
        <v>212</v>
      </c>
      <c r="E558" s="214" t="s">
        <v>856</v>
      </c>
      <c r="F558" s="215" t="s">
        <v>857</v>
      </c>
      <c r="G558" s="216" t="s">
        <v>297</v>
      </c>
      <c r="H558" s="217">
        <v>2</v>
      </c>
      <c r="I558" s="218"/>
      <c r="J558" s="219">
        <f>ROUND(I558*H558,2)</f>
        <v>0</v>
      </c>
      <c r="K558" s="215" t="s">
        <v>216</v>
      </c>
      <c r="L558" s="45"/>
      <c r="M558" s="220" t="s">
        <v>19</v>
      </c>
      <c r="N558" s="221" t="s">
        <v>43</v>
      </c>
      <c r="O558" s="85"/>
      <c r="P558" s="222">
        <f>O558*H558</f>
        <v>0</v>
      </c>
      <c r="Q558" s="222">
        <v>0.00044</v>
      </c>
      <c r="R558" s="222">
        <f>Q558*H558</f>
        <v>0.00088</v>
      </c>
      <c r="S558" s="222">
        <v>0</v>
      </c>
      <c r="T558" s="223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4" t="s">
        <v>311</v>
      </c>
      <c r="AT558" s="224" t="s">
        <v>212</v>
      </c>
      <c r="AU558" s="224" t="s">
        <v>81</v>
      </c>
      <c r="AY558" s="18" t="s">
        <v>210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18" t="s">
        <v>79</v>
      </c>
      <c r="BK558" s="225">
        <f>ROUND(I558*H558,2)</f>
        <v>0</v>
      </c>
      <c r="BL558" s="18" t="s">
        <v>311</v>
      </c>
      <c r="BM558" s="224" t="s">
        <v>2368</v>
      </c>
    </row>
    <row r="559" spans="1:47" s="2" customFormat="1" ht="12">
      <c r="A559" s="39"/>
      <c r="B559" s="40"/>
      <c r="C559" s="41"/>
      <c r="D559" s="226" t="s">
        <v>219</v>
      </c>
      <c r="E559" s="41"/>
      <c r="F559" s="227" t="s">
        <v>859</v>
      </c>
      <c r="G559" s="41"/>
      <c r="H559" s="41"/>
      <c r="I559" s="228"/>
      <c r="J559" s="41"/>
      <c r="K559" s="41"/>
      <c r="L559" s="45"/>
      <c r="M559" s="229"/>
      <c r="N559" s="230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219</v>
      </c>
      <c r="AU559" s="18" t="s">
        <v>81</v>
      </c>
    </row>
    <row r="560" spans="1:47" s="2" customFormat="1" ht="12">
      <c r="A560" s="39"/>
      <c r="B560" s="40"/>
      <c r="C560" s="41"/>
      <c r="D560" s="231" t="s">
        <v>221</v>
      </c>
      <c r="E560" s="41"/>
      <c r="F560" s="232" t="s">
        <v>860</v>
      </c>
      <c r="G560" s="41"/>
      <c r="H560" s="41"/>
      <c r="I560" s="228"/>
      <c r="J560" s="41"/>
      <c r="K560" s="41"/>
      <c r="L560" s="45"/>
      <c r="M560" s="229"/>
      <c r="N560" s="230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221</v>
      </c>
      <c r="AU560" s="18" t="s">
        <v>81</v>
      </c>
    </row>
    <row r="561" spans="1:65" s="2" customFormat="1" ht="24.15" customHeight="1">
      <c r="A561" s="39"/>
      <c r="B561" s="40"/>
      <c r="C561" s="244" t="s">
        <v>956</v>
      </c>
      <c r="D561" s="244" t="s">
        <v>240</v>
      </c>
      <c r="E561" s="245" t="s">
        <v>862</v>
      </c>
      <c r="F561" s="246" t="s">
        <v>863</v>
      </c>
      <c r="G561" s="247" t="s">
        <v>297</v>
      </c>
      <c r="H561" s="248">
        <v>2</v>
      </c>
      <c r="I561" s="249"/>
      <c r="J561" s="250">
        <f>ROUND(I561*H561,2)</f>
        <v>0</v>
      </c>
      <c r="K561" s="246" t="s">
        <v>216</v>
      </c>
      <c r="L561" s="251"/>
      <c r="M561" s="252" t="s">
        <v>19</v>
      </c>
      <c r="N561" s="253" t="s">
        <v>43</v>
      </c>
      <c r="O561" s="85"/>
      <c r="P561" s="222">
        <f>O561*H561</f>
        <v>0</v>
      </c>
      <c r="Q561" s="222">
        <v>0.0062</v>
      </c>
      <c r="R561" s="222">
        <f>Q561*H561</f>
        <v>0.0124</v>
      </c>
      <c r="S561" s="222">
        <v>0</v>
      </c>
      <c r="T561" s="223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4" t="s">
        <v>405</v>
      </c>
      <c r="AT561" s="224" t="s">
        <v>240</v>
      </c>
      <c r="AU561" s="224" t="s">
        <v>81</v>
      </c>
      <c r="AY561" s="18" t="s">
        <v>210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18" t="s">
        <v>79</v>
      </c>
      <c r="BK561" s="225">
        <f>ROUND(I561*H561,2)</f>
        <v>0</v>
      </c>
      <c r="BL561" s="18" t="s">
        <v>311</v>
      </c>
      <c r="BM561" s="224" t="s">
        <v>2369</v>
      </c>
    </row>
    <row r="562" spans="1:47" s="2" customFormat="1" ht="12">
      <c r="A562" s="39"/>
      <c r="B562" s="40"/>
      <c r="C562" s="41"/>
      <c r="D562" s="226" t="s">
        <v>219</v>
      </c>
      <c r="E562" s="41"/>
      <c r="F562" s="227" t="s">
        <v>863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219</v>
      </c>
      <c r="AU562" s="18" t="s">
        <v>81</v>
      </c>
    </row>
    <row r="563" spans="1:65" s="2" customFormat="1" ht="21.75" customHeight="1">
      <c r="A563" s="39"/>
      <c r="B563" s="40"/>
      <c r="C563" s="213" t="s">
        <v>960</v>
      </c>
      <c r="D563" s="213" t="s">
        <v>212</v>
      </c>
      <c r="E563" s="214" t="s">
        <v>874</v>
      </c>
      <c r="F563" s="215" t="s">
        <v>875</v>
      </c>
      <c r="G563" s="216" t="s">
        <v>297</v>
      </c>
      <c r="H563" s="217">
        <v>11</v>
      </c>
      <c r="I563" s="218"/>
      <c r="J563" s="219">
        <f>ROUND(I563*H563,2)</f>
        <v>0</v>
      </c>
      <c r="K563" s="215" t="s">
        <v>216</v>
      </c>
      <c r="L563" s="45"/>
      <c r="M563" s="220" t="s">
        <v>19</v>
      </c>
      <c r="N563" s="221" t="s">
        <v>43</v>
      </c>
      <c r="O563" s="85"/>
      <c r="P563" s="222">
        <f>O563*H563</f>
        <v>0</v>
      </c>
      <c r="Q563" s="222">
        <v>0.00022</v>
      </c>
      <c r="R563" s="222">
        <f>Q563*H563</f>
        <v>0.0024200000000000003</v>
      </c>
      <c r="S563" s="222">
        <v>0</v>
      </c>
      <c r="T563" s="223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4" t="s">
        <v>311</v>
      </c>
      <c r="AT563" s="224" t="s">
        <v>212</v>
      </c>
      <c r="AU563" s="224" t="s">
        <v>81</v>
      </c>
      <c r="AY563" s="18" t="s">
        <v>210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18" t="s">
        <v>79</v>
      </c>
      <c r="BK563" s="225">
        <f>ROUND(I563*H563,2)</f>
        <v>0</v>
      </c>
      <c r="BL563" s="18" t="s">
        <v>311</v>
      </c>
      <c r="BM563" s="224" t="s">
        <v>2370</v>
      </c>
    </row>
    <row r="564" spans="1:47" s="2" customFormat="1" ht="12">
      <c r="A564" s="39"/>
      <c r="B564" s="40"/>
      <c r="C564" s="41"/>
      <c r="D564" s="226" t="s">
        <v>219</v>
      </c>
      <c r="E564" s="41"/>
      <c r="F564" s="227" t="s">
        <v>877</v>
      </c>
      <c r="G564" s="41"/>
      <c r="H564" s="41"/>
      <c r="I564" s="228"/>
      <c r="J564" s="41"/>
      <c r="K564" s="41"/>
      <c r="L564" s="45"/>
      <c r="M564" s="229"/>
      <c r="N564" s="23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219</v>
      </c>
      <c r="AU564" s="18" t="s">
        <v>81</v>
      </c>
    </row>
    <row r="565" spans="1:47" s="2" customFormat="1" ht="12">
      <c r="A565" s="39"/>
      <c r="B565" s="40"/>
      <c r="C565" s="41"/>
      <c r="D565" s="231" t="s">
        <v>221</v>
      </c>
      <c r="E565" s="41"/>
      <c r="F565" s="232" t="s">
        <v>878</v>
      </c>
      <c r="G565" s="41"/>
      <c r="H565" s="41"/>
      <c r="I565" s="228"/>
      <c r="J565" s="41"/>
      <c r="K565" s="41"/>
      <c r="L565" s="45"/>
      <c r="M565" s="229"/>
      <c r="N565" s="230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221</v>
      </c>
      <c r="AU565" s="18" t="s">
        <v>81</v>
      </c>
    </row>
    <row r="566" spans="1:65" s="2" customFormat="1" ht="33" customHeight="1">
      <c r="A566" s="39"/>
      <c r="B566" s="40"/>
      <c r="C566" s="244" t="s">
        <v>964</v>
      </c>
      <c r="D566" s="244" t="s">
        <v>240</v>
      </c>
      <c r="E566" s="245" t="s">
        <v>880</v>
      </c>
      <c r="F566" s="246" t="s">
        <v>881</v>
      </c>
      <c r="G566" s="247" t="s">
        <v>297</v>
      </c>
      <c r="H566" s="248">
        <v>4</v>
      </c>
      <c r="I566" s="249"/>
      <c r="J566" s="250">
        <f>ROUND(I566*H566,2)</f>
        <v>0</v>
      </c>
      <c r="K566" s="246" t="s">
        <v>216</v>
      </c>
      <c r="L566" s="251"/>
      <c r="M566" s="252" t="s">
        <v>19</v>
      </c>
      <c r="N566" s="253" t="s">
        <v>43</v>
      </c>
      <c r="O566" s="85"/>
      <c r="P566" s="222">
        <f>O566*H566</f>
        <v>0</v>
      </c>
      <c r="Q566" s="222">
        <v>0.01249</v>
      </c>
      <c r="R566" s="222">
        <f>Q566*H566</f>
        <v>0.04996</v>
      </c>
      <c r="S566" s="222">
        <v>0</v>
      </c>
      <c r="T566" s="223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4" t="s">
        <v>405</v>
      </c>
      <c r="AT566" s="224" t="s">
        <v>240</v>
      </c>
      <c r="AU566" s="224" t="s">
        <v>81</v>
      </c>
      <c r="AY566" s="18" t="s">
        <v>210</v>
      </c>
      <c r="BE566" s="225">
        <f>IF(N566="základní",J566,0)</f>
        <v>0</v>
      </c>
      <c r="BF566" s="225">
        <f>IF(N566="snížená",J566,0)</f>
        <v>0</v>
      </c>
      <c r="BG566" s="225">
        <f>IF(N566="zákl. přenesená",J566,0)</f>
        <v>0</v>
      </c>
      <c r="BH566" s="225">
        <f>IF(N566="sníž. přenesená",J566,0)</f>
        <v>0</v>
      </c>
      <c r="BI566" s="225">
        <f>IF(N566="nulová",J566,0)</f>
        <v>0</v>
      </c>
      <c r="BJ566" s="18" t="s">
        <v>79</v>
      </c>
      <c r="BK566" s="225">
        <f>ROUND(I566*H566,2)</f>
        <v>0</v>
      </c>
      <c r="BL566" s="18" t="s">
        <v>311</v>
      </c>
      <c r="BM566" s="224" t="s">
        <v>2371</v>
      </c>
    </row>
    <row r="567" spans="1:47" s="2" customFormat="1" ht="12">
      <c r="A567" s="39"/>
      <c r="B567" s="40"/>
      <c r="C567" s="41"/>
      <c r="D567" s="226" t="s">
        <v>219</v>
      </c>
      <c r="E567" s="41"/>
      <c r="F567" s="227" t="s">
        <v>881</v>
      </c>
      <c r="G567" s="41"/>
      <c r="H567" s="41"/>
      <c r="I567" s="228"/>
      <c r="J567" s="41"/>
      <c r="K567" s="41"/>
      <c r="L567" s="45"/>
      <c r="M567" s="229"/>
      <c r="N567" s="230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219</v>
      </c>
      <c r="AU567" s="18" t="s">
        <v>81</v>
      </c>
    </row>
    <row r="568" spans="1:65" s="2" customFormat="1" ht="33" customHeight="1">
      <c r="A568" s="39"/>
      <c r="B568" s="40"/>
      <c r="C568" s="244" t="s">
        <v>968</v>
      </c>
      <c r="D568" s="244" t="s">
        <v>240</v>
      </c>
      <c r="E568" s="245" t="s">
        <v>2372</v>
      </c>
      <c r="F568" s="246" t="s">
        <v>2373</v>
      </c>
      <c r="G568" s="247" t="s">
        <v>297</v>
      </c>
      <c r="H568" s="248">
        <v>3</v>
      </c>
      <c r="I568" s="249"/>
      <c r="J568" s="250">
        <f>ROUND(I568*H568,2)</f>
        <v>0</v>
      </c>
      <c r="K568" s="246" t="s">
        <v>216</v>
      </c>
      <c r="L568" s="251"/>
      <c r="M568" s="252" t="s">
        <v>19</v>
      </c>
      <c r="N568" s="253" t="s">
        <v>43</v>
      </c>
      <c r="O568" s="85"/>
      <c r="P568" s="222">
        <f>O568*H568</f>
        <v>0</v>
      </c>
      <c r="Q568" s="222">
        <v>0.01249</v>
      </c>
      <c r="R568" s="222">
        <f>Q568*H568</f>
        <v>0.037469999999999996</v>
      </c>
      <c r="S568" s="222">
        <v>0</v>
      </c>
      <c r="T568" s="223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4" t="s">
        <v>405</v>
      </c>
      <c r="AT568" s="224" t="s">
        <v>240</v>
      </c>
      <c r="AU568" s="224" t="s">
        <v>81</v>
      </c>
      <c r="AY568" s="18" t="s">
        <v>210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18" t="s">
        <v>79</v>
      </c>
      <c r="BK568" s="225">
        <f>ROUND(I568*H568,2)</f>
        <v>0</v>
      </c>
      <c r="BL568" s="18" t="s">
        <v>311</v>
      </c>
      <c r="BM568" s="224" t="s">
        <v>2374</v>
      </c>
    </row>
    <row r="569" spans="1:47" s="2" customFormat="1" ht="12">
      <c r="A569" s="39"/>
      <c r="B569" s="40"/>
      <c r="C569" s="41"/>
      <c r="D569" s="226" t="s">
        <v>219</v>
      </c>
      <c r="E569" s="41"/>
      <c r="F569" s="227" t="s">
        <v>2373</v>
      </c>
      <c r="G569" s="41"/>
      <c r="H569" s="41"/>
      <c r="I569" s="228"/>
      <c r="J569" s="41"/>
      <c r="K569" s="41"/>
      <c r="L569" s="45"/>
      <c r="M569" s="229"/>
      <c r="N569" s="230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219</v>
      </c>
      <c r="AU569" s="18" t="s">
        <v>81</v>
      </c>
    </row>
    <row r="570" spans="1:65" s="2" customFormat="1" ht="33" customHeight="1">
      <c r="A570" s="39"/>
      <c r="B570" s="40"/>
      <c r="C570" s="244" t="s">
        <v>972</v>
      </c>
      <c r="D570" s="244" t="s">
        <v>240</v>
      </c>
      <c r="E570" s="245" t="s">
        <v>2375</v>
      </c>
      <c r="F570" s="246" t="s">
        <v>2376</v>
      </c>
      <c r="G570" s="247" t="s">
        <v>297</v>
      </c>
      <c r="H570" s="248">
        <v>4</v>
      </c>
      <c r="I570" s="249"/>
      <c r="J570" s="250">
        <f>ROUND(I570*H570,2)</f>
        <v>0</v>
      </c>
      <c r="K570" s="246" t="s">
        <v>216</v>
      </c>
      <c r="L570" s="251"/>
      <c r="M570" s="252" t="s">
        <v>19</v>
      </c>
      <c r="N570" s="253" t="s">
        <v>43</v>
      </c>
      <c r="O570" s="85"/>
      <c r="P570" s="222">
        <f>O570*H570</f>
        <v>0</v>
      </c>
      <c r="Q570" s="222">
        <v>0.01272</v>
      </c>
      <c r="R570" s="222">
        <f>Q570*H570</f>
        <v>0.05088</v>
      </c>
      <c r="S570" s="222">
        <v>0</v>
      </c>
      <c r="T570" s="223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4" t="s">
        <v>405</v>
      </c>
      <c r="AT570" s="224" t="s">
        <v>240</v>
      </c>
      <c r="AU570" s="224" t="s">
        <v>81</v>
      </c>
      <c r="AY570" s="18" t="s">
        <v>210</v>
      </c>
      <c r="BE570" s="225">
        <f>IF(N570="základní",J570,0)</f>
        <v>0</v>
      </c>
      <c r="BF570" s="225">
        <f>IF(N570="snížená",J570,0)</f>
        <v>0</v>
      </c>
      <c r="BG570" s="225">
        <f>IF(N570="zákl. přenesená",J570,0)</f>
        <v>0</v>
      </c>
      <c r="BH570" s="225">
        <f>IF(N570="sníž. přenesená",J570,0)</f>
        <v>0</v>
      </c>
      <c r="BI570" s="225">
        <f>IF(N570="nulová",J570,0)</f>
        <v>0</v>
      </c>
      <c r="BJ570" s="18" t="s">
        <v>79</v>
      </c>
      <c r="BK570" s="225">
        <f>ROUND(I570*H570,2)</f>
        <v>0</v>
      </c>
      <c r="BL570" s="18" t="s">
        <v>311</v>
      </c>
      <c r="BM570" s="224" t="s">
        <v>2377</v>
      </c>
    </row>
    <row r="571" spans="1:47" s="2" customFormat="1" ht="12">
      <c r="A571" s="39"/>
      <c r="B571" s="40"/>
      <c r="C571" s="41"/>
      <c r="D571" s="226" t="s">
        <v>219</v>
      </c>
      <c r="E571" s="41"/>
      <c r="F571" s="227" t="s">
        <v>2376</v>
      </c>
      <c r="G571" s="41"/>
      <c r="H571" s="41"/>
      <c r="I571" s="228"/>
      <c r="J571" s="41"/>
      <c r="K571" s="41"/>
      <c r="L571" s="45"/>
      <c r="M571" s="229"/>
      <c r="N571" s="230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219</v>
      </c>
      <c r="AU571" s="18" t="s">
        <v>81</v>
      </c>
    </row>
    <row r="572" spans="1:65" s="2" customFormat="1" ht="33" customHeight="1">
      <c r="A572" s="39"/>
      <c r="B572" s="40"/>
      <c r="C572" s="213" t="s">
        <v>976</v>
      </c>
      <c r="D572" s="213" t="s">
        <v>212</v>
      </c>
      <c r="E572" s="214" t="s">
        <v>904</v>
      </c>
      <c r="F572" s="215" t="s">
        <v>905</v>
      </c>
      <c r="G572" s="216" t="s">
        <v>229</v>
      </c>
      <c r="H572" s="217">
        <v>66.4</v>
      </c>
      <c r="I572" s="218"/>
      <c r="J572" s="219">
        <f>ROUND(I572*H572,2)</f>
        <v>0</v>
      </c>
      <c r="K572" s="215" t="s">
        <v>216</v>
      </c>
      <c r="L572" s="45"/>
      <c r="M572" s="220" t="s">
        <v>19</v>
      </c>
      <c r="N572" s="221" t="s">
        <v>43</v>
      </c>
      <c r="O572" s="85"/>
      <c r="P572" s="222">
        <f>O572*H572</f>
        <v>0</v>
      </c>
      <c r="Q572" s="222">
        <v>0.00117</v>
      </c>
      <c r="R572" s="222">
        <f>Q572*H572</f>
        <v>0.07768800000000001</v>
      </c>
      <c r="S572" s="222">
        <v>0</v>
      </c>
      <c r="T572" s="223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4" t="s">
        <v>311</v>
      </c>
      <c r="AT572" s="224" t="s">
        <v>212</v>
      </c>
      <c r="AU572" s="224" t="s">
        <v>81</v>
      </c>
      <c r="AY572" s="18" t="s">
        <v>210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18" t="s">
        <v>79</v>
      </c>
      <c r="BK572" s="225">
        <f>ROUND(I572*H572,2)</f>
        <v>0</v>
      </c>
      <c r="BL572" s="18" t="s">
        <v>311</v>
      </c>
      <c r="BM572" s="224" t="s">
        <v>2378</v>
      </c>
    </row>
    <row r="573" spans="1:47" s="2" customFormat="1" ht="12">
      <c r="A573" s="39"/>
      <c r="B573" s="40"/>
      <c r="C573" s="41"/>
      <c r="D573" s="226" t="s">
        <v>219</v>
      </c>
      <c r="E573" s="41"/>
      <c r="F573" s="227" t="s">
        <v>907</v>
      </c>
      <c r="G573" s="41"/>
      <c r="H573" s="41"/>
      <c r="I573" s="228"/>
      <c r="J573" s="41"/>
      <c r="K573" s="41"/>
      <c r="L573" s="45"/>
      <c r="M573" s="229"/>
      <c r="N573" s="230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219</v>
      </c>
      <c r="AU573" s="18" t="s">
        <v>81</v>
      </c>
    </row>
    <row r="574" spans="1:47" s="2" customFormat="1" ht="12">
      <c r="A574" s="39"/>
      <c r="B574" s="40"/>
      <c r="C574" s="41"/>
      <c r="D574" s="231" t="s">
        <v>221</v>
      </c>
      <c r="E574" s="41"/>
      <c r="F574" s="232" t="s">
        <v>908</v>
      </c>
      <c r="G574" s="41"/>
      <c r="H574" s="41"/>
      <c r="I574" s="228"/>
      <c r="J574" s="41"/>
      <c r="K574" s="41"/>
      <c r="L574" s="45"/>
      <c r="M574" s="229"/>
      <c r="N574" s="230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221</v>
      </c>
      <c r="AU574" s="18" t="s">
        <v>81</v>
      </c>
    </row>
    <row r="575" spans="1:51" s="13" customFormat="1" ht="12">
      <c r="A575" s="13"/>
      <c r="B575" s="233"/>
      <c r="C575" s="234"/>
      <c r="D575" s="226" t="s">
        <v>223</v>
      </c>
      <c r="E575" s="235" t="s">
        <v>19</v>
      </c>
      <c r="F575" s="236" t="s">
        <v>2379</v>
      </c>
      <c r="G575" s="234"/>
      <c r="H575" s="237">
        <v>42.1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3" t="s">
        <v>223</v>
      </c>
      <c r="AU575" s="243" t="s">
        <v>81</v>
      </c>
      <c r="AV575" s="13" t="s">
        <v>81</v>
      </c>
      <c r="AW575" s="13" t="s">
        <v>33</v>
      </c>
      <c r="AX575" s="13" t="s">
        <v>72</v>
      </c>
      <c r="AY575" s="243" t="s">
        <v>210</v>
      </c>
    </row>
    <row r="576" spans="1:51" s="13" customFormat="1" ht="12">
      <c r="A576" s="13"/>
      <c r="B576" s="233"/>
      <c r="C576" s="234"/>
      <c r="D576" s="226" t="s">
        <v>223</v>
      </c>
      <c r="E576" s="235" t="s">
        <v>19</v>
      </c>
      <c r="F576" s="236" t="s">
        <v>2380</v>
      </c>
      <c r="G576" s="234"/>
      <c r="H576" s="237">
        <v>24.3</v>
      </c>
      <c r="I576" s="238"/>
      <c r="J576" s="234"/>
      <c r="K576" s="234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223</v>
      </c>
      <c r="AU576" s="243" t="s">
        <v>81</v>
      </c>
      <c r="AV576" s="13" t="s">
        <v>81</v>
      </c>
      <c r="AW576" s="13" t="s">
        <v>33</v>
      </c>
      <c r="AX576" s="13" t="s">
        <v>72</v>
      </c>
      <c r="AY576" s="243" t="s">
        <v>210</v>
      </c>
    </row>
    <row r="577" spans="1:51" s="14" customFormat="1" ht="12">
      <c r="A577" s="14"/>
      <c r="B577" s="255"/>
      <c r="C577" s="256"/>
      <c r="D577" s="226" t="s">
        <v>223</v>
      </c>
      <c r="E577" s="257" t="s">
        <v>19</v>
      </c>
      <c r="F577" s="258" t="s">
        <v>326</v>
      </c>
      <c r="G577" s="256"/>
      <c r="H577" s="259">
        <v>66.4</v>
      </c>
      <c r="I577" s="260"/>
      <c r="J577" s="256"/>
      <c r="K577" s="256"/>
      <c r="L577" s="261"/>
      <c r="M577" s="262"/>
      <c r="N577" s="263"/>
      <c r="O577" s="263"/>
      <c r="P577" s="263"/>
      <c r="Q577" s="263"/>
      <c r="R577" s="263"/>
      <c r="S577" s="263"/>
      <c r="T577" s="26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5" t="s">
        <v>223</v>
      </c>
      <c r="AU577" s="265" t="s">
        <v>81</v>
      </c>
      <c r="AV577" s="14" t="s">
        <v>217</v>
      </c>
      <c r="AW577" s="14" t="s">
        <v>33</v>
      </c>
      <c r="AX577" s="14" t="s">
        <v>79</v>
      </c>
      <c r="AY577" s="265" t="s">
        <v>210</v>
      </c>
    </row>
    <row r="578" spans="1:65" s="2" customFormat="1" ht="16.5" customHeight="1">
      <c r="A578" s="39"/>
      <c r="B578" s="40"/>
      <c r="C578" s="244" t="s">
        <v>980</v>
      </c>
      <c r="D578" s="244" t="s">
        <v>240</v>
      </c>
      <c r="E578" s="245" t="s">
        <v>2381</v>
      </c>
      <c r="F578" s="246" t="s">
        <v>912</v>
      </c>
      <c r="G578" s="247" t="s">
        <v>229</v>
      </c>
      <c r="H578" s="248">
        <v>25.515</v>
      </c>
      <c r="I578" s="249"/>
      <c r="J578" s="250">
        <f>ROUND(I578*H578,2)</f>
        <v>0</v>
      </c>
      <c r="K578" s="246" t="s">
        <v>19</v>
      </c>
      <c r="L578" s="251"/>
      <c r="M578" s="252" t="s">
        <v>19</v>
      </c>
      <c r="N578" s="253" t="s">
        <v>43</v>
      </c>
      <c r="O578" s="85"/>
      <c r="P578" s="222">
        <f>O578*H578</f>
        <v>0</v>
      </c>
      <c r="Q578" s="222">
        <v>0.0021</v>
      </c>
      <c r="R578" s="222">
        <f>Q578*H578</f>
        <v>0.0535815</v>
      </c>
      <c r="S578" s="222">
        <v>0</v>
      </c>
      <c r="T578" s="223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4" t="s">
        <v>405</v>
      </c>
      <c r="AT578" s="224" t="s">
        <v>240</v>
      </c>
      <c r="AU578" s="224" t="s">
        <v>81</v>
      </c>
      <c r="AY578" s="18" t="s">
        <v>210</v>
      </c>
      <c r="BE578" s="225">
        <f>IF(N578="základní",J578,0)</f>
        <v>0</v>
      </c>
      <c r="BF578" s="225">
        <f>IF(N578="snížená",J578,0)</f>
        <v>0</v>
      </c>
      <c r="BG578" s="225">
        <f>IF(N578="zákl. přenesená",J578,0)</f>
        <v>0</v>
      </c>
      <c r="BH578" s="225">
        <f>IF(N578="sníž. přenesená",J578,0)</f>
        <v>0</v>
      </c>
      <c r="BI578" s="225">
        <f>IF(N578="nulová",J578,0)</f>
        <v>0</v>
      </c>
      <c r="BJ578" s="18" t="s">
        <v>79</v>
      </c>
      <c r="BK578" s="225">
        <f>ROUND(I578*H578,2)</f>
        <v>0</v>
      </c>
      <c r="BL578" s="18" t="s">
        <v>311</v>
      </c>
      <c r="BM578" s="224" t="s">
        <v>2382</v>
      </c>
    </row>
    <row r="579" spans="1:47" s="2" customFormat="1" ht="12">
      <c r="A579" s="39"/>
      <c r="B579" s="40"/>
      <c r="C579" s="41"/>
      <c r="D579" s="226" t="s">
        <v>219</v>
      </c>
      <c r="E579" s="41"/>
      <c r="F579" s="227" t="s">
        <v>912</v>
      </c>
      <c r="G579" s="41"/>
      <c r="H579" s="41"/>
      <c r="I579" s="228"/>
      <c r="J579" s="41"/>
      <c r="K579" s="41"/>
      <c r="L579" s="45"/>
      <c r="M579" s="229"/>
      <c r="N579" s="230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219</v>
      </c>
      <c r="AU579" s="18" t="s">
        <v>81</v>
      </c>
    </row>
    <row r="580" spans="1:47" s="2" customFormat="1" ht="12">
      <c r="A580" s="39"/>
      <c r="B580" s="40"/>
      <c r="C580" s="41"/>
      <c r="D580" s="226" t="s">
        <v>315</v>
      </c>
      <c r="E580" s="41"/>
      <c r="F580" s="254" t="s">
        <v>2383</v>
      </c>
      <c r="G580" s="41"/>
      <c r="H580" s="41"/>
      <c r="I580" s="228"/>
      <c r="J580" s="41"/>
      <c r="K580" s="41"/>
      <c r="L580" s="45"/>
      <c r="M580" s="229"/>
      <c r="N580" s="230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315</v>
      </c>
      <c r="AU580" s="18" t="s">
        <v>81</v>
      </c>
    </row>
    <row r="581" spans="1:51" s="13" customFormat="1" ht="12">
      <c r="A581" s="13"/>
      <c r="B581" s="233"/>
      <c r="C581" s="234"/>
      <c r="D581" s="226" t="s">
        <v>223</v>
      </c>
      <c r="E581" s="235" t="s">
        <v>19</v>
      </c>
      <c r="F581" s="236" t="s">
        <v>2380</v>
      </c>
      <c r="G581" s="234"/>
      <c r="H581" s="237">
        <v>24.3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3" t="s">
        <v>223</v>
      </c>
      <c r="AU581" s="243" t="s">
        <v>81</v>
      </c>
      <c r="AV581" s="13" t="s">
        <v>81</v>
      </c>
      <c r="AW581" s="13" t="s">
        <v>33</v>
      </c>
      <c r="AX581" s="13" t="s">
        <v>79</v>
      </c>
      <c r="AY581" s="243" t="s">
        <v>210</v>
      </c>
    </row>
    <row r="582" spans="1:51" s="13" customFormat="1" ht="12">
      <c r="A582" s="13"/>
      <c r="B582" s="233"/>
      <c r="C582" s="234"/>
      <c r="D582" s="226" t="s">
        <v>223</v>
      </c>
      <c r="E582" s="234"/>
      <c r="F582" s="236" t="s">
        <v>2384</v>
      </c>
      <c r="G582" s="234"/>
      <c r="H582" s="237">
        <v>25.515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223</v>
      </c>
      <c r="AU582" s="243" t="s">
        <v>81</v>
      </c>
      <c r="AV582" s="13" t="s">
        <v>81</v>
      </c>
      <c r="AW582" s="13" t="s">
        <v>4</v>
      </c>
      <c r="AX582" s="13" t="s">
        <v>79</v>
      </c>
      <c r="AY582" s="243" t="s">
        <v>210</v>
      </c>
    </row>
    <row r="583" spans="1:65" s="2" customFormat="1" ht="16.5" customHeight="1">
      <c r="A583" s="39"/>
      <c r="B583" s="40"/>
      <c r="C583" s="244" t="s">
        <v>984</v>
      </c>
      <c r="D583" s="244" t="s">
        <v>240</v>
      </c>
      <c r="E583" s="245" t="s">
        <v>2385</v>
      </c>
      <c r="F583" s="246" t="s">
        <v>2386</v>
      </c>
      <c r="G583" s="247" t="s">
        <v>229</v>
      </c>
      <c r="H583" s="248">
        <v>42.1</v>
      </c>
      <c r="I583" s="249"/>
      <c r="J583" s="250">
        <f>ROUND(I583*H583,2)</f>
        <v>0</v>
      </c>
      <c r="K583" s="246" t="s">
        <v>19</v>
      </c>
      <c r="L583" s="251"/>
      <c r="M583" s="252" t="s">
        <v>19</v>
      </c>
      <c r="N583" s="253" t="s">
        <v>43</v>
      </c>
      <c r="O583" s="85"/>
      <c r="P583" s="222">
        <f>O583*H583</f>
        <v>0</v>
      </c>
      <c r="Q583" s="222">
        <v>0</v>
      </c>
      <c r="R583" s="222">
        <f>Q583*H583</f>
        <v>0</v>
      </c>
      <c r="S583" s="222">
        <v>0</v>
      </c>
      <c r="T583" s="223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4" t="s">
        <v>405</v>
      </c>
      <c r="AT583" s="224" t="s">
        <v>240</v>
      </c>
      <c r="AU583" s="224" t="s">
        <v>81</v>
      </c>
      <c r="AY583" s="18" t="s">
        <v>210</v>
      </c>
      <c r="BE583" s="225">
        <f>IF(N583="základní",J583,0)</f>
        <v>0</v>
      </c>
      <c r="BF583" s="225">
        <f>IF(N583="snížená",J583,0)</f>
        <v>0</v>
      </c>
      <c r="BG583" s="225">
        <f>IF(N583="zákl. přenesená",J583,0)</f>
        <v>0</v>
      </c>
      <c r="BH583" s="225">
        <f>IF(N583="sníž. přenesená",J583,0)</f>
        <v>0</v>
      </c>
      <c r="BI583" s="225">
        <f>IF(N583="nulová",J583,0)</f>
        <v>0</v>
      </c>
      <c r="BJ583" s="18" t="s">
        <v>79</v>
      </c>
      <c r="BK583" s="225">
        <f>ROUND(I583*H583,2)</f>
        <v>0</v>
      </c>
      <c r="BL583" s="18" t="s">
        <v>311</v>
      </c>
      <c r="BM583" s="224" t="s">
        <v>2387</v>
      </c>
    </row>
    <row r="584" spans="1:47" s="2" customFormat="1" ht="12">
      <c r="A584" s="39"/>
      <c r="B584" s="40"/>
      <c r="C584" s="41"/>
      <c r="D584" s="226" t="s">
        <v>219</v>
      </c>
      <c r="E584" s="41"/>
      <c r="F584" s="227" t="s">
        <v>2386</v>
      </c>
      <c r="G584" s="41"/>
      <c r="H584" s="41"/>
      <c r="I584" s="228"/>
      <c r="J584" s="41"/>
      <c r="K584" s="41"/>
      <c r="L584" s="45"/>
      <c r="M584" s="229"/>
      <c r="N584" s="230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219</v>
      </c>
      <c r="AU584" s="18" t="s">
        <v>81</v>
      </c>
    </row>
    <row r="585" spans="1:47" s="2" customFormat="1" ht="12">
      <c r="A585" s="39"/>
      <c r="B585" s="40"/>
      <c r="C585" s="41"/>
      <c r="D585" s="226" t="s">
        <v>315</v>
      </c>
      <c r="E585" s="41"/>
      <c r="F585" s="254" t="s">
        <v>2383</v>
      </c>
      <c r="G585" s="41"/>
      <c r="H585" s="41"/>
      <c r="I585" s="228"/>
      <c r="J585" s="41"/>
      <c r="K585" s="41"/>
      <c r="L585" s="45"/>
      <c r="M585" s="229"/>
      <c r="N585" s="230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315</v>
      </c>
      <c r="AU585" s="18" t="s">
        <v>81</v>
      </c>
    </row>
    <row r="586" spans="1:65" s="2" customFormat="1" ht="24.15" customHeight="1">
      <c r="A586" s="39"/>
      <c r="B586" s="40"/>
      <c r="C586" s="213" t="s">
        <v>988</v>
      </c>
      <c r="D586" s="213" t="s">
        <v>212</v>
      </c>
      <c r="E586" s="214" t="s">
        <v>922</v>
      </c>
      <c r="F586" s="215" t="s">
        <v>923</v>
      </c>
      <c r="G586" s="216" t="s">
        <v>332</v>
      </c>
      <c r="H586" s="217">
        <v>10.394</v>
      </c>
      <c r="I586" s="218"/>
      <c r="J586" s="219">
        <f>ROUND(I586*H586,2)</f>
        <v>0</v>
      </c>
      <c r="K586" s="215" t="s">
        <v>216</v>
      </c>
      <c r="L586" s="45"/>
      <c r="M586" s="220" t="s">
        <v>19</v>
      </c>
      <c r="N586" s="221" t="s">
        <v>43</v>
      </c>
      <c r="O586" s="85"/>
      <c r="P586" s="222">
        <f>O586*H586</f>
        <v>0</v>
      </c>
      <c r="Q586" s="222">
        <v>0</v>
      </c>
      <c r="R586" s="222">
        <f>Q586*H586</f>
        <v>0</v>
      </c>
      <c r="S586" s="222">
        <v>0</v>
      </c>
      <c r="T586" s="223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4" t="s">
        <v>311</v>
      </c>
      <c r="AT586" s="224" t="s">
        <v>212</v>
      </c>
      <c r="AU586" s="224" t="s">
        <v>81</v>
      </c>
      <c r="AY586" s="18" t="s">
        <v>210</v>
      </c>
      <c r="BE586" s="225">
        <f>IF(N586="základní",J586,0)</f>
        <v>0</v>
      </c>
      <c r="BF586" s="225">
        <f>IF(N586="snížená",J586,0)</f>
        <v>0</v>
      </c>
      <c r="BG586" s="225">
        <f>IF(N586="zákl. přenesená",J586,0)</f>
        <v>0</v>
      </c>
      <c r="BH586" s="225">
        <f>IF(N586="sníž. přenesená",J586,0)</f>
        <v>0</v>
      </c>
      <c r="BI586" s="225">
        <f>IF(N586="nulová",J586,0)</f>
        <v>0</v>
      </c>
      <c r="BJ586" s="18" t="s">
        <v>79</v>
      </c>
      <c r="BK586" s="225">
        <f>ROUND(I586*H586,2)</f>
        <v>0</v>
      </c>
      <c r="BL586" s="18" t="s">
        <v>311</v>
      </c>
      <c r="BM586" s="224" t="s">
        <v>2388</v>
      </c>
    </row>
    <row r="587" spans="1:47" s="2" customFormat="1" ht="12">
      <c r="A587" s="39"/>
      <c r="B587" s="40"/>
      <c r="C587" s="41"/>
      <c r="D587" s="226" t="s">
        <v>219</v>
      </c>
      <c r="E587" s="41"/>
      <c r="F587" s="227" t="s">
        <v>925</v>
      </c>
      <c r="G587" s="41"/>
      <c r="H587" s="41"/>
      <c r="I587" s="228"/>
      <c r="J587" s="41"/>
      <c r="K587" s="41"/>
      <c r="L587" s="45"/>
      <c r="M587" s="229"/>
      <c r="N587" s="230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219</v>
      </c>
      <c r="AU587" s="18" t="s">
        <v>81</v>
      </c>
    </row>
    <row r="588" spans="1:47" s="2" customFormat="1" ht="12">
      <c r="A588" s="39"/>
      <c r="B588" s="40"/>
      <c r="C588" s="41"/>
      <c r="D588" s="231" t="s">
        <v>221</v>
      </c>
      <c r="E588" s="41"/>
      <c r="F588" s="232" t="s">
        <v>926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221</v>
      </c>
      <c r="AU588" s="18" t="s">
        <v>81</v>
      </c>
    </row>
    <row r="589" spans="1:63" s="12" customFormat="1" ht="22.8" customHeight="1">
      <c r="A589" s="12"/>
      <c r="B589" s="197"/>
      <c r="C589" s="198"/>
      <c r="D589" s="199" t="s">
        <v>71</v>
      </c>
      <c r="E589" s="211" t="s">
        <v>927</v>
      </c>
      <c r="F589" s="211" t="s">
        <v>928</v>
      </c>
      <c r="G589" s="198"/>
      <c r="H589" s="198"/>
      <c r="I589" s="201"/>
      <c r="J589" s="212">
        <f>BK589</f>
        <v>0</v>
      </c>
      <c r="K589" s="198"/>
      <c r="L589" s="203"/>
      <c r="M589" s="204"/>
      <c r="N589" s="205"/>
      <c r="O589" s="205"/>
      <c r="P589" s="206">
        <f>SUM(P590:P636)</f>
        <v>0</v>
      </c>
      <c r="Q589" s="205"/>
      <c r="R589" s="206">
        <f>SUM(R590:R636)</f>
        <v>0.060135</v>
      </c>
      <c r="S589" s="205"/>
      <c r="T589" s="207">
        <f>SUM(T590:T636)</f>
        <v>0.0987189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8" t="s">
        <v>81</v>
      </c>
      <c r="AT589" s="209" t="s">
        <v>71</v>
      </c>
      <c r="AU589" s="209" t="s">
        <v>79</v>
      </c>
      <c r="AY589" s="208" t="s">
        <v>210</v>
      </c>
      <c r="BK589" s="210">
        <f>SUM(BK590:BK636)</f>
        <v>0</v>
      </c>
    </row>
    <row r="590" spans="1:65" s="2" customFormat="1" ht="16.5" customHeight="1">
      <c r="A590" s="39"/>
      <c r="B590" s="40"/>
      <c r="C590" s="213" t="s">
        <v>992</v>
      </c>
      <c r="D590" s="213" t="s">
        <v>212</v>
      </c>
      <c r="E590" s="214" t="s">
        <v>930</v>
      </c>
      <c r="F590" s="215" t="s">
        <v>931</v>
      </c>
      <c r="G590" s="216" t="s">
        <v>229</v>
      </c>
      <c r="H590" s="217">
        <v>10.185</v>
      </c>
      <c r="I590" s="218"/>
      <c r="J590" s="219">
        <f>ROUND(I590*H590,2)</f>
        <v>0</v>
      </c>
      <c r="K590" s="215" t="s">
        <v>216</v>
      </c>
      <c r="L590" s="45"/>
      <c r="M590" s="220" t="s">
        <v>19</v>
      </c>
      <c r="N590" s="221" t="s">
        <v>43</v>
      </c>
      <c r="O590" s="85"/>
      <c r="P590" s="222">
        <f>O590*H590</f>
        <v>0</v>
      </c>
      <c r="Q590" s="222">
        <v>0</v>
      </c>
      <c r="R590" s="222">
        <f>Q590*H590</f>
        <v>0</v>
      </c>
      <c r="S590" s="222">
        <v>0.00594</v>
      </c>
      <c r="T590" s="223">
        <f>S590*H590</f>
        <v>0.0604989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4" t="s">
        <v>311</v>
      </c>
      <c r="AT590" s="224" t="s">
        <v>212</v>
      </c>
      <c r="AU590" s="224" t="s">
        <v>81</v>
      </c>
      <c r="AY590" s="18" t="s">
        <v>210</v>
      </c>
      <c r="BE590" s="225">
        <f>IF(N590="základní",J590,0)</f>
        <v>0</v>
      </c>
      <c r="BF590" s="225">
        <f>IF(N590="snížená",J590,0)</f>
        <v>0</v>
      </c>
      <c r="BG590" s="225">
        <f>IF(N590="zákl. přenesená",J590,0)</f>
        <v>0</v>
      </c>
      <c r="BH590" s="225">
        <f>IF(N590="sníž. přenesená",J590,0)</f>
        <v>0</v>
      </c>
      <c r="BI590" s="225">
        <f>IF(N590="nulová",J590,0)</f>
        <v>0</v>
      </c>
      <c r="BJ590" s="18" t="s">
        <v>79</v>
      </c>
      <c r="BK590" s="225">
        <f>ROUND(I590*H590,2)</f>
        <v>0</v>
      </c>
      <c r="BL590" s="18" t="s">
        <v>311</v>
      </c>
      <c r="BM590" s="224" t="s">
        <v>2389</v>
      </c>
    </row>
    <row r="591" spans="1:47" s="2" customFormat="1" ht="12">
      <c r="A591" s="39"/>
      <c r="B591" s="40"/>
      <c r="C591" s="41"/>
      <c r="D591" s="226" t="s">
        <v>219</v>
      </c>
      <c r="E591" s="41"/>
      <c r="F591" s="227" t="s">
        <v>933</v>
      </c>
      <c r="G591" s="41"/>
      <c r="H591" s="41"/>
      <c r="I591" s="228"/>
      <c r="J591" s="41"/>
      <c r="K591" s="41"/>
      <c r="L591" s="45"/>
      <c r="M591" s="229"/>
      <c r="N591" s="230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219</v>
      </c>
      <c r="AU591" s="18" t="s">
        <v>81</v>
      </c>
    </row>
    <row r="592" spans="1:47" s="2" customFormat="1" ht="12">
      <c r="A592" s="39"/>
      <c r="B592" s="40"/>
      <c r="C592" s="41"/>
      <c r="D592" s="231" t="s">
        <v>221</v>
      </c>
      <c r="E592" s="41"/>
      <c r="F592" s="232" t="s">
        <v>934</v>
      </c>
      <c r="G592" s="41"/>
      <c r="H592" s="41"/>
      <c r="I592" s="228"/>
      <c r="J592" s="41"/>
      <c r="K592" s="41"/>
      <c r="L592" s="45"/>
      <c r="M592" s="229"/>
      <c r="N592" s="230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221</v>
      </c>
      <c r="AU592" s="18" t="s">
        <v>81</v>
      </c>
    </row>
    <row r="593" spans="1:51" s="13" customFormat="1" ht="12">
      <c r="A593" s="13"/>
      <c r="B593" s="233"/>
      <c r="C593" s="234"/>
      <c r="D593" s="226" t="s">
        <v>223</v>
      </c>
      <c r="E593" s="235" t="s">
        <v>19</v>
      </c>
      <c r="F593" s="236" t="s">
        <v>2390</v>
      </c>
      <c r="G593" s="234"/>
      <c r="H593" s="237">
        <v>5.005</v>
      </c>
      <c r="I593" s="238"/>
      <c r="J593" s="234"/>
      <c r="K593" s="234"/>
      <c r="L593" s="239"/>
      <c r="M593" s="240"/>
      <c r="N593" s="241"/>
      <c r="O593" s="241"/>
      <c r="P593" s="241"/>
      <c r="Q593" s="241"/>
      <c r="R593" s="241"/>
      <c r="S593" s="241"/>
      <c r="T593" s="24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3" t="s">
        <v>223</v>
      </c>
      <c r="AU593" s="243" t="s">
        <v>81</v>
      </c>
      <c r="AV593" s="13" t="s">
        <v>81</v>
      </c>
      <c r="AW593" s="13" t="s">
        <v>33</v>
      </c>
      <c r="AX593" s="13" t="s">
        <v>72</v>
      </c>
      <c r="AY593" s="243" t="s">
        <v>210</v>
      </c>
    </row>
    <row r="594" spans="1:51" s="13" customFormat="1" ht="12">
      <c r="A594" s="13"/>
      <c r="B594" s="233"/>
      <c r="C594" s="234"/>
      <c r="D594" s="226" t="s">
        <v>223</v>
      </c>
      <c r="E594" s="235" t="s">
        <v>19</v>
      </c>
      <c r="F594" s="236" t="s">
        <v>2391</v>
      </c>
      <c r="G594" s="234"/>
      <c r="H594" s="237">
        <v>5.18</v>
      </c>
      <c r="I594" s="238"/>
      <c r="J594" s="234"/>
      <c r="K594" s="234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223</v>
      </c>
      <c r="AU594" s="243" t="s">
        <v>81</v>
      </c>
      <c r="AV594" s="13" t="s">
        <v>81</v>
      </c>
      <c r="AW594" s="13" t="s">
        <v>33</v>
      </c>
      <c r="AX594" s="13" t="s">
        <v>72</v>
      </c>
      <c r="AY594" s="243" t="s">
        <v>210</v>
      </c>
    </row>
    <row r="595" spans="1:51" s="14" customFormat="1" ht="12">
      <c r="A595" s="14"/>
      <c r="B595" s="255"/>
      <c r="C595" s="256"/>
      <c r="D595" s="226" t="s">
        <v>223</v>
      </c>
      <c r="E595" s="257" t="s">
        <v>19</v>
      </c>
      <c r="F595" s="258" t="s">
        <v>326</v>
      </c>
      <c r="G595" s="256"/>
      <c r="H595" s="259">
        <v>10.184999999999999</v>
      </c>
      <c r="I595" s="260"/>
      <c r="J595" s="256"/>
      <c r="K595" s="256"/>
      <c r="L595" s="261"/>
      <c r="M595" s="262"/>
      <c r="N595" s="263"/>
      <c r="O595" s="263"/>
      <c r="P595" s="263"/>
      <c r="Q595" s="263"/>
      <c r="R595" s="263"/>
      <c r="S595" s="263"/>
      <c r="T595" s="26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5" t="s">
        <v>223</v>
      </c>
      <c r="AU595" s="265" t="s">
        <v>81</v>
      </c>
      <c r="AV595" s="14" t="s">
        <v>217</v>
      </c>
      <c r="AW595" s="14" t="s">
        <v>33</v>
      </c>
      <c r="AX595" s="14" t="s">
        <v>79</v>
      </c>
      <c r="AY595" s="265" t="s">
        <v>210</v>
      </c>
    </row>
    <row r="596" spans="1:65" s="2" customFormat="1" ht="16.5" customHeight="1">
      <c r="A596" s="39"/>
      <c r="B596" s="40"/>
      <c r="C596" s="213" t="s">
        <v>996</v>
      </c>
      <c r="D596" s="213" t="s">
        <v>212</v>
      </c>
      <c r="E596" s="214" t="s">
        <v>938</v>
      </c>
      <c r="F596" s="215" t="s">
        <v>939</v>
      </c>
      <c r="G596" s="216" t="s">
        <v>269</v>
      </c>
      <c r="H596" s="217">
        <v>14.7</v>
      </c>
      <c r="I596" s="218"/>
      <c r="J596" s="219">
        <f>ROUND(I596*H596,2)</f>
        <v>0</v>
      </c>
      <c r="K596" s="215" t="s">
        <v>216</v>
      </c>
      <c r="L596" s="45"/>
      <c r="M596" s="220" t="s">
        <v>19</v>
      </c>
      <c r="N596" s="221" t="s">
        <v>43</v>
      </c>
      <c r="O596" s="85"/>
      <c r="P596" s="222">
        <f>O596*H596</f>
        <v>0</v>
      </c>
      <c r="Q596" s="222">
        <v>0</v>
      </c>
      <c r="R596" s="222">
        <f>Q596*H596</f>
        <v>0</v>
      </c>
      <c r="S596" s="222">
        <v>0.0026</v>
      </c>
      <c r="T596" s="223">
        <f>S596*H596</f>
        <v>0.03822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4" t="s">
        <v>311</v>
      </c>
      <c r="AT596" s="224" t="s">
        <v>212</v>
      </c>
      <c r="AU596" s="224" t="s">
        <v>81</v>
      </c>
      <c r="AY596" s="18" t="s">
        <v>210</v>
      </c>
      <c r="BE596" s="225">
        <f>IF(N596="základní",J596,0)</f>
        <v>0</v>
      </c>
      <c r="BF596" s="225">
        <f>IF(N596="snížená",J596,0)</f>
        <v>0</v>
      </c>
      <c r="BG596" s="225">
        <f>IF(N596="zákl. přenesená",J596,0)</f>
        <v>0</v>
      </c>
      <c r="BH596" s="225">
        <f>IF(N596="sníž. přenesená",J596,0)</f>
        <v>0</v>
      </c>
      <c r="BI596" s="225">
        <f>IF(N596="nulová",J596,0)</f>
        <v>0</v>
      </c>
      <c r="BJ596" s="18" t="s">
        <v>79</v>
      </c>
      <c r="BK596" s="225">
        <f>ROUND(I596*H596,2)</f>
        <v>0</v>
      </c>
      <c r="BL596" s="18" t="s">
        <v>311</v>
      </c>
      <c r="BM596" s="224" t="s">
        <v>2392</v>
      </c>
    </row>
    <row r="597" spans="1:47" s="2" customFormat="1" ht="12">
      <c r="A597" s="39"/>
      <c r="B597" s="40"/>
      <c r="C597" s="41"/>
      <c r="D597" s="226" t="s">
        <v>219</v>
      </c>
      <c r="E597" s="41"/>
      <c r="F597" s="227" t="s">
        <v>941</v>
      </c>
      <c r="G597" s="41"/>
      <c r="H597" s="41"/>
      <c r="I597" s="228"/>
      <c r="J597" s="41"/>
      <c r="K597" s="41"/>
      <c r="L597" s="45"/>
      <c r="M597" s="229"/>
      <c r="N597" s="230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219</v>
      </c>
      <c r="AU597" s="18" t="s">
        <v>81</v>
      </c>
    </row>
    <row r="598" spans="1:47" s="2" customFormat="1" ht="12">
      <c r="A598" s="39"/>
      <c r="B598" s="40"/>
      <c r="C598" s="41"/>
      <c r="D598" s="231" t="s">
        <v>221</v>
      </c>
      <c r="E598" s="41"/>
      <c r="F598" s="232" t="s">
        <v>942</v>
      </c>
      <c r="G598" s="41"/>
      <c r="H598" s="41"/>
      <c r="I598" s="228"/>
      <c r="J598" s="41"/>
      <c r="K598" s="41"/>
      <c r="L598" s="45"/>
      <c r="M598" s="229"/>
      <c r="N598" s="230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221</v>
      </c>
      <c r="AU598" s="18" t="s">
        <v>81</v>
      </c>
    </row>
    <row r="599" spans="1:51" s="13" customFormat="1" ht="12">
      <c r="A599" s="13"/>
      <c r="B599" s="233"/>
      <c r="C599" s="234"/>
      <c r="D599" s="226" t="s">
        <v>223</v>
      </c>
      <c r="E599" s="235" t="s">
        <v>19</v>
      </c>
      <c r="F599" s="236" t="s">
        <v>2393</v>
      </c>
      <c r="G599" s="234"/>
      <c r="H599" s="237">
        <v>14.7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3" t="s">
        <v>223</v>
      </c>
      <c r="AU599" s="243" t="s">
        <v>81</v>
      </c>
      <c r="AV599" s="13" t="s">
        <v>81</v>
      </c>
      <c r="AW599" s="13" t="s">
        <v>33</v>
      </c>
      <c r="AX599" s="13" t="s">
        <v>79</v>
      </c>
      <c r="AY599" s="243" t="s">
        <v>210</v>
      </c>
    </row>
    <row r="600" spans="1:65" s="2" customFormat="1" ht="16.5" customHeight="1">
      <c r="A600" s="39"/>
      <c r="B600" s="40"/>
      <c r="C600" s="213" t="s">
        <v>1000</v>
      </c>
      <c r="D600" s="213" t="s">
        <v>212</v>
      </c>
      <c r="E600" s="214" t="s">
        <v>945</v>
      </c>
      <c r="F600" s="215" t="s">
        <v>946</v>
      </c>
      <c r="G600" s="216" t="s">
        <v>269</v>
      </c>
      <c r="H600" s="217">
        <v>23.25</v>
      </c>
      <c r="I600" s="218"/>
      <c r="J600" s="219">
        <f>ROUND(I600*H600,2)</f>
        <v>0</v>
      </c>
      <c r="K600" s="215" t="s">
        <v>19</v>
      </c>
      <c r="L600" s="45"/>
      <c r="M600" s="220" t="s">
        <v>19</v>
      </c>
      <c r="N600" s="221" t="s">
        <v>43</v>
      </c>
      <c r="O600" s="85"/>
      <c r="P600" s="222">
        <f>O600*H600</f>
        <v>0</v>
      </c>
      <c r="Q600" s="222">
        <v>0.00218</v>
      </c>
      <c r="R600" s="222">
        <f>Q600*H600</f>
        <v>0.050685</v>
      </c>
      <c r="S600" s="222">
        <v>0</v>
      </c>
      <c r="T600" s="223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4" t="s">
        <v>311</v>
      </c>
      <c r="AT600" s="224" t="s">
        <v>212</v>
      </c>
      <c r="AU600" s="224" t="s">
        <v>81</v>
      </c>
      <c r="AY600" s="18" t="s">
        <v>210</v>
      </c>
      <c r="BE600" s="225">
        <f>IF(N600="základní",J600,0)</f>
        <v>0</v>
      </c>
      <c r="BF600" s="225">
        <f>IF(N600="snížená",J600,0)</f>
        <v>0</v>
      </c>
      <c r="BG600" s="225">
        <f>IF(N600="zákl. přenesená",J600,0)</f>
        <v>0</v>
      </c>
      <c r="BH600" s="225">
        <f>IF(N600="sníž. přenesená",J600,0)</f>
        <v>0</v>
      </c>
      <c r="BI600" s="225">
        <f>IF(N600="nulová",J600,0)</f>
        <v>0</v>
      </c>
      <c r="BJ600" s="18" t="s">
        <v>79</v>
      </c>
      <c r="BK600" s="225">
        <f>ROUND(I600*H600,2)</f>
        <v>0</v>
      </c>
      <c r="BL600" s="18" t="s">
        <v>311</v>
      </c>
      <c r="BM600" s="224" t="s">
        <v>2394</v>
      </c>
    </row>
    <row r="601" spans="1:47" s="2" customFormat="1" ht="12">
      <c r="A601" s="39"/>
      <c r="B601" s="40"/>
      <c r="C601" s="41"/>
      <c r="D601" s="226" t="s">
        <v>219</v>
      </c>
      <c r="E601" s="41"/>
      <c r="F601" s="227" t="s">
        <v>946</v>
      </c>
      <c r="G601" s="41"/>
      <c r="H601" s="41"/>
      <c r="I601" s="228"/>
      <c r="J601" s="41"/>
      <c r="K601" s="41"/>
      <c r="L601" s="45"/>
      <c r="M601" s="229"/>
      <c r="N601" s="230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219</v>
      </c>
      <c r="AU601" s="18" t="s">
        <v>81</v>
      </c>
    </row>
    <row r="602" spans="1:65" s="2" customFormat="1" ht="16.5" customHeight="1">
      <c r="A602" s="39"/>
      <c r="B602" s="40"/>
      <c r="C602" s="213" t="s">
        <v>1004</v>
      </c>
      <c r="D602" s="213" t="s">
        <v>212</v>
      </c>
      <c r="E602" s="214" t="s">
        <v>949</v>
      </c>
      <c r="F602" s="215" t="s">
        <v>950</v>
      </c>
      <c r="G602" s="216" t="s">
        <v>269</v>
      </c>
      <c r="H602" s="217">
        <v>7.2</v>
      </c>
      <c r="I602" s="218"/>
      <c r="J602" s="219">
        <f>ROUND(I602*H602,2)</f>
        <v>0</v>
      </c>
      <c r="K602" s="215" t="s">
        <v>19</v>
      </c>
      <c r="L602" s="45"/>
      <c r="M602" s="220" t="s">
        <v>19</v>
      </c>
      <c r="N602" s="221" t="s">
        <v>43</v>
      </c>
      <c r="O602" s="85"/>
      <c r="P602" s="222">
        <f>O602*H602</f>
        <v>0</v>
      </c>
      <c r="Q602" s="222">
        <v>0</v>
      </c>
      <c r="R602" s="222">
        <f>Q602*H602</f>
        <v>0</v>
      </c>
      <c r="S602" s="222">
        <v>0</v>
      </c>
      <c r="T602" s="223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4" t="s">
        <v>311</v>
      </c>
      <c r="AT602" s="224" t="s">
        <v>212</v>
      </c>
      <c r="AU602" s="224" t="s">
        <v>81</v>
      </c>
      <c r="AY602" s="18" t="s">
        <v>210</v>
      </c>
      <c r="BE602" s="225">
        <f>IF(N602="základní",J602,0)</f>
        <v>0</v>
      </c>
      <c r="BF602" s="225">
        <f>IF(N602="snížená",J602,0)</f>
        <v>0</v>
      </c>
      <c r="BG602" s="225">
        <f>IF(N602="zákl. přenesená",J602,0)</f>
        <v>0</v>
      </c>
      <c r="BH602" s="225">
        <f>IF(N602="sníž. přenesená",J602,0)</f>
        <v>0</v>
      </c>
      <c r="BI602" s="225">
        <f>IF(N602="nulová",J602,0)</f>
        <v>0</v>
      </c>
      <c r="BJ602" s="18" t="s">
        <v>79</v>
      </c>
      <c r="BK602" s="225">
        <f>ROUND(I602*H602,2)</f>
        <v>0</v>
      </c>
      <c r="BL602" s="18" t="s">
        <v>311</v>
      </c>
      <c r="BM602" s="224" t="s">
        <v>2395</v>
      </c>
    </row>
    <row r="603" spans="1:47" s="2" customFormat="1" ht="12">
      <c r="A603" s="39"/>
      <c r="B603" s="40"/>
      <c r="C603" s="41"/>
      <c r="D603" s="226" t="s">
        <v>219</v>
      </c>
      <c r="E603" s="41"/>
      <c r="F603" s="227" t="s">
        <v>950</v>
      </c>
      <c r="G603" s="41"/>
      <c r="H603" s="41"/>
      <c r="I603" s="228"/>
      <c r="J603" s="41"/>
      <c r="K603" s="41"/>
      <c r="L603" s="45"/>
      <c r="M603" s="229"/>
      <c r="N603" s="230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219</v>
      </c>
      <c r="AU603" s="18" t="s">
        <v>81</v>
      </c>
    </row>
    <row r="604" spans="1:65" s="2" customFormat="1" ht="16.5" customHeight="1">
      <c r="A604" s="39"/>
      <c r="B604" s="40"/>
      <c r="C604" s="213" t="s">
        <v>1011</v>
      </c>
      <c r="D604" s="213" t="s">
        <v>212</v>
      </c>
      <c r="E604" s="214" t="s">
        <v>953</v>
      </c>
      <c r="F604" s="215" t="s">
        <v>954</v>
      </c>
      <c r="G604" s="216" t="s">
        <v>269</v>
      </c>
      <c r="H604" s="217">
        <v>23</v>
      </c>
      <c r="I604" s="218"/>
      <c r="J604" s="219">
        <f>ROUND(I604*H604,2)</f>
        <v>0</v>
      </c>
      <c r="K604" s="215" t="s">
        <v>19</v>
      </c>
      <c r="L604" s="45"/>
      <c r="M604" s="220" t="s">
        <v>19</v>
      </c>
      <c r="N604" s="221" t="s">
        <v>43</v>
      </c>
      <c r="O604" s="85"/>
      <c r="P604" s="222">
        <f>O604*H604</f>
        <v>0</v>
      </c>
      <c r="Q604" s="222">
        <v>0</v>
      </c>
      <c r="R604" s="222">
        <f>Q604*H604</f>
        <v>0</v>
      </c>
      <c r="S604" s="222">
        <v>0</v>
      </c>
      <c r="T604" s="223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24" t="s">
        <v>311</v>
      </c>
      <c r="AT604" s="224" t="s">
        <v>212</v>
      </c>
      <c r="AU604" s="224" t="s">
        <v>81</v>
      </c>
      <c r="AY604" s="18" t="s">
        <v>210</v>
      </c>
      <c r="BE604" s="225">
        <f>IF(N604="základní",J604,0)</f>
        <v>0</v>
      </c>
      <c r="BF604" s="225">
        <f>IF(N604="snížená",J604,0)</f>
        <v>0</v>
      </c>
      <c r="BG604" s="225">
        <f>IF(N604="zákl. přenesená",J604,0)</f>
        <v>0</v>
      </c>
      <c r="BH604" s="225">
        <f>IF(N604="sníž. přenesená",J604,0)</f>
        <v>0</v>
      </c>
      <c r="BI604" s="225">
        <f>IF(N604="nulová",J604,0)</f>
        <v>0</v>
      </c>
      <c r="BJ604" s="18" t="s">
        <v>79</v>
      </c>
      <c r="BK604" s="225">
        <f>ROUND(I604*H604,2)</f>
        <v>0</v>
      </c>
      <c r="BL604" s="18" t="s">
        <v>311</v>
      </c>
      <c r="BM604" s="224" t="s">
        <v>2396</v>
      </c>
    </row>
    <row r="605" spans="1:47" s="2" customFormat="1" ht="12">
      <c r="A605" s="39"/>
      <c r="B605" s="40"/>
      <c r="C605" s="41"/>
      <c r="D605" s="226" t="s">
        <v>219</v>
      </c>
      <c r="E605" s="41"/>
      <c r="F605" s="227" t="s">
        <v>954</v>
      </c>
      <c r="G605" s="41"/>
      <c r="H605" s="41"/>
      <c r="I605" s="228"/>
      <c r="J605" s="41"/>
      <c r="K605" s="41"/>
      <c r="L605" s="45"/>
      <c r="M605" s="229"/>
      <c r="N605" s="230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219</v>
      </c>
      <c r="AU605" s="18" t="s">
        <v>81</v>
      </c>
    </row>
    <row r="606" spans="1:65" s="2" customFormat="1" ht="16.5" customHeight="1">
      <c r="A606" s="39"/>
      <c r="B606" s="40"/>
      <c r="C606" s="213" t="s">
        <v>1019</v>
      </c>
      <c r="D606" s="213" t="s">
        <v>212</v>
      </c>
      <c r="E606" s="214" t="s">
        <v>957</v>
      </c>
      <c r="F606" s="215" t="s">
        <v>958</v>
      </c>
      <c r="G606" s="216" t="s">
        <v>269</v>
      </c>
      <c r="H606" s="217">
        <v>38.9</v>
      </c>
      <c r="I606" s="218"/>
      <c r="J606" s="219">
        <f>ROUND(I606*H606,2)</f>
        <v>0</v>
      </c>
      <c r="K606" s="215" t="s">
        <v>19</v>
      </c>
      <c r="L606" s="45"/>
      <c r="M606" s="220" t="s">
        <v>19</v>
      </c>
      <c r="N606" s="221" t="s">
        <v>43</v>
      </c>
      <c r="O606" s="85"/>
      <c r="P606" s="222">
        <f>O606*H606</f>
        <v>0</v>
      </c>
      <c r="Q606" s="222">
        <v>0</v>
      </c>
      <c r="R606" s="222">
        <f>Q606*H606</f>
        <v>0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311</v>
      </c>
      <c r="AT606" s="224" t="s">
        <v>212</v>
      </c>
      <c r="AU606" s="224" t="s">
        <v>81</v>
      </c>
      <c r="AY606" s="18" t="s">
        <v>210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79</v>
      </c>
      <c r="BK606" s="225">
        <f>ROUND(I606*H606,2)</f>
        <v>0</v>
      </c>
      <c r="BL606" s="18" t="s">
        <v>311</v>
      </c>
      <c r="BM606" s="224" t="s">
        <v>2397</v>
      </c>
    </row>
    <row r="607" spans="1:47" s="2" customFormat="1" ht="12">
      <c r="A607" s="39"/>
      <c r="B607" s="40"/>
      <c r="C607" s="41"/>
      <c r="D607" s="226" t="s">
        <v>219</v>
      </c>
      <c r="E607" s="41"/>
      <c r="F607" s="227" t="s">
        <v>958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219</v>
      </c>
      <c r="AU607" s="18" t="s">
        <v>81</v>
      </c>
    </row>
    <row r="608" spans="1:65" s="2" customFormat="1" ht="16.5" customHeight="1">
      <c r="A608" s="39"/>
      <c r="B608" s="40"/>
      <c r="C608" s="213" t="s">
        <v>1025</v>
      </c>
      <c r="D608" s="213" t="s">
        <v>212</v>
      </c>
      <c r="E608" s="214" t="s">
        <v>961</v>
      </c>
      <c r="F608" s="215" t="s">
        <v>962</v>
      </c>
      <c r="G608" s="216" t="s">
        <v>269</v>
      </c>
      <c r="H608" s="217">
        <v>4.5</v>
      </c>
      <c r="I608" s="218"/>
      <c r="J608" s="219">
        <f>ROUND(I608*H608,2)</f>
        <v>0</v>
      </c>
      <c r="K608" s="215" t="s">
        <v>19</v>
      </c>
      <c r="L608" s="45"/>
      <c r="M608" s="220" t="s">
        <v>19</v>
      </c>
      <c r="N608" s="221" t="s">
        <v>43</v>
      </c>
      <c r="O608" s="85"/>
      <c r="P608" s="222">
        <f>O608*H608</f>
        <v>0</v>
      </c>
      <c r="Q608" s="222">
        <v>0</v>
      </c>
      <c r="R608" s="222">
        <f>Q608*H608</f>
        <v>0</v>
      </c>
      <c r="S608" s="222">
        <v>0</v>
      </c>
      <c r="T608" s="223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4" t="s">
        <v>311</v>
      </c>
      <c r="AT608" s="224" t="s">
        <v>212</v>
      </c>
      <c r="AU608" s="224" t="s">
        <v>81</v>
      </c>
      <c r="AY608" s="18" t="s">
        <v>210</v>
      </c>
      <c r="BE608" s="225">
        <f>IF(N608="základní",J608,0)</f>
        <v>0</v>
      </c>
      <c r="BF608" s="225">
        <f>IF(N608="snížená",J608,0)</f>
        <v>0</v>
      </c>
      <c r="BG608" s="225">
        <f>IF(N608="zákl. přenesená",J608,0)</f>
        <v>0</v>
      </c>
      <c r="BH608" s="225">
        <f>IF(N608="sníž. přenesená",J608,0)</f>
        <v>0</v>
      </c>
      <c r="BI608" s="225">
        <f>IF(N608="nulová",J608,0)</f>
        <v>0</v>
      </c>
      <c r="BJ608" s="18" t="s">
        <v>79</v>
      </c>
      <c r="BK608" s="225">
        <f>ROUND(I608*H608,2)</f>
        <v>0</v>
      </c>
      <c r="BL608" s="18" t="s">
        <v>311</v>
      </c>
      <c r="BM608" s="224" t="s">
        <v>2398</v>
      </c>
    </row>
    <row r="609" spans="1:47" s="2" customFormat="1" ht="12">
      <c r="A609" s="39"/>
      <c r="B609" s="40"/>
      <c r="C609" s="41"/>
      <c r="D609" s="226" t="s">
        <v>219</v>
      </c>
      <c r="E609" s="41"/>
      <c r="F609" s="227" t="s">
        <v>962</v>
      </c>
      <c r="G609" s="41"/>
      <c r="H609" s="41"/>
      <c r="I609" s="228"/>
      <c r="J609" s="41"/>
      <c r="K609" s="41"/>
      <c r="L609" s="45"/>
      <c r="M609" s="229"/>
      <c r="N609" s="230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219</v>
      </c>
      <c r="AU609" s="18" t="s">
        <v>81</v>
      </c>
    </row>
    <row r="610" spans="1:65" s="2" customFormat="1" ht="16.5" customHeight="1">
      <c r="A610" s="39"/>
      <c r="B610" s="40"/>
      <c r="C610" s="213" t="s">
        <v>1032</v>
      </c>
      <c r="D610" s="213" t="s">
        <v>212</v>
      </c>
      <c r="E610" s="214" t="s">
        <v>965</v>
      </c>
      <c r="F610" s="215" t="s">
        <v>966</v>
      </c>
      <c r="G610" s="216" t="s">
        <v>269</v>
      </c>
      <c r="H610" s="217">
        <v>8</v>
      </c>
      <c r="I610" s="218"/>
      <c r="J610" s="219">
        <f>ROUND(I610*H610,2)</f>
        <v>0</v>
      </c>
      <c r="K610" s="215" t="s">
        <v>19</v>
      </c>
      <c r="L610" s="45"/>
      <c r="M610" s="220" t="s">
        <v>19</v>
      </c>
      <c r="N610" s="221" t="s">
        <v>43</v>
      </c>
      <c r="O610" s="85"/>
      <c r="P610" s="222">
        <f>O610*H610</f>
        <v>0</v>
      </c>
      <c r="Q610" s="222">
        <v>0</v>
      </c>
      <c r="R610" s="222">
        <f>Q610*H610</f>
        <v>0</v>
      </c>
      <c r="S610" s="222">
        <v>0</v>
      </c>
      <c r="T610" s="223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24" t="s">
        <v>311</v>
      </c>
      <c r="AT610" s="224" t="s">
        <v>212</v>
      </c>
      <c r="AU610" s="224" t="s">
        <v>81</v>
      </c>
      <c r="AY610" s="18" t="s">
        <v>210</v>
      </c>
      <c r="BE610" s="225">
        <f>IF(N610="základní",J610,0)</f>
        <v>0</v>
      </c>
      <c r="BF610" s="225">
        <f>IF(N610="snížená",J610,0)</f>
        <v>0</v>
      </c>
      <c r="BG610" s="225">
        <f>IF(N610="zákl. přenesená",J610,0)</f>
        <v>0</v>
      </c>
      <c r="BH610" s="225">
        <f>IF(N610="sníž. přenesená",J610,0)</f>
        <v>0</v>
      </c>
      <c r="BI610" s="225">
        <f>IF(N610="nulová",J610,0)</f>
        <v>0</v>
      </c>
      <c r="BJ610" s="18" t="s">
        <v>79</v>
      </c>
      <c r="BK610" s="225">
        <f>ROUND(I610*H610,2)</f>
        <v>0</v>
      </c>
      <c r="BL610" s="18" t="s">
        <v>311</v>
      </c>
      <c r="BM610" s="224" t="s">
        <v>2399</v>
      </c>
    </row>
    <row r="611" spans="1:47" s="2" customFormat="1" ht="12">
      <c r="A611" s="39"/>
      <c r="B611" s="40"/>
      <c r="C611" s="41"/>
      <c r="D611" s="226" t="s">
        <v>219</v>
      </c>
      <c r="E611" s="41"/>
      <c r="F611" s="227" t="s">
        <v>966</v>
      </c>
      <c r="G611" s="41"/>
      <c r="H611" s="41"/>
      <c r="I611" s="228"/>
      <c r="J611" s="41"/>
      <c r="K611" s="41"/>
      <c r="L611" s="45"/>
      <c r="M611" s="229"/>
      <c r="N611" s="230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219</v>
      </c>
      <c r="AU611" s="18" t="s">
        <v>81</v>
      </c>
    </row>
    <row r="612" spans="1:65" s="2" customFormat="1" ht="16.5" customHeight="1">
      <c r="A612" s="39"/>
      <c r="B612" s="40"/>
      <c r="C612" s="213" t="s">
        <v>1039</v>
      </c>
      <c r="D612" s="213" t="s">
        <v>212</v>
      </c>
      <c r="E612" s="214" t="s">
        <v>969</v>
      </c>
      <c r="F612" s="215" t="s">
        <v>970</v>
      </c>
      <c r="G612" s="216" t="s">
        <v>269</v>
      </c>
      <c r="H612" s="217">
        <v>8.65</v>
      </c>
      <c r="I612" s="218"/>
      <c r="J612" s="219">
        <f>ROUND(I612*H612,2)</f>
        <v>0</v>
      </c>
      <c r="K612" s="215" t="s">
        <v>19</v>
      </c>
      <c r="L612" s="45"/>
      <c r="M612" s="220" t="s">
        <v>19</v>
      </c>
      <c r="N612" s="221" t="s">
        <v>43</v>
      </c>
      <c r="O612" s="85"/>
      <c r="P612" s="222">
        <f>O612*H612</f>
        <v>0</v>
      </c>
      <c r="Q612" s="222">
        <v>0</v>
      </c>
      <c r="R612" s="222">
        <f>Q612*H612</f>
        <v>0</v>
      </c>
      <c r="S612" s="222">
        <v>0</v>
      </c>
      <c r="T612" s="223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24" t="s">
        <v>311</v>
      </c>
      <c r="AT612" s="224" t="s">
        <v>212</v>
      </c>
      <c r="AU612" s="224" t="s">
        <v>81</v>
      </c>
      <c r="AY612" s="18" t="s">
        <v>210</v>
      </c>
      <c r="BE612" s="225">
        <f>IF(N612="základní",J612,0)</f>
        <v>0</v>
      </c>
      <c r="BF612" s="225">
        <f>IF(N612="snížená",J612,0)</f>
        <v>0</v>
      </c>
      <c r="BG612" s="225">
        <f>IF(N612="zákl. přenesená",J612,0)</f>
        <v>0</v>
      </c>
      <c r="BH612" s="225">
        <f>IF(N612="sníž. přenesená",J612,0)</f>
        <v>0</v>
      </c>
      <c r="BI612" s="225">
        <f>IF(N612="nulová",J612,0)</f>
        <v>0</v>
      </c>
      <c r="BJ612" s="18" t="s">
        <v>79</v>
      </c>
      <c r="BK612" s="225">
        <f>ROUND(I612*H612,2)</f>
        <v>0</v>
      </c>
      <c r="BL612" s="18" t="s">
        <v>311</v>
      </c>
      <c r="BM612" s="224" t="s">
        <v>2400</v>
      </c>
    </row>
    <row r="613" spans="1:47" s="2" customFormat="1" ht="12">
      <c r="A613" s="39"/>
      <c r="B613" s="40"/>
      <c r="C613" s="41"/>
      <c r="D613" s="226" t="s">
        <v>219</v>
      </c>
      <c r="E613" s="41"/>
      <c r="F613" s="227" t="s">
        <v>970</v>
      </c>
      <c r="G613" s="41"/>
      <c r="H613" s="41"/>
      <c r="I613" s="228"/>
      <c r="J613" s="41"/>
      <c r="K613" s="41"/>
      <c r="L613" s="45"/>
      <c r="M613" s="229"/>
      <c r="N613" s="230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219</v>
      </c>
      <c r="AU613" s="18" t="s">
        <v>81</v>
      </c>
    </row>
    <row r="614" spans="1:65" s="2" customFormat="1" ht="16.5" customHeight="1">
      <c r="A614" s="39"/>
      <c r="B614" s="40"/>
      <c r="C614" s="213" t="s">
        <v>1046</v>
      </c>
      <c r="D614" s="213" t="s">
        <v>212</v>
      </c>
      <c r="E614" s="214" t="s">
        <v>973</v>
      </c>
      <c r="F614" s="215" t="s">
        <v>974</v>
      </c>
      <c r="G614" s="216" t="s">
        <v>269</v>
      </c>
      <c r="H614" s="217">
        <v>8.65</v>
      </c>
      <c r="I614" s="218"/>
      <c r="J614" s="219">
        <f>ROUND(I614*H614,2)</f>
        <v>0</v>
      </c>
      <c r="K614" s="215" t="s">
        <v>19</v>
      </c>
      <c r="L614" s="45"/>
      <c r="M614" s="220" t="s">
        <v>19</v>
      </c>
      <c r="N614" s="221" t="s">
        <v>43</v>
      </c>
      <c r="O614" s="85"/>
      <c r="P614" s="222">
        <f>O614*H614</f>
        <v>0</v>
      </c>
      <c r="Q614" s="222">
        <v>0</v>
      </c>
      <c r="R614" s="222">
        <f>Q614*H614</f>
        <v>0</v>
      </c>
      <c r="S614" s="222">
        <v>0</v>
      </c>
      <c r="T614" s="223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24" t="s">
        <v>311</v>
      </c>
      <c r="AT614" s="224" t="s">
        <v>212</v>
      </c>
      <c r="AU614" s="224" t="s">
        <v>81</v>
      </c>
      <c r="AY614" s="18" t="s">
        <v>210</v>
      </c>
      <c r="BE614" s="225">
        <f>IF(N614="základní",J614,0)</f>
        <v>0</v>
      </c>
      <c r="BF614" s="225">
        <f>IF(N614="snížená",J614,0)</f>
        <v>0</v>
      </c>
      <c r="BG614" s="225">
        <f>IF(N614="zákl. přenesená",J614,0)</f>
        <v>0</v>
      </c>
      <c r="BH614" s="225">
        <f>IF(N614="sníž. přenesená",J614,0)</f>
        <v>0</v>
      </c>
      <c r="BI614" s="225">
        <f>IF(N614="nulová",J614,0)</f>
        <v>0</v>
      </c>
      <c r="BJ614" s="18" t="s">
        <v>79</v>
      </c>
      <c r="BK614" s="225">
        <f>ROUND(I614*H614,2)</f>
        <v>0</v>
      </c>
      <c r="BL614" s="18" t="s">
        <v>311</v>
      </c>
      <c r="BM614" s="224" t="s">
        <v>2401</v>
      </c>
    </row>
    <row r="615" spans="1:47" s="2" customFormat="1" ht="12">
      <c r="A615" s="39"/>
      <c r="B615" s="40"/>
      <c r="C615" s="41"/>
      <c r="D615" s="226" t="s">
        <v>219</v>
      </c>
      <c r="E615" s="41"/>
      <c r="F615" s="227" t="s">
        <v>974</v>
      </c>
      <c r="G615" s="41"/>
      <c r="H615" s="41"/>
      <c r="I615" s="228"/>
      <c r="J615" s="41"/>
      <c r="K615" s="41"/>
      <c r="L615" s="45"/>
      <c r="M615" s="229"/>
      <c r="N615" s="230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219</v>
      </c>
      <c r="AU615" s="18" t="s">
        <v>81</v>
      </c>
    </row>
    <row r="616" spans="1:65" s="2" customFormat="1" ht="16.5" customHeight="1">
      <c r="A616" s="39"/>
      <c r="B616" s="40"/>
      <c r="C616" s="213" t="s">
        <v>1053</v>
      </c>
      <c r="D616" s="213" t="s">
        <v>212</v>
      </c>
      <c r="E616" s="214" t="s">
        <v>977</v>
      </c>
      <c r="F616" s="215" t="s">
        <v>978</v>
      </c>
      <c r="G616" s="216" t="s">
        <v>269</v>
      </c>
      <c r="H616" s="217">
        <v>23.25</v>
      </c>
      <c r="I616" s="218"/>
      <c r="J616" s="219">
        <f>ROUND(I616*H616,2)</f>
        <v>0</v>
      </c>
      <c r="K616" s="215" t="s">
        <v>19</v>
      </c>
      <c r="L616" s="45"/>
      <c r="M616" s="220" t="s">
        <v>19</v>
      </c>
      <c r="N616" s="221" t="s">
        <v>43</v>
      </c>
      <c r="O616" s="85"/>
      <c r="P616" s="222">
        <f>O616*H616</f>
        <v>0</v>
      </c>
      <c r="Q616" s="222">
        <v>0</v>
      </c>
      <c r="R616" s="222">
        <f>Q616*H616</f>
        <v>0</v>
      </c>
      <c r="S616" s="222">
        <v>0</v>
      </c>
      <c r="T616" s="223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4" t="s">
        <v>311</v>
      </c>
      <c r="AT616" s="224" t="s">
        <v>212</v>
      </c>
      <c r="AU616" s="224" t="s">
        <v>81</v>
      </c>
      <c r="AY616" s="18" t="s">
        <v>210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8" t="s">
        <v>79</v>
      </c>
      <c r="BK616" s="225">
        <f>ROUND(I616*H616,2)</f>
        <v>0</v>
      </c>
      <c r="BL616" s="18" t="s">
        <v>311</v>
      </c>
      <c r="BM616" s="224" t="s">
        <v>2402</v>
      </c>
    </row>
    <row r="617" spans="1:47" s="2" customFormat="1" ht="12">
      <c r="A617" s="39"/>
      <c r="B617" s="40"/>
      <c r="C617" s="41"/>
      <c r="D617" s="226" t="s">
        <v>219</v>
      </c>
      <c r="E617" s="41"/>
      <c r="F617" s="227" t="s">
        <v>978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219</v>
      </c>
      <c r="AU617" s="18" t="s">
        <v>81</v>
      </c>
    </row>
    <row r="618" spans="1:65" s="2" customFormat="1" ht="16.5" customHeight="1">
      <c r="A618" s="39"/>
      <c r="B618" s="40"/>
      <c r="C618" s="213" t="s">
        <v>1059</v>
      </c>
      <c r="D618" s="213" t="s">
        <v>212</v>
      </c>
      <c r="E618" s="214" t="s">
        <v>981</v>
      </c>
      <c r="F618" s="215" t="s">
        <v>982</v>
      </c>
      <c r="G618" s="216" t="s">
        <v>269</v>
      </c>
      <c r="H618" s="217">
        <v>14.6</v>
      </c>
      <c r="I618" s="218"/>
      <c r="J618" s="219">
        <f>ROUND(I618*H618,2)</f>
        <v>0</v>
      </c>
      <c r="K618" s="215" t="s">
        <v>19</v>
      </c>
      <c r="L618" s="45"/>
      <c r="M618" s="220" t="s">
        <v>19</v>
      </c>
      <c r="N618" s="221" t="s">
        <v>43</v>
      </c>
      <c r="O618" s="85"/>
      <c r="P618" s="222">
        <f>O618*H618</f>
        <v>0</v>
      </c>
      <c r="Q618" s="222">
        <v>0</v>
      </c>
      <c r="R618" s="222">
        <f>Q618*H618</f>
        <v>0</v>
      </c>
      <c r="S618" s="222">
        <v>0</v>
      </c>
      <c r="T618" s="223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4" t="s">
        <v>311</v>
      </c>
      <c r="AT618" s="224" t="s">
        <v>212</v>
      </c>
      <c r="AU618" s="224" t="s">
        <v>81</v>
      </c>
      <c r="AY618" s="18" t="s">
        <v>210</v>
      </c>
      <c r="BE618" s="225">
        <f>IF(N618="základní",J618,0)</f>
        <v>0</v>
      </c>
      <c r="BF618" s="225">
        <f>IF(N618="snížená",J618,0)</f>
        <v>0</v>
      </c>
      <c r="BG618" s="225">
        <f>IF(N618="zákl. přenesená",J618,0)</f>
        <v>0</v>
      </c>
      <c r="BH618" s="225">
        <f>IF(N618="sníž. přenesená",J618,0)</f>
        <v>0</v>
      </c>
      <c r="BI618" s="225">
        <f>IF(N618="nulová",J618,0)</f>
        <v>0</v>
      </c>
      <c r="BJ618" s="18" t="s">
        <v>79</v>
      </c>
      <c r="BK618" s="225">
        <f>ROUND(I618*H618,2)</f>
        <v>0</v>
      </c>
      <c r="BL618" s="18" t="s">
        <v>311</v>
      </c>
      <c r="BM618" s="224" t="s">
        <v>2403</v>
      </c>
    </row>
    <row r="619" spans="1:47" s="2" customFormat="1" ht="12">
      <c r="A619" s="39"/>
      <c r="B619" s="40"/>
      <c r="C619" s="41"/>
      <c r="D619" s="226" t="s">
        <v>219</v>
      </c>
      <c r="E619" s="41"/>
      <c r="F619" s="227" t="s">
        <v>982</v>
      </c>
      <c r="G619" s="41"/>
      <c r="H619" s="41"/>
      <c r="I619" s="228"/>
      <c r="J619" s="41"/>
      <c r="K619" s="41"/>
      <c r="L619" s="45"/>
      <c r="M619" s="229"/>
      <c r="N619" s="230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219</v>
      </c>
      <c r="AU619" s="18" t="s">
        <v>81</v>
      </c>
    </row>
    <row r="620" spans="1:65" s="2" customFormat="1" ht="16.5" customHeight="1">
      <c r="A620" s="39"/>
      <c r="B620" s="40"/>
      <c r="C620" s="213" t="s">
        <v>1063</v>
      </c>
      <c r="D620" s="213" t="s">
        <v>212</v>
      </c>
      <c r="E620" s="214" t="s">
        <v>985</v>
      </c>
      <c r="F620" s="215" t="s">
        <v>986</v>
      </c>
      <c r="G620" s="216" t="s">
        <v>269</v>
      </c>
      <c r="H620" s="217">
        <v>14.6</v>
      </c>
      <c r="I620" s="218"/>
      <c r="J620" s="219">
        <f>ROUND(I620*H620,2)</f>
        <v>0</v>
      </c>
      <c r="K620" s="215" t="s">
        <v>19</v>
      </c>
      <c r="L620" s="45"/>
      <c r="M620" s="220" t="s">
        <v>19</v>
      </c>
      <c r="N620" s="221" t="s">
        <v>43</v>
      </c>
      <c r="O620" s="85"/>
      <c r="P620" s="222">
        <f>O620*H620</f>
        <v>0</v>
      </c>
      <c r="Q620" s="222">
        <v>0</v>
      </c>
      <c r="R620" s="222">
        <f>Q620*H620</f>
        <v>0</v>
      </c>
      <c r="S620" s="222">
        <v>0</v>
      </c>
      <c r="T620" s="223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4" t="s">
        <v>311</v>
      </c>
      <c r="AT620" s="224" t="s">
        <v>212</v>
      </c>
      <c r="AU620" s="224" t="s">
        <v>81</v>
      </c>
      <c r="AY620" s="18" t="s">
        <v>210</v>
      </c>
      <c r="BE620" s="225">
        <f>IF(N620="základní",J620,0)</f>
        <v>0</v>
      </c>
      <c r="BF620" s="225">
        <f>IF(N620="snížená",J620,0)</f>
        <v>0</v>
      </c>
      <c r="BG620" s="225">
        <f>IF(N620="zákl. přenesená",J620,0)</f>
        <v>0</v>
      </c>
      <c r="BH620" s="225">
        <f>IF(N620="sníž. přenesená",J620,0)</f>
        <v>0</v>
      </c>
      <c r="BI620" s="225">
        <f>IF(N620="nulová",J620,0)</f>
        <v>0</v>
      </c>
      <c r="BJ620" s="18" t="s">
        <v>79</v>
      </c>
      <c r="BK620" s="225">
        <f>ROUND(I620*H620,2)</f>
        <v>0</v>
      </c>
      <c r="BL620" s="18" t="s">
        <v>311</v>
      </c>
      <c r="BM620" s="224" t="s">
        <v>2404</v>
      </c>
    </row>
    <row r="621" spans="1:47" s="2" customFormat="1" ht="12">
      <c r="A621" s="39"/>
      <c r="B621" s="40"/>
      <c r="C621" s="41"/>
      <c r="D621" s="226" t="s">
        <v>219</v>
      </c>
      <c r="E621" s="41"/>
      <c r="F621" s="227" t="s">
        <v>986</v>
      </c>
      <c r="G621" s="41"/>
      <c r="H621" s="41"/>
      <c r="I621" s="228"/>
      <c r="J621" s="41"/>
      <c r="K621" s="41"/>
      <c r="L621" s="45"/>
      <c r="M621" s="229"/>
      <c r="N621" s="230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219</v>
      </c>
      <c r="AU621" s="18" t="s">
        <v>81</v>
      </c>
    </row>
    <row r="622" spans="1:65" s="2" customFormat="1" ht="16.5" customHeight="1">
      <c r="A622" s="39"/>
      <c r="B622" s="40"/>
      <c r="C622" s="213" t="s">
        <v>1067</v>
      </c>
      <c r="D622" s="213" t="s">
        <v>212</v>
      </c>
      <c r="E622" s="214" t="s">
        <v>989</v>
      </c>
      <c r="F622" s="215" t="s">
        <v>990</v>
      </c>
      <c r="G622" s="216" t="s">
        <v>269</v>
      </c>
      <c r="H622" s="217">
        <v>14.6</v>
      </c>
      <c r="I622" s="218"/>
      <c r="J622" s="219">
        <f>ROUND(I622*H622,2)</f>
        <v>0</v>
      </c>
      <c r="K622" s="215" t="s">
        <v>19</v>
      </c>
      <c r="L622" s="45"/>
      <c r="M622" s="220" t="s">
        <v>19</v>
      </c>
      <c r="N622" s="221" t="s">
        <v>43</v>
      </c>
      <c r="O622" s="85"/>
      <c r="P622" s="222">
        <f>O622*H622</f>
        <v>0</v>
      </c>
      <c r="Q622" s="222">
        <v>0</v>
      </c>
      <c r="R622" s="222">
        <f>Q622*H622</f>
        <v>0</v>
      </c>
      <c r="S622" s="222">
        <v>0</v>
      </c>
      <c r="T622" s="223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4" t="s">
        <v>311</v>
      </c>
      <c r="AT622" s="224" t="s">
        <v>212</v>
      </c>
      <c r="AU622" s="224" t="s">
        <v>81</v>
      </c>
      <c r="AY622" s="18" t="s">
        <v>210</v>
      </c>
      <c r="BE622" s="225">
        <f>IF(N622="základní",J622,0)</f>
        <v>0</v>
      </c>
      <c r="BF622" s="225">
        <f>IF(N622="snížená",J622,0)</f>
        <v>0</v>
      </c>
      <c r="BG622" s="225">
        <f>IF(N622="zákl. přenesená",J622,0)</f>
        <v>0</v>
      </c>
      <c r="BH622" s="225">
        <f>IF(N622="sníž. přenesená",J622,0)</f>
        <v>0</v>
      </c>
      <c r="BI622" s="225">
        <f>IF(N622="nulová",J622,0)</f>
        <v>0</v>
      </c>
      <c r="BJ622" s="18" t="s">
        <v>79</v>
      </c>
      <c r="BK622" s="225">
        <f>ROUND(I622*H622,2)</f>
        <v>0</v>
      </c>
      <c r="BL622" s="18" t="s">
        <v>311</v>
      </c>
      <c r="BM622" s="224" t="s">
        <v>2405</v>
      </c>
    </row>
    <row r="623" spans="1:47" s="2" customFormat="1" ht="12">
      <c r="A623" s="39"/>
      <c r="B623" s="40"/>
      <c r="C623" s="41"/>
      <c r="D623" s="226" t="s">
        <v>219</v>
      </c>
      <c r="E623" s="41"/>
      <c r="F623" s="227" t="s">
        <v>990</v>
      </c>
      <c r="G623" s="41"/>
      <c r="H623" s="41"/>
      <c r="I623" s="228"/>
      <c r="J623" s="41"/>
      <c r="K623" s="41"/>
      <c r="L623" s="45"/>
      <c r="M623" s="229"/>
      <c r="N623" s="230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219</v>
      </c>
      <c r="AU623" s="18" t="s">
        <v>81</v>
      </c>
    </row>
    <row r="624" spans="1:65" s="2" customFormat="1" ht="16.5" customHeight="1">
      <c r="A624" s="39"/>
      <c r="B624" s="40"/>
      <c r="C624" s="213" t="s">
        <v>1073</v>
      </c>
      <c r="D624" s="213" t="s">
        <v>212</v>
      </c>
      <c r="E624" s="214" t="s">
        <v>993</v>
      </c>
      <c r="F624" s="215" t="s">
        <v>994</v>
      </c>
      <c r="G624" s="216" t="s">
        <v>269</v>
      </c>
      <c r="H624" s="217">
        <v>2.7</v>
      </c>
      <c r="I624" s="218"/>
      <c r="J624" s="219">
        <f>ROUND(I624*H624,2)</f>
        <v>0</v>
      </c>
      <c r="K624" s="215" t="s">
        <v>19</v>
      </c>
      <c r="L624" s="45"/>
      <c r="M624" s="220" t="s">
        <v>19</v>
      </c>
      <c r="N624" s="221" t="s">
        <v>43</v>
      </c>
      <c r="O624" s="85"/>
      <c r="P624" s="222">
        <f>O624*H624</f>
        <v>0</v>
      </c>
      <c r="Q624" s="222">
        <v>0</v>
      </c>
      <c r="R624" s="222">
        <f>Q624*H624</f>
        <v>0</v>
      </c>
      <c r="S624" s="222">
        <v>0</v>
      </c>
      <c r="T624" s="223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4" t="s">
        <v>311</v>
      </c>
      <c r="AT624" s="224" t="s">
        <v>212</v>
      </c>
      <c r="AU624" s="224" t="s">
        <v>81</v>
      </c>
      <c r="AY624" s="18" t="s">
        <v>210</v>
      </c>
      <c r="BE624" s="225">
        <f>IF(N624="základní",J624,0)</f>
        <v>0</v>
      </c>
      <c r="BF624" s="225">
        <f>IF(N624="snížená",J624,0)</f>
        <v>0</v>
      </c>
      <c r="BG624" s="225">
        <f>IF(N624="zákl. přenesená",J624,0)</f>
        <v>0</v>
      </c>
      <c r="BH624" s="225">
        <f>IF(N624="sníž. přenesená",J624,0)</f>
        <v>0</v>
      </c>
      <c r="BI624" s="225">
        <f>IF(N624="nulová",J624,0)</f>
        <v>0</v>
      </c>
      <c r="BJ624" s="18" t="s">
        <v>79</v>
      </c>
      <c r="BK624" s="225">
        <f>ROUND(I624*H624,2)</f>
        <v>0</v>
      </c>
      <c r="BL624" s="18" t="s">
        <v>311</v>
      </c>
      <c r="BM624" s="224" t="s">
        <v>2406</v>
      </c>
    </row>
    <row r="625" spans="1:47" s="2" customFormat="1" ht="12">
      <c r="A625" s="39"/>
      <c r="B625" s="40"/>
      <c r="C625" s="41"/>
      <c r="D625" s="226" t="s">
        <v>219</v>
      </c>
      <c r="E625" s="41"/>
      <c r="F625" s="227" t="s">
        <v>994</v>
      </c>
      <c r="G625" s="41"/>
      <c r="H625" s="41"/>
      <c r="I625" s="228"/>
      <c r="J625" s="41"/>
      <c r="K625" s="41"/>
      <c r="L625" s="45"/>
      <c r="M625" s="229"/>
      <c r="N625" s="230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219</v>
      </c>
      <c r="AU625" s="18" t="s">
        <v>81</v>
      </c>
    </row>
    <row r="626" spans="1:65" s="2" customFormat="1" ht="16.5" customHeight="1">
      <c r="A626" s="39"/>
      <c r="B626" s="40"/>
      <c r="C626" s="213" t="s">
        <v>1077</v>
      </c>
      <c r="D626" s="213" t="s">
        <v>212</v>
      </c>
      <c r="E626" s="214" t="s">
        <v>997</v>
      </c>
      <c r="F626" s="215" t="s">
        <v>998</v>
      </c>
      <c r="G626" s="216" t="s">
        <v>269</v>
      </c>
      <c r="H626" s="217">
        <v>15.2</v>
      </c>
      <c r="I626" s="218"/>
      <c r="J626" s="219">
        <f>ROUND(I626*H626,2)</f>
        <v>0</v>
      </c>
      <c r="K626" s="215" t="s">
        <v>19</v>
      </c>
      <c r="L626" s="45"/>
      <c r="M626" s="220" t="s">
        <v>19</v>
      </c>
      <c r="N626" s="221" t="s">
        <v>43</v>
      </c>
      <c r="O626" s="85"/>
      <c r="P626" s="222">
        <f>O626*H626</f>
        <v>0</v>
      </c>
      <c r="Q626" s="222">
        <v>0</v>
      </c>
      <c r="R626" s="222">
        <f>Q626*H626</f>
        <v>0</v>
      </c>
      <c r="S626" s="222">
        <v>0</v>
      </c>
      <c r="T626" s="223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4" t="s">
        <v>311</v>
      </c>
      <c r="AT626" s="224" t="s">
        <v>212</v>
      </c>
      <c r="AU626" s="224" t="s">
        <v>81</v>
      </c>
      <c r="AY626" s="18" t="s">
        <v>210</v>
      </c>
      <c r="BE626" s="225">
        <f>IF(N626="základní",J626,0)</f>
        <v>0</v>
      </c>
      <c r="BF626" s="225">
        <f>IF(N626="snížená",J626,0)</f>
        <v>0</v>
      </c>
      <c r="BG626" s="225">
        <f>IF(N626="zákl. přenesená",J626,0)</f>
        <v>0</v>
      </c>
      <c r="BH626" s="225">
        <f>IF(N626="sníž. přenesená",J626,0)</f>
        <v>0</v>
      </c>
      <c r="BI626" s="225">
        <f>IF(N626="nulová",J626,0)</f>
        <v>0</v>
      </c>
      <c r="BJ626" s="18" t="s">
        <v>79</v>
      </c>
      <c r="BK626" s="225">
        <f>ROUND(I626*H626,2)</f>
        <v>0</v>
      </c>
      <c r="BL626" s="18" t="s">
        <v>311</v>
      </c>
      <c r="BM626" s="224" t="s">
        <v>2407</v>
      </c>
    </row>
    <row r="627" spans="1:47" s="2" customFormat="1" ht="12">
      <c r="A627" s="39"/>
      <c r="B627" s="40"/>
      <c r="C627" s="41"/>
      <c r="D627" s="226" t="s">
        <v>219</v>
      </c>
      <c r="E627" s="41"/>
      <c r="F627" s="227" t="s">
        <v>998</v>
      </c>
      <c r="G627" s="41"/>
      <c r="H627" s="41"/>
      <c r="I627" s="228"/>
      <c r="J627" s="41"/>
      <c r="K627" s="41"/>
      <c r="L627" s="45"/>
      <c r="M627" s="229"/>
      <c r="N627" s="230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219</v>
      </c>
      <c r="AU627" s="18" t="s">
        <v>81</v>
      </c>
    </row>
    <row r="628" spans="1:65" s="2" customFormat="1" ht="16.5" customHeight="1">
      <c r="A628" s="39"/>
      <c r="B628" s="40"/>
      <c r="C628" s="213" t="s">
        <v>1081</v>
      </c>
      <c r="D628" s="213" t="s">
        <v>212</v>
      </c>
      <c r="E628" s="214" t="s">
        <v>1001</v>
      </c>
      <c r="F628" s="215" t="s">
        <v>1002</v>
      </c>
      <c r="G628" s="216" t="s">
        <v>269</v>
      </c>
      <c r="H628" s="217">
        <v>10.7</v>
      </c>
      <c r="I628" s="218"/>
      <c r="J628" s="219">
        <f>ROUND(I628*H628,2)</f>
        <v>0</v>
      </c>
      <c r="K628" s="215" t="s">
        <v>19</v>
      </c>
      <c r="L628" s="45"/>
      <c r="M628" s="220" t="s">
        <v>19</v>
      </c>
      <c r="N628" s="221" t="s">
        <v>43</v>
      </c>
      <c r="O628" s="85"/>
      <c r="P628" s="222">
        <f>O628*H628</f>
        <v>0</v>
      </c>
      <c r="Q628" s="222">
        <v>0</v>
      </c>
      <c r="R628" s="222">
        <f>Q628*H628</f>
        <v>0</v>
      </c>
      <c r="S628" s="222">
        <v>0</v>
      </c>
      <c r="T628" s="223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4" t="s">
        <v>311</v>
      </c>
      <c r="AT628" s="224" t="s">
        <v>212</v>
      </c>
      <c r="AU628" s="224" t="s">
        <v>81</v>
      </c>
      <c r="AY628" s="18" t="s">
        <v>210</v>
      </c>
      <c r="BE628" s="225">
        <f>IF(N628="základní",J628,0)</f>
        <v>0</v>
      </c>
      <c r="BF628" s="225">
        <f>IF(N628="snížená",J628,0)</f>
        <v>0</v>
      </c>
      <c r="BG628" s="225">
        <f>IF(N628="zákl. přenesená",J628,0)</f>
        <v>0</v>
      </c>
      <c r="BH628" s="225">
        <f>IF(N628="sníž. přenesená",J628,0)</f>
        <v>0</v>
      </c>
      <c r="BI628" s="225">
        <f>IF(N628="nulová",J628,0)</f>
        <v>0</v>
      </c>
      <c r="BJ628" s="18" t="s">
        <v>79</v>
      </c>
      <c r="BK628" s="225">
        <f>ROUND(I628*H628,2)</f>
        <v>0</v>
      </c>
      <c r="BL628" s="18" t="s">
        <v>311</v>
      </c>
      <c r="BM628" s="224" t="s">
        <v>2408</v>
      </c>
    </row>
    <row r="629" spans="1:47" s="2" customFormat="1" ht="12">
      <c r="A629" s="39"/>
      <c r="B629" s="40"/>
      <c r="C629" s="41"/>
      <c r="D629" s="226" t="s">
        <v>219</v>
      </c>
      <c r="E629" s="41"/>
      <c r="F629" s="227" t="s">
        <v>1002</v>
      </c>
      <c r="G629" s="41"/>
      <c r="H629" s="41"/>
      <c r="I629" s="228"/>
      <c r="J629" s="41"/>
      <c r="K629" s="41"/>
      <c r="L629" s="45"/>
      <c r="M629" s="229"/>
      <c r="N629" s="230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219</v>
      </c>
      <c r="AU629" s="18" t="s">
        <v>81</v>
      </c>
    </row>
    <row r="630" spans="1:65" s="2" customFormat="1" ht="24.15" customHeight="1">
      <c r="A630" s="39"/>
      <c r="B630" s="40"/>
      <c r="C630" s="213" t="s">
        <v>1087</v>
      </c>
      <c r="D630" s="213" t="s">
        <v>212</v>
      </c>
      <c r="E630" s="214" t="s">
        <v>1005</v>
      </c>
      <c r="F630" s="215" t="s">
        <v>1006</v>
      </c>
      <c r="G630" s="216" t="s">
        <v>269</v>
      </c>
      <c r="H630" s="217">
        <v>4.5</v>
      </c>
      <c r="I630" s="218"/>
      <c r="J630" s="219">
        <f>ROUND(I630*H630,2)</f>
        <v>0</v>
      </c>
      <c r="K630" s="215" t="s">
        <v>216</v>
      </c>
      <c r="L630" s="45"/>
      <c r="M630" s="220" t="s">
        <v>19</v>
      </c>
      <c r="N630" s="221" t="s">
        <v>43</v>
      </c>
      <c r="O630" s="85"/>
      <c r="P630" s="222">
        <f>O630*H630</f>
        <v>0</v>
      </c>
      <c r="Q630" s="222">
        <v>0.0021</v>
      </c>
      <c r="R630" s="222">
        <f>Q630*H630</f>
        <v>0.00945</v>
      </c>
      <c r="S630" s="222">
        <v>0</v>
      </c>
      <c r="T630" s="223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4" t="s">
        <v>311</v>
      </c>
      <c r="AT630" s="224" t="s">
        <v>212</v>
      </c>
      <c r="AU630" s="224" t="s">
        <v>81</v>
      </c>
      <c r="AY630" s="18" t="s">
        <v>210</v>
      </c>
      <c r="BE630" s="225">
        <f>IF(N630="základní",J630,0)</f>
        <v>0</v>
      </c>
      <c r="BF630" s="225">
        <f>IF(N630="snížená",J630,0)</f>
        <v>0</v>
      </c>
      <c r="BG630" s="225">
        <f>IF(N630="zákl. přenesená",J630,0)</f>
        <v>0</v>
      </c>
      <c r="BH630" s="225">
        <f>IF(N630="sníž. přenesená",J630,0)</f>
        <v>0</v>
      </c>
      <c r="BI630" s="225">
        <f>IF(N630="nulová",J630,0)</f>
        <v>0</v>
      </c>
      <c r="BJ630" s="18" t="s">
        <v>79</v>
      </c>
      <c r="BK630" s="225">
        <f>ROUND(I630*H630,2)</f>
        <v>0</v>
      </c>
      <c r="BL630" s="18" t="s">
        <v>311</v>
      </c>
      <c r="BM630" s="224" t="s">
        <v>2409</v>
      </c>
    </row>
    <row r="631" spans="1:47" s="2" customFormat="1" ht="12">
      <c r="A631" s="39"/>
      <c r="B631" s="40"/>
      <c r="C631" s="41"/>
      <c r="D631" s="226" t="s">
        <v>219</v>
      </c>
      <c r="E631" s="41"/>
      <c r="F631" s="227" t="s">
        <v>1008</v>
      </c>
      <c r="G631" s="41"/>
      <c r="H631" s="41"/>
      <c r="I631" s="228"/>
      <c r="J631" s="41"/>
      <c r="K631" s="41"/>
      <c r="L631" s="45"/>
      <c r="M631" s="229"/>
      <c r="N631" s="230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219</v>
      </c>
      <c r="AU631" s="18" t="s">
        <v>81</v>
      </c>
    </row>
    <row r="632" spans="1:47" s="2" customFormat="1" ht="12">
      <c r="A632" s="39"/>
      <c r="B632" s="40"/>
      <c r="C632" s="41"/>
      <c r="D632" s="231" t="s">
        <v>221</v>
      </c>
      <c r="E632" s="41"/>
      <c r="F632" s="232" t="s">
        <v>1009</v>
      </c>
      <c r="G632" s="41"/>
      <c r="H632" s="41"/>
      <c r="I632" s="228"/>
      <c r="J632" s="41"/>
      <c r="K632" s="41"/>
      <c r="L632" s="45"/>
      <c r="M632" s="229"/>
      <c r="N632" s="230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221</v>
      </c>
      <c r="AU632" s="18" t="s">
        <v>81</v>
      </c>
    </row>
    <row r="633" spans="1:47" s="2" customFormat="1" ht="12">
      <c r="A633" s="39"/>
      <c r="B633" s="40"/>
      <c r="C633" s="41"/>
      <c r="D633" s="226" t="s">
        <v>315</v>
      </c>
      <c r="E633" s="41"/>
      <c r="F633" s="254" t="s">
        <v>1010</v>
      </c>
      <c r="G633" s="41"/>
      <c r="H633" s="41"/>
      <c r="I633" s="228"/>
      <c r="J633" s="41"/>
      <c r="K633" s="41"/>
      <c r="L633" s="45"/>
      <c r="M633" s="229"/>
      <c r="N633" s="230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315</v>
      </c>
      <c r="AU633" s="18" t="s">
        <v>81</v>
      </c>
    </row>
    <row r="634" spans="1:65" s="2" customFormat="1" ht="24.15" customHeight="1">
      <c r="A634" s="39"/>
      <c r="B634" s="40"/>
      <c r="C634" s="213" t="s">
        <v>1091</v>
      </c>
      <c r="D634" s="213" t="s">
        <v>212</v>
      </c>
      <c r="E634" s="214" t="s">
        <v>1012</v>
      </c>
      <c r="F634" s="215" t="s">
        <v>1013</v>
      </c>
      <c r="G634" s="216" t="s">
        <v>332</v>
      </c>
      <c r="H634" s="217">
        <v>0.06</v>
      </c>
      <c r="I634" s="218"/>
      <c r="J634" s="219">
        <f>ROUND(I634*H634,2)</f>
        <v>0</v>
      </c>
      <c r="K634" s="215" t="s">
        <v>216</v>
      </c>
      <c r="L634" s="45"/>
      <c r="M634" s="220" t="s">
        <v>19</v>
      </c>
      <c r="N634" s="221" t="s">
        <v>43</v>
      </c>
      <c r="O634" s="85"/>
      <c r="P634" s="222">
        <f>O634*H634</f>
        <v>0</v>
      </c>
      <c r="Q634" s="222">
        <v>0</v>
      </c>
      <c r="R634" s="222">
        <f>Q634*H634</f>
        <v>0</v>
      </c>
      <c r="S634" s="222">
        <v>0</v>
      </c>
      <c r="T634" s="223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4" t="s">
        <v>311</v>
      </c>
      <c r="AT634" s="224" t="s">
        <v>212</v>
      </c>
      <c r="AU634" s="224" t="s">
        <v>81</v>
      </c>
      <c r="AY634" s="18" t="s">
        <v>210</v>
      </c>
      <c r="BE634" s="225">
        <f>IF(N634="základní",J634,0)</f>
        <v>0</v>
      </c>
      <c r="BF634" s="225">
        <f>IF(N634="snížená",J634,0)</f>
        <v>0</v>
      </c>
      <c r="BG634" s="225">
        <f>IF(N634="zákl. přenesená",J634,0)</f>
        <v>0</v>
      </c>
      <c r="BH634" s="225">
        <f>IF(N634="sníž. přenesená",J634,0)</f>
        <v>0</v>
      </c>
      <c r="BI634" s="225">
        <f>IF(N634="nulová",J634,0)</f>
        <v>0</v>
      </c>
      <c r="BJ634" s="18" t="s">
        <v>79</v>
      </c>
      <c r="BK634" s="225">
        <f>ROUND(I634*H634,2)</f>
        <v>0</v>
      </c>
      <c r="BL634" s="18" t="s">
        <v>311</v>
      </c>
      <c r="BM634" s="224" t="s">
        <v>2410</v>
      </c>
    </row>
    <row r="635" spans="1:47" s="2" customFormat="1" ht="12">
      <c r="A635" s="39"/>
      <c r="B635" s="40"/>
      <c r="C635" s="41"/>
      <c r="D635" s="226" t="s">
        <v>219</v>
      </c>
      <c r="E635" s="41"/>
      <c r="F635" s="227" t="s">
        <v>1015</v>
      </c>
      <c r="G635" s="41"/>
      <c r="H635" s="41"/>
      <c r="I635" s="228"/>
      <c r="J635" s="41"/>
      <c r="K635" s="41"/>
      <c r="L635" s="45"/>
      <c r="M635" s="229"/>
      <c r="N635" s="230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219</v>
      </c>
      <c r="AU635" s="18" t="s">
        <v>81</v>
      </c>
    </row>
    <row r="636" spans="1:47" s="2" customFormat="1" ht="12">
      <c r="A636" s="39"/>
      <c r="B636" s="40"/>
      <c r="C636" s="41"/>
      <c r="D636" s="231" t="s">
        <v>221</v>
      </c>
      <c r="E636" s="41"/>
      <c r="F636" s="232" t="s">
        <v>1016</v>
      </c>
      <c r="G636" s="41"/>
      <c r="H636" s="41"/>
      <c r="I636" s="228"/>
      <c r="J636" s="41"/>
      <c r="K636" s="41"/>
      <c r="L636" s="45"/>
      <c r="M636" s="229"/>
      <c r="N636" s="230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221</v>
      </c>
      <c r="AU636" s="18" t="s">
        <v>81</v>
      </c>
    </row>
    <row r="637" spans="1:63" s="12" customFormat="1" ht="22.8" customHeight="1">
      <c r="A637" s="12"/>
      <c r="B637" s="197"/>
      <c r="C637" s="198"/>
      <c r="D637" s="199" t="s">
        <v>71</v>
      </c>
      <c r="E637" s="211" t="s">
        <v>1017</v>
      </c>
      <c r="F637" s="211" t="s">
        <v>1018</v>
      </c>
      <c r="G637" s="198"/>
      <c r="H637" s="198"/>
      <c r="I637" s="201"/>
      <c r="J637" s="212">
        <f>BK637</f>
        <v>0</v>
      </c>
      <c r="K637" s="198"/>
      <c r="L637" s="203"/>
      <c r="M637" s="204"/>
      <c r="N637" s="205"/>
      <c r="O637" s="205"/>
      <c r="P637" s="206">
        <f>SUM(P638:P643)</f>
        <v>0</v>
      </c>
      <c r="Q637" s="205"/>
      <c r="R637" s="206">
        <f>SUM(R638:R643)</f>
        <v>0.02816</v>
      </c>
      <c r="S637" s="205"/>
      <c r="T637" s="207">
        <f>SUM(T638:T643)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08" t="s">
        <v>81</v>
      </c>
      <c r="AT637" s="209" t="s">
        <v>71</v>
      </c>
      <c r="AU637" s="209" t="s">
        <v>79</v>
      </c>
      <c r="AY637" s="208" t="s">
        <v>210</v>
      </c>
      <c r="BK637" s="210">
        <f>SUM(BK638:BK643)</f>
        <v>0</v>
      </c>
    </row>
    <row r="638" spans="1:65" s="2" customFormat="1" ht="37.8" customHeight="1">
      <c r="A638" s="39"/>
      <c r="B638" s="40"/>
      <c r="C638" s="213" t="s">
        <v>1097</v>
      </c>
      <c r="D638" s="213" t="s">
        <v>212</v>
      </c>
      <c r="E638" s="214" t="s">
        <v>1020</v>
      </c>
      <c r="F638" s="215" t="s">
        <v>1021</v>
      </c>
      <c r="G638" s="216" t="s">
        <v>229</v>
      </c>
      <c r="H638" s="217">
        <v>102.4</v>
      </c>
      <c r="I638" s="218"/>
      <c r="J638" s="219">
        <f>ROUND(I638*H638,2)</f>
        <v>0</v>
      </c>
      <c r="K638" s="215" t="s">
        <v>216</v>
      </c>
      <c r="L638" s="45"/>
      <c r="M638" s="220" t="s">
        <v>19</v>
      </c>
      <c r="N638" s="221" t="s">
        <v>43</v>
      </c>
      <c r="O638" s="85"/>
      <c r="P638" s="222">
        <f>O638*H638</f>
        <v>0</v>
      </c>
      <c r="Q638" s="222">
        <v>0</v>
      </c>
      <c r="R638" s="222">
        <f>Q638*H638</f>
        <v>0</v>
      </c>
      <c r="S638" s="222">
        <v>0</v>
      </c>
      <c r="T638" s="223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4" t="s">
        <v>311</v>
      </c>
      <c r="AT638" s="224" t="s">
        <v>212</v>
      </c>
      <c r="AU638" s="224" t="s">
        <v>81</v>
      </c>
      <c r="AY638" s="18" t="s">
        <v>210</v>
      </c>
      <c r="BE638" s="225">
        <f>IF(N638="základní",J638,0)</f>
        <v>0</v>
      </c>
      <c r="BF638" s="225">
        <f>IF(N638="snížená",J638,0)</f>
        <v>0</v>
      </c>
      <c r="BG638" s="225">
        <f>IF(N638="zákl. přenesená",J638,0)</f>
        <v>0</v>
      </c>
      <c r="BH638" s="225">
        <f>IF(N638="sníž. přenesená",J638,0)</f>
        <v>0</v>
      </c>
      <c r="BI638" s="225">
        <f>IF(N638="nulová",J638,0)</f>
        <v>0</v>
      </c>
      <c r="BJ638" s="18" t="s">
        <v>79</v>
      </c>
      <c r="BK638" s="225">
        <f>ROUND(I638*H638,2)</f>
        <v>0</v>
      </c>
      <c r="BL638" s="18" t="s">
        <v>311</v>
      </c>
      <c r="BM638" s="224" t="s">
        <v>2411</v>
      </c>
    </row>
    <row r="639" spans="1:47" s="2" customFormat="1" ht="12">
      <c r="A639" s="39"/>
      <c r="B639" s="40"/>
      <c r="C639" s="41"/>
      <c r="D639" s="226" t="s">
        <v>219</v>
      </c>
      <c r="E639" s="41"/>
      <c r="F639" s="227" t="s">
        <v>1023</v>
      </c>
      <c r="G639" s="41"/>
      <c r="H639" s="41"/>
      <c r="I639" s="228"/>
      <c r="J639" s="41"/>
      <c r="K639" s="41"/>
      <c r="L639" s="45"/>
      <c r="M639" s="229"/>
      <c r="N639" s="230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219</v>
      </c>
      <c r="AU639" s="18" t="s">
        <v>81</v>
      </c>
    </row>
    <row r="640" spans="1:47" s="2" customFormat="1" ht="12">
      <c r="A640" s="39"/>
      <c r="B640" s="40"/>
      <c r="C640" s="41"/>
      <c r="D640" s="231" t="s">
        <v>221</v>
      </c>
      <c r="E640" s="41"/>
      <c r="F640" s="232" t="s">
        <v>1024</v>
      </c>
      <c r="G640" s="41"/>
      <c r="H640" s="41"/>
      <c r="I640" s="228"/>
      <c r="J640" s="41"/>
      <c r="K640" s="41"/>
      <c r="L640" s="45"/>
      <c r="M640" s="229"/>
      <c r="N640" s="230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221</v>
      </c>
      <c r="AU640" s="18" t="s">
        <v>81</v>
      </c>
    </row>
    <row r="641" spans="1:65" s="2" customFormat="1" ht="37.8" customHeight="1">
      <c r="A641" s="39"/>
      <c r="B641" s="40"/>
      <c r="C641" s="244" t="s">
        <v>1101</v>
      </c>
      <c r="D641" s="244" t="s">
        <v>240</v>
      </c>
      <c r="E641" s="245" t="s">
        <v>1026</v>
      </c>
      <c r="F641" s="246" t="s">
        <v>1027</v>
      </c>
      <c r="G641" s="247" t="s">
        <v>229</v>
      </c>
      <c r="H641" s="248">
        <v>112.64</v>
      </c>
      <c r="I641" s="249"/>
      <c r="J641" s="250">
        <f>ROUND(I641*H641,2)</f>
        <v>0</v>
      </c>
      <c r="K641" s="246" t="s">
        <v>216</v>
      </c>
      <c r="L641" s="251"/>
      <c r="M641" s="252" t="s">
        <v>19</v>
      </c>
      <c r="N641" s="253" t="s">
        <v>43</v>
      </c>
      <c r="O641" s="85"/>
      <c r="P641" s="222">
        <f>O641*H641</f>
        <v>0</v>
      </c>
      <c r="Q641" s="222">
        <v>0.00025</v>
      </c>
      <c r="R641" s="222">
        <f>Q641*H641</f>
        <v>0.02816</v>
      </c>
      <c r="S641" s="222">
        <v>0</v>
      </c>
      <c r="T641" s="223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4" t="s">
        <v>405</v>
      </c>
      <c r="AT641" s="224" t="s">
        <v>240</v>
      </c>
      <c r="AU641" s="224" t="s">
        <v>81</v>
      </c>
      <c r="AY641" s="18" t="s">
        <v>210</v>
      </c>
      <c r="BE641" s="225">
        <f>IF(N641="základní",J641,0)</f>
        <v>0</v>
      </c>
      <c r="BF641" s="225">
        <f>IF(N641="snížená",J641,0)</f>
        <v>0</v>
      </c>
      <c r="BG641" s="225">
        <f>IF(N641="zákl. přenesená",J641,0)</f>
        <v>0</v>
      </c>
      <c r="BH641" s="225">
        <f>IF(N641="sníž. přenesená",J641,0)</f>
        <v>0</v>
      </c>
      <c r="BI641" s="225">
        <f>IF(N641="nulová",J641,0)</f>
        <v>0</v>
      </c>
      <c r="BJ641" s="18" t="s">
        <v>79</v>
      </c>
      <c r="BK641" s="225">
        <f>ROUND(I641*H641,2)</f>
        <v>0</v>
      </c>
      <c r="BL641" s="18" t="s">
        <v>311</v>
      </c>
      <c r="BM641" s="224" t="s">
        <v>2412</v>
      </c>
    </row>
    <row r="642" spans="1:47" s="2" customFormat="1" ht="12">
      <c r="A642" s="39"/>
      <c r="B642" s="40"/>
      <c r="C642" s="41"/>
      <c r="D642" s="226" t="s">
        <v>219</v>
      </c>
      <c r="E642" s="41"/>
      <c r="F642" s="227" t="s">
        <v>1027</v>
      </c>
      <c r="G642" s="41"/>
      <c r="H642" s="41"/>
      <c r="I642" s="228"/>
      <c r="J642" s="41"/>
      <c r="K642" s="41"/>
      <c r="L642" s="45"/>
      <c r="M642" s="229"/>
      <c r="N642" s="230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219</v>
      </c>
      <c r="AU642" s="18" t="s">
        <v>81</v>
      </c>
    </row>
    <row r="643" spans="1:51" s="13" customFormat="1" ht="12">
      <c r="A643" s="13"/>
      <c r="B643" s="233"/>
      <c r="C643" s="234"/>
      <c r="D643" s="226" t="s">
        <v>223</v>
      </c>
      <c r="E643" s="234"/>
      <c r="F643" s="236" t="s">
        <v>2413</v>
      </c>
      <c r="G643" s="234"/>
      <c r="H643" s="237">
        <v>112.64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223</v>
      </c>
      <c r="AU643" s="243" t="s">
        <v>81</v>
      </c>
      <c r="AV643" s="13" t="s">
        <v>81</v>
      </c>
      <c r="AW643" s="13" t="s">
        <v>4</v>
      </c>
      <c r="AX643" s="13" t="s">
        <v>79</v>
      </c>
      <c r="AY643" s="243" t="s">
        <v>210</v>
      </c>
    </row>
    <row r="644" spans="1:63" s="12" customFormat="1" ht="22.8" customHeight="1">
      <c r="A644" s="12"/>
      <c r="B644" s="197"/>
      <c r="C644" s="198"/>
      <c r="D644" s="199" t="s">
        <v>71</v>
      </c>
      <c r="E644" s="211" t="s">
        <v>1030</v>
      </c>
      <c r="F644" s="211" t="s">
        <v>1031</v>
      </c>
      <c r="G644" s="198"/>
      <c r="H644" s="198"/>
      <c r="I644" s="201"/>
      <c r="J644" s="212">
        <f>BK644</f>
        <v>0</v>
      </c>
      <c r="K644" s="198"/>
      <c r="L644" s="203"/>
      <c r="M644" s="204"/>
      <c r="N644" s="205"/>
      <c r="O644" s="205"/>
      <c r="P644" s="206">
        <f>SUM(P645:P718)</f>
        <v>0</v>
      </c>
      <c r="Q644" s="205"/>
      <c r="R644" s="206">
        <f>SUM(R645:R718)</f>
        <v>0.09376500000000002</v>
      </c>
      <c r="S644" s="205"/>
      <c r="T644" s="207">
        <f>SUM(T645:T718)</f>
        <v>1.73206878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08" t="s">
        <v>81</v>
      </c>
      <c r="AT644" s="209" t="s">
        <v>71</v>
      </c>
      <c r="AU644" s="209" t="s">
        <v>79</v>
      </c>
      <c r="AY644" s="208" t="s">
        <v>210</v>
      </c>
      <c r="BK644" s="210">
        <f>SUM(BK645:BK718)</f>
        <v>0</v>
      </c>
    </row>
    <row r="645" spans="1:65" s="2" customFormat="1" ht="24.15" customHeight="1">
      <c r="A645" s="39"/>
      <c r="B645" s="40"/>
      <c r="C645" s="213" t="s">
        <v>1108</v>
      </c>
      <c r="D645" s="213" t="s">
        <v>212</v>
      </c>
      <c r="E645" s="214" t="s">
        <v>1040</v>
      </c>
      <c r="F645" s="215" t="s">
        <v>1041</v>
      </c>
      <c r="G645" s="216" t="s">
        <v>229</v>
      </c>
      <c r="H645" s="217">
        <v>43.706</v>
      </c>
      <c r="I645" s="218"/>
      <c r="J645" s="219">
        <f>ROUND(I645*H645,2)</f>
        <v>0</v>
      </c>
      <c r="K645" s="215" t="s">
        <v>216</v>
      </c>
      <c r="L645" s="45"/>
      <c r="M645" s="220" t="s">
        <v>19</v>
      </c>
      <c r="N645" s="221" t="s">
        <v>43</v>
      </c>
      <c r="O645" s="85"/>
      <c r="P645" s="222">
        <f>O645*H645</f>
        <v>0</v>
      </c>
      <c r="Q645" s="222">
        <v>0</v>
      </c>
      <c r="R645" s="222">
        <f>Q645*H645</f>
        <v>0</v>
      </c>
      <c r="S645" s="222">
        <v>0.02465</v>
      </c>
      <c r="T645" s="223">
        <f>S645*H645</f>
        <v>1.0773529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24" t="s">
        <v>311</v>
      </c>
      <c r="AT645" s="224" t="s">
        <v>212</v>
      </c>
      <c r="AU645" s="224" t="s">
        <v>81</v>
      </c>
      <c r="AY645" s="18" t="s">
        <v>210</v>
      </c>
      <c r="BE645" s="225">
        <f>IF(N645="základní",J645,0)</f>
        <v>0</v>
      </c>
      <c r="BF645" s="225">
        <f>IF(N645="snížená",J645,0)</f>
        <v>0</v>
      </c>
      <c r="BG645" s="225">
        <f>IF(N645="zákl. přenesená",J645,0)</f>
        <v>0</v>
      </c>
      <c r="BH645" s="225">
        <f>IF(N645="sníž. přenesená",J645,0)</f>
        <v>0</v>
      </c>
      <c r="BI645" s="225">
        <f>IF(N645="nulová",J645,0)</f>
        <v>0</v>
      </c>
      <c r="BJ645" s="18" t="s">
        <v>79</v>
      </c>
      <c r="BK645" s="225">
        <f>ROUND(I645*H645,2)</f>
        <v>0</v>
      </c>
      <c r="BL645" s="18" t="s">
        <v>311</v>
      </c>
      <c r="BM645" s="224" t="s">
        <v>2414</v>
      </c>
    </row>
    <row r="646" spans="1:47" s="2" customFormat="1" ht="12">
      <c r="A646" s="39"/>
      <c r="B646" s="40"/>
      <c r="C646" s="41"/>
      <c r="D646" s="226" t="s">
        <v>219</v>
      </c>
      <c r="E646" s="41"/>
      <c r="F646" s="227" t="s">
        <v>1043</v>
      </c>
      <c r="G646" s="41"/>
      <c r="H646" s="41"/>
      <c r="I646" s="228"/>
      <c r="J646" s="41"/>
      <c r="K646" s="41"/>
      <c r="L646" s="45"/>
      <c r="M646" s="229"/>
      <c r="N646" s="230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219</v>
      </c>
      <c r="AU646" s="18" t="s">
        <v>81</v>
      </c>
    </row>
    <row r="647" spans="1:47" s="2" customFormat="1" ht="12">
      <c r="A647" s="39"/>
      <c r="B647" s="40"/>
      <c r="C647" s="41"/>
      <c r="D647" s="231" t="s">
        <v>221</v>
      </c>
      <c r="E647" s="41"/>
      <c r="F647" s="232" t="s">
        <v>1044</v>
      </c>
      <c r="G647" s="41"/>
      <c r="H647" s="41"/>
      <c r="I647" s="228"/>
      <c r="J647" s="41"/>
      <c r="K647" s="41"/>
      <c r="L647" s="45"/>
      <c r="M647" s="229"/>
      <c r="N647" s="230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221</v>
      </c>
      <c r="AU647" s="18" t="s">
        <v>81</v>
      </c>
    </row>
    <row r="648" spans="1:51" s="13" customFormat="1" ht="12">
      <c r="A648" s="13"/>
      <c r="B648" s="233"/>
      <c r="C648" s="234"/>
      <c r="D648" s="226" t="s">
        <v>223</v>
      </c>
      <c r="E648" s="235" t="s">
        <v>19</v>
      </c>
      <c r="F648" s="236" t="s">
        <v>2415</v>
      </c>
      <c r="G648" s="234"/>
      <c r="H648" s="237">
        <v>32.42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3" t="s">
        <v>223</v>
      </c>
      <c r="AU648" s="243" t="s">
        <v>81</v>
      </c>
      <c r="AV648" s="13" t="s">
        <v>81</v>
      </c>
      <c r="AW648" s="13" t="s">
        <v>33</v>
      </c>
      <c r="AX648" s="13" t="s">
        <v>72</v>
      </c>
      <c r="AY648" s="243" t="s">
        <v>210</v>
      </c>
    </row>
    <row r="649" spans="1:51" s="13" customFormat="1" ht="12">
      <c r="A649" s="13"/>
      <c r="B649" s="233"/>
      <c r="C649" s="234"/>
      <c r="D649" s="226" t="s">
        <v>223</v>
      </c>
      <c r="E649" s="235" t="s">
        <v>19</v>
      </c>
      <c r="F649" s="236" t="s">
        <v>2416</v>
      </c>
      <c r="G649" s="234"/>
      <c r="H649" s="237">
        <v>11.286</v>
      </c>
      <c r="I649" s="238"/>
      <c r="J649" s="234"/>
      <c r="K649" s="234"/>
      <c r="L649" s="239"/>
      <c r="M649" s="240"/>
      <c r="N649" s="241"/>
      <c r="O649" s="241"/>
      <c r="P649" s="241"/>
      <c r="Q649" s="241"/>
      <c r="R649" s="241"/>
      <c r="S649" s="241"/>
      <c r="T649" s="24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3" t="s">
        <v>223</v>
      </c>
      <c r="AU649" s="243" t="s">
        <v>81</v>
      </c>
      <c r="AV649" s="13" t="s">
        <v>81</v>
      </c>
      <c r="AW649" s="13" t="s">
        <v>33</v>
      </c>
      <c r="AX649" s="13" t="s">
        <v>72</v>
      </c>
      <c r="AY649" s="243" t="s">
        <v>210</v>
      </c>
    </row>
    <row r="650" spans="1:51" s="14" customFormat="1" ht="12">
      <c r="A650" s="14"/>
      <c r="B650" s="255"/>
      <c r="C650" s="256"/>
      <c r="D650" s="226" t="s">
        <v>223</v>
      </c>
      <c r="E650" s="257" t="s">
        <v>19</v>
      </c>
      <c r="F650" s="258" t="s">
        <v>326</v>
      </c>
      <c r="G650" s="256"/>
      <c r="H650" s="259">
        <v>43.706</v>
      </c>
      <c r="I650" s="260"/>
      <c r="J650" s="256"/>
      <c r="K650" s="256"/>
      <c r="L650" s="261"/>
      <c r="M650" s="262"/>
      <c r="N650" s="263"/>
      <c r="O650" s="263"/>
      <c r="P650" s="263"/>
      <c r="Q650" s="263"/>
      <c r="R650" s="263"/>
      <c r="S650" s="263"/>
      <c r="T650" s="26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5" t="s">
        <v>223</v>
      </c>
      <c r="AU650" s="265" t="s">
        <v>81</v>
      </c>
      <c r="AV650" s="14" t="s">
        <v>217</v>
      </c>
      <c r="AW650" s="14" t="s">
        <v>33</v>
      </c>
      <c r="AX650" s="14" t="s">
        <v>79</v>
      </c>
      <c r="AY650" s="265" t="s">
        <v>210</v>
      </c>
    </row>
    <row r="651" spans="1:65" s="2" customFormat="1" ht="16.5" customHeight="1">
      <c r="A651" s="39"/>
      <c r="B651" s="40"/>
      <c r="C651" s="213" t="s">
        <v>1112</v>
      </c>
      <c r="D651" s="213" t="s">
        <v>212</v>
      </c>
      <c r="E651" s="214" t="s">
        <v>1047</v>
      </c>
      <c r="F651" s="215" t="s">
        <v>1048</v>
      </c>
      <c r="G651" s="216" t="s">
        <v>229</v>
      </c>
      <c r="H651" s="217">
        <v>43.706</v>
      </c>
      <c r="I651" s="218"/>
      <c r="J651" s="219">
        <f>ROUND(I651*H651,2)</f>
        <v>0</v>
      </c>
      <c r="K651" s="215" t="s">
        <v>216</v>
      </c>
      <c r="L651" s="45"/>
      <c r="M651" s="220" t="s">
        <v>19</v>
      </c>
      <c r="N651" s="221" t="s">
        <v>43</v>
      </c>
      <c r="O651" s="85"/>
      <c r="P651" s="222">
        <f>O651*H651</f>
        <v>0</v>
      </c>
      <c r="Q651" s="222">
        <v>0</v>
      </c>
      <c r="R651" s="222">
        <f>Q651*H651</f>
        <v>0</v>
      </c>
      <c r="S651" s="222">
        <v>0.01098</v>
      </c>
      <c r="T651" s="223">
        <f>S651*H651</f>
        <v>0.47989188000000005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4" t="s">
        <v>311</v>
      </c>
      <c r="AT651" s="224" t="s">
        <v>212</v>
      </c>
      <c r="AU651" s="224" t="s">
        <v>81</v>
      </c>
      <c r="AY651" s="18" t="s">
        <v>210</v>
      </c>
      <c r="BE651" s="225">
        <f>IF(N651="základní",J651,0)</f>
        <v>0</v>
      </c>
      <c r="BF651" s="225">
        <f>IF(N651="snížená",J651,0)</f>
        <v>0</v>
      </c>
      <c r="BG651" s="225">
        <f>IF(N651="zákl. přenesená",J651,0)</f>
        <v>0</v>
      </c>
      <c r="BH651" s="225">
        <f>IF(N651="sníž. přenesená",J651,0)</f>
        <v>0</v>
      </c>
      <c r="BI651" s="225">
        <f>IF(N651="nulová",J651,0)</f>
        <v>0</v>
      </c>
      <c r="BJ651" s="18" t="s">
        <v>79</v>
      </c>
      <c r="BK651" s="225">
        <f>ROUND(I651*H651,2)</f>
        <v>0</v>
      </c>
      <c r="BL651" s="18" t="s">
        <v>311</v>
      </c>
      <c r="BM651" s="224" t="s">
        <v>2417</v>
      </c>
    </row>
    <row r="652" spans="1:47" s="2" customFormat="1" ht="12">
      <c r="A652" s="39"/>
      <c r="B652" s="40"/>
      <c r="C652" s="41"/>
      <c r="D652" s="226" t="s">
        <v>219</v>
      </c>
      <c r="E652" s="41"/>
      <c r="F652" s="227" t="s">
        <v>1050</v>
      </c>
      <c r="G652" s="41"/>
      <c r="H652" s="41"/>
      <c r="I652" s="228"/>
      <c r="J652" s="41"/>
      <c r="K652" s="41"/>
      <c r="L652" s="45"/>
      <c r="M652" s="229"/>
      <c r="N652" s="230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219</v>
      </c>
      <c r="AU652" s="18" t="s">
        <v>81</v>
      </c>
    </row>
    <row r="653" spans="1:47" s="2" customFormat="1" ht="12">
      <c r="A653" s="39"/>
      <c r="B653" s="40"/>
      <c r="C653" s="41"/>
      <c r="D653" s="231" t="s">
        <v>221</v>
      </c>
      <c r="E653" s="41"/>
      <c r="F653" s="232" t="s">
        <v>1051</v>
      </c>
      <c r="G653" s="41"/>
      <c r="H653" s="41"/>
      <c r="I653" s="228"/>
      <c r="J653" s="41"/>
      <c r="K653" s="41"/>
      <c r="L653" s="45"/>
      <c r="M653" s="229"/>
      <c r="N653" s="230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221</v>
      </c>
      <c r="AU653" s="18" t="s">
        <v>81</v>
      </c>
    </row>
    <row r="654" spans="1:51" s="13" customFormat="1" ht="12">
      <c r="A654" s="13"/>
      <c r="B654" s="233"/>
      <c r="C654" s="234"/>
      <c r="D654" s="226" t="s">
        <v>223</v>
      </c>
      <c r="E654" s="235" t="s">
        <v>19</v>
      </c>
      <c r="F654" s="236" t="s">
        <v>2418</v>
      </c>
      <c r="G654" s="234"/>
      <c r="H654" s="237">
        <v>43.706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3" t="s">
        <v>223</v>
      </c>
      <c r="AU654" s="243" t="s">
        <v>81</v>
      </c>
      <c r="AV654" s="13" t="s">
        <v>81</v>
      </c>
      <c r="AW654" s="13" t="s">
        <v>33</v>
      </c>
      <c r="AX654" s="13" t="s">
        <v>79</v>
      </c>
      <c r="AY654" s="243" t="s">
        <v>210</v>
      </c>
    </row>
    <row r="655" spans="1:65" s="2" customFormat="1" ht="24.15" customHeight="1">
      <c r="A655" s="39"/>
      <c r="B655" s="40"/>
      <c r="C655" s="213" t="s">
        <v>1116</v>
      </c>
      <c r="D655" s="213" t="s">
        <v>212</v>
      </c>
      <c r="E655" s="214" t="s">
        <v>2419</v>
      </c>
      <c r="F655" s="215" t="s">
        <v>2420</v>
      </c>
      <c r="G655" s="216" t="s">
        <v>229</v>
      </c>
      <c r="H655" s="217">
        <v>21.853</v>
      </c>
      <c r="I655" s="218"/>
      <c r="J655" s="219">
        <f>ROUND(I655*H655,2)</f>
        <v>0</v>
      </c>
      <c r="K655" s="215" t="s">
        <v>216</v>
      </c>
      <c r="L655" s="45"/>
      <c r="M655" s="220" t="s">
        <v>19</v>
      </c>
      <c r="N655" s="221" t="s">
        <v>43</v>
      </c>
      <c r="O655" s="85"/>
      <c r="P655" s="222">
        <f>O655*H655</f>
        <v>0</v>
      </c>
      <c r="Q655" s="222">
        <v>0</v>
      </c>
      <c r="R655" s="222">
        <f>Q655*H655</f>
        <v>0</v>
      </c>
      <c r="S655" s="222">
        <v>0.008</v>
      </c>
      <c r="T655" s="223">
        <f>S655*H655</f>
        <v>0.174824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4" t="s">
        <v>311</v>
      </c>
      <c r="AT655" s="224" t="s">
        <v>212</v>
      </c>
      <c r="AU655" s="224" t="s">
        <v>81</v>
      </c>
      <c r="AY655" s="18" t="s">
        <v>210</v>
      </c>
      <c r="BE655" s="225">
        <f>IF(N655="základní",J655,0)</f>
        <v>0</v>
      </c>
      <c r="BF655" s="225">
        <f>IF(N655="snížená",J655,0)</f>
        <v>0</v>
      </c>
      <c r="BG655" s="225">
        <f>IF(N655="zákl. přenesená",J655,0)</f>
        <v>0</v>
      </c>
      <c r="BH655" s="225">
        <f>IF(N655="sníž. přenesená",J655,0)</f>
        <v>0</v>
      </c>
      <c r="BI655" s="225">
        <f>IF(N655="nulová",J655,0)</f>
        <v>0</v>
      </c>
      <c r="BJ655" s="18" t="s">
        <v>79</v>
      </c>
      <c r="BK655" s="225">
        <f>ROUND(I655*H655,2)</f>
        <v>0</v>
      </c>
      <c r="BL655" s="18" t="s">
        <v>311</v>
      </c>
      <c r="BM655" s="224" t="s">
        <v>2421</v>
      </c>
    </row>
    <row r="656" spans="1:47" s="2" customFormat="1" ht="12">
      <c r="A656" s="39"/>
      <c r="B656" s="40"/>
      <c r="C656" s="41"/>
      <c r="D656" s="226" t="s">
        <v>219</v>
      </c>
      <c r="E656" s="41"/>
      <c r="F656" s="227" t="s">
        <v>2422</v>
      </c>
      <c r="G656" s="41"/>
      <c r="H656" s="41"/>
      <c r="I656" s="228"/>
      <c r="J656" s="41"/>
      <c r="K656" s="41"/>
      <c r="L656" s="45"/>
      <c r="M656" s="229"/>
      <c r="N656" s="230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219</v>
      </c>
      <c r="AU656" s="18" t="s">
        <v>81</v>
      </c>
    </row>
    <row r="657" spans="1:47" s="2" customFormat="1" ht="12">
      <c r="A657" s="39"/>
      <c r="B657" s="40"/>
      <c r="C657" s="41"/>
      <c r="D657" s="231" t="s">
        <v>221</v>
      </c>
      <c r="E657" s="41"/>
      <c r="F657" s="232" t="s">
        <v>2423</v>
      </c>
      <c r="G657" s="41"/>
      <c r="H657" s="41"/>
      <c r="I657" s="228"/>
      <c r="J657" s="41"/>
      <c r="K657" s="41"/>
      <c r="L657" s="45"/>
      <c r="M657" s="229"/>
      <c r="N657" s="230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221</v>
      </c>
      <c r="AU657" s="18" t="s">
        <v>81</v>
      </c>
    </row>
    <row r="658" spans="1:51" s="13" customFormat="1" ht="12">
      <c r="A658" s="13"/>
      <c r="B658" s="233"/>
      <c r="C658" s="234"/>
      <c r="D658" s="226" t="s">
        <v>223</v>
      </c>
      <c r="E658" s="235" t="s">
        <v>19</v>
      </c>
      <c r="F658" s="236" t="s">
        <v>2424</v>
      </c>
      <c r="G658" s="234"/>
      <c r="H658" s="237">
        <v>21.853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3" t="s">
        <v>223</v>
      </c>
      <c r="AU658" s="243" t="s">
        <v>81</v>
      </c>
      <c r="AV658" s="13" t="s">
        <v>81</v>
      </c>
      <c r="AW658" s="13" t="s">
        <v>33</v>
      </c>
      <c r="AX658" s="13" t="s">
        <v>79</v>
      </c>
      <c r="AY658" s="243" t="s">
        <v>210</v>
      </c>
    </row>
    <row r="659" spans="1:65" s="2" customFormat="1" ht="33" customHeight="1">
      <c r="A659" s="39"/>
      <c r="B659" s="40"/>
      <c r="C659" s="213" t="s">
        <v>1121</v>
      </c>
      <c r="D659" s="213" t="s">
        <v>212</v>
      </c>
      <c r="E659" s="214" t="s">
        <v>2425</v>
      </c>
      <c r="F659" s="215" t="s">
        <v>2426</v>
      </c>
      <c r="G659" s="216" t="s">
        <v>229</v>
      </c>
      <c r="H659" s="217">
        <v>2.1</v>
      </c>
      <c r="I659" s="218"/>
      <c r="J659" s="219">
        <f>ROUND(I659*H659,2)</f>
        <v>0</v>
      </c>
      <c r="K659" s="215" t="s">
        <v>216</v>
      </c>
      <c r="L659" s="45"/>
      <c r="M659" s="220" t="s">
        <v>19</v>
      </c>
      <c r="N659" s="221" t="s">
        <v>43</v>
      </c>
      <c r="O659" s="85"/>
      <c r="P659" s="222">
        <f>O659*H659</f>
        <v>0</v>
      </c>
      <c r="Q659" s="222">
        <v>0.00026</v>
      </c>
      <c r="R659" s="222">
        <f>Q659*H659</f>
        <v>0.0005459999999999999</v>
      </c>
      <c r="S659" s="222">
        <v>0</v>
      </c>
      <c r="T659" s="223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24" t="s">
        <v>311</v>
      </c>
      <c r="AT659" s="224" t="s">
        <v>212</v>
      </c>
      <c r="AU659" s="224" t="s">
        <v>81</v>
      </c>
      <c r="AY659" s="18" t="s">
        <v>210</v>
      </c>
      <c r="BE659" s="225">
        <f>IF(N659="základní",J659,0)</f>
        <v>0</v>
      </c>
      <c r="BF659" s="225">
        <f>IF(N659="snížená",J659,0)</f>
        <v>0</v>
      </c>
      <c r="BG659" s="225">
        <f>IF(N659="zákl. přenesená",J659,0)</f>
        <v>0</v>
      </c>
      <c r="BH659" s="225">
        <f>IF(N659="sníž. přenesená",J659,0)</f>
        <v>0</v>
      </c>
      <c r="BI659" s="225">
        <f>IF(N659="nulová",J659,0)</f>
        <v>0</v>
      </c>
      <c r="BJ659" s="18" t="s">
        <v>79</v>
      </c>
      <c r="BK659" s="225">
        <f>ROUND(I659*H659,2)</f>
        <v>0</v>
      </c>
      <c r="BL659" s="18" t="s">
        <v>311</v>
      </c>
      <c r="BM659" s="224" t="s">
        <v>2427</v>
      </c>
    </row>
    <row r="660" spans="1:47" s="2" customFormat="1" ht="12">
      <c r="A660" s="39"/>
      <c r="B660" s="40"/>
      <c r="C660" s="41"/>
      <c r="D660" s="226" t="s">
        <v>219</v>
      </c>
      <c r="E660" s="41"/>
      <c r="F660" s="227" t="s">
        <v>2428</v>
      </c>
      <c r="G660" s="41"/>
      <c r="H660" s="41"/>
      <c r="I660" s="228"/>
      <c r="J660" s="41"/>
      <c r="K660" s="41"/>
      <c r="L660" s="45"/>
      <c r="M660" s="229"/>
      <c r="N660" s="230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219</v>
      </c>
      <c r="AU660" s="18" t="s">
        <v>81</v>
      </c>
    </row>
    <row r="661" spans="1:47" s="2" customFormat="1" ht="12">
      <c r="A661" s="39"/>
      <c r="B661" s="40"/>
      <c r="C661" s="41"/>
      <c r="D661" s="231" t="s">
        <v>221</v>
      </c>
      <c r="E661" s="41"/>
      <c r="F661" s="232" t="s">
        <v>2429</v>
      </c>
      <c r="G661" s="41"/>
      <c r="H661" s="41"/>
      <c r="I661" s="228"/>
      <c r="J661" s="41"/>
      <c r="K661" s="41"/>
      <c r="L661" s="45"/>
      <c r="M661" s="229"/>
      <c r="N661" s="230"/>
      <c r="O661" s="85"/>
      <c r="P661" s="85"/>
      <c r="Q661" s="85"/>
      <c r="R661" s="85"/>
      <c r="S661" s="85"/>
      <c r="T661" s="86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221</v>
      </c>
      <c r="AU661" s="18" t="s">
        <v>81</v>
      </c>
    </row>
    <row r="662" spans="1:51" s="13" customFormat="1" ht="12">
      <c r="A662" s="13"/>
      <c r="B662" s="233"/>
      <c r="C662" s="234"/>
      <c r="D662" s="226" t="s">
        <v>223</v>
      </c>
      <c r="E662" s="235" t="s">
        <v>19</v>
      </c>
      <c r="F662" s="236" t="s">
        <v>2430</v>
      </c>
      <c r="G662" s="234"/>
      <c r="H662" s="237">
        <v>2.1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223</v>
      </c>
      <c r="AU662" s="243" t="s">
        <v>81</v>
      </c>
      <c r="AV662" s="13" t="s">
        <v>81</v>
      </c>
      <c r="AW662" s="13" t="s">
        <v>33</v>
      </c>
      <c r="AX662" s="13" t="s">
        <v>79</v>
      </c>
      <c r="AY662" s="243" t="s">
        <v>210</v>
      </c>
    </row>
    <row r="663" spans="1:65" s="2" customFormat="1" ht="24.15" customHeight="1">
      <c r="A663" s="39"/>
      <c r="B663" s="40"/>
      <c r="C663" s="244" t="s">
        <v>1129</v>
      </c>
      <c r="D663" s="244" t="s">
        <v>240</v>
      </c>
      <c r="E663" s="245" t="s">
        <v>2431</v>
      </c>
      <c r="F663" s="246" t="s">
        <v>2432</v>
      </c>
      <c r="G663" s="247" t="s">
        <v>229</v>
      </c>
      <c r="H663" s="248">
        <v>2.1</v>
      </c>
      <c r="I663" s="249"/>
      <c r="J663" s="250">
        <f>ROUND(I663*H663,2)</f>
        <v>0</v>
      </c>
      <c r="K663" s="246" t="s">
        <v>216</v>
      </c>
      <c r="L663" s="251"/>
      <c r="M663" s="252" t="s">
        <v>19</v>
      </c>
      <c r="N663" s="253" t="s">
        <v>43</v>
      </c>
      <c r="O663" s="85"/>
      <c r="P663" s="222">
        <f>O663*H663</f>
        <v>0</v>
      </c>
      <c r="Q663" s="222">
        <v>0.02639</v>
      </c>
      <c r="R663" s="222">
        <f>Q663*H663</f>
        <v>0.055419</v>
      </c>
      <c r="S663" s="222">
        <v>0</v>
      </c>
      <c r="T663" s="223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24" t="s">
        <v>405</v>
      </c>
      <c r="AT663" s="224" t="s">
        <v>240</v>
      </c>
      <c r="AU663" s="224" t="s">
        <v>81</v>
      </c>
      <c r="AY663" s="18" t="s">
        <v>210</v>
      </c>
      <c r="BE663" s="225">
        <f>IF(N663="základní",J663,0)</f>
        <v>0</v>
      </c>
      <c r="BF663" s="225">
        <f>IF(N663="snížená",J663,0)</f>
        <v>0</v>
      </c>
      <c r="BG663" s="225">
        <f>IF(N663="zákl. přenesená",J663,0)</f>
        <v>0</v>
      </c>
      <c r="BH663" s="225">
        <f>IF(N663="sníž. přenesená",J663,0)</f>
        <v>0</v>
      </c>
      <c r="BI663" s="225">
        <f>IF(N663="nulová",J663,0)</f>
        <v>0</v>
      </c>
      <c r="BJ663" s="18" t="s">
        <v>79</v>
      </c>
      <c r="BK663" s="225">
        <f>ROUND(I663*H663,2)</f>
        <v>0</v>
      </c>
      <c r="BL663" s="18" t="s">
        <v>311</v>
      </c>
      <c r="BM663" s="224" t="s">
        <v>2433</v>
      </c>
    </row>
    <row r="664" spans="1:47" s="2" customFormat="1" ht="12">
      <c r="A664" s="39"/>
      <c r="B664" s="40"/>
      <c r="C664" s="41"/>
      <c r="D664" s="226" t="s">
        <v>219</v>
      </c>
      <c r="E664" s="41"/>
      <c r="F664" s="227" t="s">
        <v>2432</v>
      </c>
      <c r="G664" s="41"/>
      <c r="H664" s="41"/>
      <c r="I664" s="228"/>
      <c r="J664" s="41"/>
      <c r="K664" s="41"/>
      <c r="L664" s="45"/>
      <c r="M664" s="229"/>
      <c r="N664" s="230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219</v>
      </c>
      <c r="AU664" s="18" t="s">
        <v>81</v>
      </c>
    </row>
    <row r="665" spans="1:47" s="2" customFormat="1" ht="12">
      <c r="A665" s="39"/>
      <c r="B665" s="40"/>
      <c r="C665" s="41"/>
      <c r="D665" s="226" t="s">
        <v>315</v>
      </c>
      <c r="E665" s="41"/>
      <c r="F665" s="254" t="s">
        <v>2434</v>
      </c>
      <c r="G665" s="41"/>
      <c r="H665" s="41"/>
      <c r="I665" s="228"/>
      <c r="J665" s="41"/>
      <c r="K665" s="41"/>
      <c r="L665" s="45"/>
      <c r="M665" s="229"/>
      <c r="N665" s="230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315</v>
      </c>
      <c r="AU665" s="18" t="s">
        <v>81</v>
      </c>
    </row>
    <row r="666" spans="1:65" s="2" customFormat="1" ht="16.5" customHeight="1">
      <c r="A666" s="39"/>
      <c r="B666" s="40"/>
      <c r="C666" s="213" t="s">
        <v>1136</v>
      </c>
      <c r="D666" s="213" t="s">
        <v>212</v>
      </c>
      <c r="E666" s="214" t="s">
        <v>2435</v>
      </c>
      <c r="F666" s="215" t="s">
        <v>2436</v>
      </c>
      <c r="G666" s="216" t="s">
        <v>297</v>
      </c>
      <c r="H666" s="217">
        <v>1</v>
      </c>
      <c r="I666" s="218"/>
      <c r="J666" s="219">
        <f>ROUND(I666*H666,2)</f>
        <v>0</v>
      </c>
      <c r="K666" s="215" t="s">
        <v>19</v>
      </c>
      <c r="L666" s="45"/>
      <c r="M666" s="220" t="s">
        <v>19</v>
      </c>
      <c r="N666" s="221" t="s">
        <v>43</v>
      </c>
      <c r="O666" s="85"/>
      <c r="P666" s="222">
        <f>O666*H666</f>
        <v>0</v>
      </c>
      <c r="Q666" s="222">
        <v>0</v>
      </c>
      <c r="R666" s="222">
        <f>Q666*H666</f>
        <v>0</v>
      </c>
      <c r="S666" s="222">
        <v>0</v>
      </c>
      <c r="T666" s="223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4" t="s">
        <v>311</v>
      </c>
      <c r="AT666" s="224" t="s">
        <v>212</v>
      </c>
      <c r="AU666" s="224" t="s">
        <v>81</v>
      </c>
      <c r="AY666" s="18" t="s">
        <v>210</v>
      </c>
      <c r="BE666" s="225">
        <f>IF(N666="základní",J666,0)</f>
        <v>0</v>
      </c>
      <c r="BF666" s="225">
        <f>IF(N666="snížená",J666,0)</f>
        <v>0</v>
      </c>
      <c r="BG666" s="225">
        <f>IF(N666="zákl. přenesená",J666,0)</f>
        <v>0</v>
      </c>
      <c r="BH666" s="225">
        <f>IF(N666="sníž. přenesená",J666,0)</f>
        <v>0</v>
      </c>
      <c r="BI666" s="225">
        <f>IF(N666="nulová",J666,0)</f>
        <v>0</v>
      </c>
      <c r="BJ666" s="18" t="s">
        <v>79</v>
      </c>
      <c r="BK666" s="225">
        <f>ROUND(I666*H666,2)</f>
        <v>0</v>
      </c>
      <c r="BL666" s="18" t="s">
        <v>311</v>
      </c>
      <c r="BM666" s="224" t="s">
        <v>2437</v>
      </c>
    </row>
    <row r="667" spans="1:47" s="2" customFormat="1" ht="12">
      <c r="A667" s="39"/>
      <c r="B667" s="40"/>
      <c r="C667" s="41"/>
      <c r="D667" s="226" t="s">
        <v>219</v>
      </c>
      <c r="E667" s="41"/>
      <c r="F667" s="227" t="s">
        <v>2436</v>
      </c>
      <c r="G667" s="41"/>
      <c r="H667" s="41"/>
      <c r="I667" s="228"/>
      <c r="J667" s="41"/>
      <c r="K667" s="41"/>
      <c r="L667" s="45"/>
      <c r="M667" s="229"/>
      <c r="N667" s="230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219</v>
      </c>
      <c r="AU667" s="18" t="s">
        <v>81</v>
      </c>
    </row>
    <row r="668" spans="1:65" s="2" customFormat="1" ht="24.15" customHeight="1">
      <c r="A668" s="39"/>
      <c r="B668" s="40"/>
      <c r="C668" s="213" t="s">
        <v>1142</v>
      </c>
      <c r="D668" s="213" t="s">
        <v>212</v>
      </c>
      <c r="E668" s="214" t="s">
        <v>1054</v>
      </c>
      <c r="F668" s="215" t="s">
        <v>1055</v>
      </c>
      <c r="G668" s="216" t="s">
        <v>297</v>
      </c>
      <c r="H668" s="217">
        <v>7</v>
      </c>
      <c r="I668" s="218"/>
      <c r="J668" s="219">
        <f>ROUND(I668*H668,2)</f>
        <v>0</v>
      </c>
      <c r="K668" s="215" t="s">
        <v>216</v>
      </c>
      <c r="L668" s="45"/>
      <c r="M668" s="220" t="s">
        <v>19</v>
      </c>
      <c r="N668" s="221" t="s">
        <v>43</v>
      </c>
      <c r="O668" s="85"/>
      <c r="P668" s="222">
        <f>O668*H668</f>
        <v>0</v>
      </c>
      <c r="Q668" s="222">
        <v>0</v>
      </c>
      <c r="R668" s="222">
        <f>Q668*H668</f>
        <v>0</v>
      </c>
      <c r="S668" s="222">
        <v>0</v>
      </c>
      <c r="T668" s="223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24" t="s">
        <v>311</v>
      </c>
      <c r="AT668" s="224" t="s">
        <v>212</v>
      </c>
      <c r="AU668" s="224" t="s">
        <v>81</v>
      </c>
      <c r="AY668" s="18" t="s">
        <v>210</v>
      </c>
      <c r="BE668" s="225">
        <f>IF(N668="základní",J668,0)</f>
        <v>0</v>
      </c>
      <c r="BF668" s="225">
        <f>IF(N668="snížená",J668,0)</f>
        <v>0</v>
      </c>
      <c r="BG668" s="225">
        <f>IF(N668="zákl. přenesená",J668,0)</f>
        <v>0</v>
      </c>
      <c r="BH668" s="225">
        <f>IF(N668="sníž. přenesená",J668,0)</f>
        <v>0</v>
      </c>
      <c r="BI668" s="225">
        <f>IF(N668="nulová",J668,0)</f>
        <v>0</v>
      </c>
      <c r="BJ668" s="18" t="s">
        <v>79</v>
      </c>
      <c r="BK668" s="225">
        <f>ROUND(I668*H668,2)</f>
        <v>0</v>
      </c>
      <c r="BL668" s="18" t="s">
        <v>311</v>
      </c>
      <c r="BM668" s="224" t="s">
        <v>2438</v>
      </c>
    </row>
    <row r="669" spans="1:47" s="2" customFormat="1" ht="12">
      <c r="A669" s="39"/>
      <c r="B669" s="40"/>
      <c r="C669" s="41"/>
      <c r="D669" s="226" t="s">
        <v>219</v>
      </c>
      <c r="E669" s="41"/>
      <c r="F669" s="227" t="s">
        <v>1057</v>
      </c>
      <c r="G669" s="41"/>
      <c r="H669" s="41"/>
      <c r="I669" s="228"/>
      <c r="J669" s="41"/>
      <c r="K669" s="41"/>
      <c r="L669" s="45"/>
      <c r="M669" s="229"/>
      <c r="N669" s="230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219</v>
      </c>
      <c r="AU669" s="18" t="s">
        <v>81</v>
      </c>
    </row>
    <row r="670" spans="1:47" s="2" customFormat="1" ht="12">
      <c r="A670" s="39"/>
      <c r="B670" s="40"/>
      <c r="C670" s="41"/>
      <c r="D670" s="231" t="s">
        <v>221</v>
      </c>
      <c r="E670" s="41"/>
      <c r="F670" s="232" t="s">
        <v>1058</v>
      </c>
      <c r="G670" s="41"/>
      <c r="H670" s="41"/>
      <c r="I670" s="228"/>
      <c r="J670" s="41"/>
      <c r="K670" s="41"/>
      <c r="L670" s="45"/>
      <c r="M670" s="229"/>
      <c r="N670" s="230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221</v>
      </c>
      <c r="AU670" s="18" t="s">
        <v>81</v>
      </c>
    </row>
    <row r="671" spans="1:65" s="2" customFormat="1" ht="16.5" customHeight="1">
      <c r="A671" s="39"/>
      <c r="B671" s="40"/>
      <c r="C671" s="244" t="s">
        <v>1146</v>
      </c>
      <c r="D671" s="244" t="s">
        <v>240</v>
      </c>
      <c r="E671" s="245" t="s">
        <v>2439</v>
      </c>
      <c r="F671" s="246" t="s">
        <v>2440</v>
      </c>
      <c r="G671" s="247" t="s">
        <v>297</v>
      </c>
      <c r="H671" s="248">
        <v>1</v>
      </c>
      <c r="I671" s="249"/>
      <c r="J671" s="250">
        <f>ROUND(I671*H671,2)</f>
        <v>0</v>
      </c>
      <c r="K671" s="246" t="s">
        <v>19</v>
      </c>
      <c r="L671" s="251"/>
      <c r="M671" s="252" t="s">
        <v>19</v>
      </c>
      <c r="N671" s="253" t="s">
        <v>43</v>
      </c>
      <c r="O671" s="85"/>
      <c r="P671" s="222">
        <f>O671*H671</f>
        <v>0</v>
      </c>
      <c r="Q671" s="222">
        <v>0</v>
      </c>
      <c r="R671" s="222">
        <f>Q671*H671</f>
        <v>0</v>
      </c>
      <c r="S671" s="222">
        <v>0</v>
      </c>
      <c r="T671" s="223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4" t="s">
        <v>405</v>
      </c>
      <c r="AT671" s="224" t="s">
        <v>240</v>
      </c>
      <c r="AU671" s="224" t="s">
        <v>81</v>
      </c>
      <c r="AY671" s="18" t="s">
        <v>210</v>
      </c>
      <c r="BE671" s="225">
        <f>IF(N671="základní",J671,0)</f>
        <v>0</v>
      </c>
      <c r="BF671" s="225">
        <f>IF(N671="snížená",J671,0)</f>
        <v>0</v>
      </c>
      <c r="BG671" s="225">
        <f>IF(N671="zákl. přenesená",J671,0)</f>
        <v>0</v>
      </c>
      <c r="BH671" s="225">
        <f>IF(N671="sníž. přenesená",J671,0)</f>
        <v>0</v>
      </c>
      <c r="BI671" s="225">
        <f>IF(N671="nulová",J671,0)</f>
        <v>0</v>
      </c>
      <c r="BJ671" s="18" t="s">
        <v>79</v>
      </c>
      <c r="BK671" s="225">
        <f>ROUND(I671*H671,2)</f>
        <v>0</v>
      </c>
      <c r="BL671" s="18" t="s">
        <v>311</v>
      </c>
      <c r="BM671" s="224" t="s">
        <v>2441</v>
      </c>
    </row>
    <row r="672" spans="1:47" s="2" customFormat="1" ht="12">
      <c r="A672" s="39"/>
      <c r="B672" s="40"/>
      <c r="C672" s="41"/>
      <c r="D672" s="226" t="s">
        <v>219</v>
      </c>
      <c r="E672" s="41"/>
      <c r="F672" s="227" t="s">
        <v>2440</v>
      </c>
      <c r="G672" s="41"/>
      <c r="H672" s="41"/>
      <c r="I672" s="228"/>
      <c r="J672" s="41"/>
      <c r="K672" s="41"/>
      <c r="L672" s="45"/>
      <c r="M672" s="229"/>
      <c r="N672" s="230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219</v>
      </c>
      <c r="AU672" s="18" t="s">
        <v>81</v>
      </c>
    </row>
    <row r="673" spans="1:65" s="2" customFormat="1" ht="16.5" customHeight="1">
      <c r="A673" s="39"/>
      <c r="B673" s="40"/>
      <c r="C673" s="244" t="s">
        <v>1150</v>
      </c>
      <c r="D673" s="244" t="s">
        <v>240</v>
      </c>
      <c r="E673" s="245" t="s">
        <v>2442</v>
      </c>
      <c r="F673" s="246" t="s">
        <v>2443</v>
      </c>
      <c r="G673" s="247" t="s">
        <v>297</v>
      </c>
      <c r="H673" s="248">
        <v>1</v>
      </c>
      <c r="I673" s="249"/>
      <c r="J673" s="250">
        <f>ROUND(I673*H673,2)</f>
        <v>0</v>
      </c>
      <c r="K673" s="246" t="s">
        <v>19</v>
      </c>
      <c r="L673" s="251"/>
      <c r="M673" s="252" t="s">
        <v>19</v>
      </c>
      <c r="N673" s="253" t="s">
        <v>43</v>
      </c>
      <c r="O673" s="85"/>
      <c r="P673" s="222">
        <f>O673*H673</f>
        <v>0</v>
      </c>
      <c r="Q673" s="222">
        <v>0</v>
      </c>
      <c r="R673" s="222">
        <f>Q673*H673</f>
        <v>0</v>
      </c>
      <c r="S673" s="222">
        <v>0</v>
      </c>
      <c r="T673" s="223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24" t="s">
        <v>405</v>
      </c>
      <c r="AT673" s="224" t="s">
        <v>240</v>
      </c>
      <c r="AU673" s="224" t="s">
        <v>81</v>
      </c>
      <c r="AY673" s="18" t="s">
        <v>210</v>
      </c>
      <c r="BE673" s="225">
        <f>IF(N673="základní",J673,0)</f>
        <v>0</v>
      </c>
      <c r="BF673" s="225">
        <f>IF(N673="snížená",J673,0)</f>
        <v>0</v>
      </c>
      <c r="BG673" s="225">
        <f>IF(N673="zákl. přenesená",J673,0)</f>
        <v>0</v>
      </c>
      <c r="BH673" s="225">
        <f>IF(N673="sníž. přenesená",J673,0)</f>
        <v>0</v>
      </c>
      <c r="BI673" s="225">
        <f>IF(N673="nulová",J673,0)</f>
        <v>0</v>
      </c>
      <c r="BJ673" s="18" t="s">
        <v>79</v>
      </c>
      <c r="BK673" s="225">
        <f>ROUND(I673*H673,2)</f>
        <v>0</v>
      </c>
      <c r="BL673" s="18" t="s">
        <v>311</v>
      </c>
      <c r="BM673" s="224" t="s">
        <v>2444</v>
      </c>
    </row>
    <row r="674" spans="1:47" s="2" customFormat="1" ht="12">
      <c r="A674" s="39"/>
      <c r="B674" s="40"/>
      <c r="C674" s="41"/>
      <c r="D674" s="226" t="s">
        <v>219</v>
      </c>
      <c r="E674" s="41"/>
      <c r="F674" s="227" t="s">
        <v>2443</v>
      </c>
      <c r="G674" s="41"/>
      <c r="H674" s="41"/>
      <c r="I674" s="228"/>
      <c r="J674" s="41"/>
      <c r="K674" s="41"/>
      <c r="L674" s="45"/>
      <c r="M674" s="229"/>
      <c r="N674" s="230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219</v>
      </c>
      <c r="AU674" s="18" t="s">
        <v>81</v>
      </c>
    </row>
    <row r="675" spans="1:65" s="2" customFormat="1" ht="16.5" customHeight="1">
      <c r="A675" s="39"/>
      <c r="B675" s="40"/>
      <c r="C675" s="244" t="s">
        <v>1160</v>
      </c>
      <c r="D675" s="244" t="s">
        <v>240</v>
      </c>
      <c r="E675" s="245" t="s">
        <v>2445</v>
      </c>
      <c r="F675" s="246" t="s">
        <v>2446</v>
      </c>
      <c r="G675" s="247" t="s">
        <v>297</v>
      </c>
      <c r="H675" s="248">
        <v>1</v>
      </c>
      <c r="I675" s="249"/>
      <c r="J675" s="250">
        <f>ROUND(I675*H675,2)</f>
        <v>0</v>
      </c>
      <c r="K675" s="246" t="s">
        <v>19</v>
      </c>
      <c r="L675" s="251"/>
      <c r="M675" s="252" t="s">
        <v>19</v>
      </c>
      <c r="N675" s="253" t="s">
        <v>43</v>
      </c>
      <c r="O675" s="85"/>
      <c r="P675" s="222">
        <f>O675*H675</f>
        <v>0</v>
      </c>
      <c r="Q675" s="222">
        <v>0</v>
      </c>
      <c r="R675" s="222">
        <f>Q675*H675</f>
        <v>0</v>
      </c>
      <c r="S675" s="222">
        <v>0</v>
      </c>
      <c r="T675" s="223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24" t="s">
        <v>405</v>
      </c>
      <c r="AT675" s="224" t="s">
        <v>240</v>
      </c>
      <c r="AU675" s="224" t="s">
        <v>81</v>
      </c>
      <c r="AY675" s="18" t="s">
        <v>210</v>
      </c>
      <c r="BE675" s="225">
        <f>IF(N675="základní",J675,0)</f>
        <v>0</v>
      </c>
      <c r="BF675" s="225">
        <f>IF(N675="snížená",J675,0)</f>
        <v>0</v>
      </c>
      <c r="BG675" s="225">
        <f>IF(N675="zákl. přenesená",J675,0)</f>
        <v>0</v>
      </c>
      <c r="BH675" s="225">
        <f>IF(N675="sníž. přenesená",J675,0)</f>
        <v>0</v>
      </c>
      <c r="BI675" s="225">
        <f>IF(N675="nulová",J675,0)</f>
        <v>0</v>
      </c>
      <c r="BJ675" s="18" t="s">
        <v>79</v>
      </c>
      <c r="BK675" s="225">
        <f>ROUND(I675*H675,2)</f>
        <v>0</v>
      </c>
      <c r="BL675" s="18" t="s">
        <v>311</v>
      </c>
      <c r="BM675" s="224" t="s">
        <v>2447</v>
      </c>
    </row>
    <row r="676" spans="1:47" s="2" customFormat="1" ht="12">
      <c r="A676" s="39"/>
      <c r="B676" s="40"/>
      <c r="C676" s="41"/>
      <c r="D676" s="226" t="s">
        <v>219</v>
      </c>
      <c r="E676" s="41"/>
      <c r="F676" s="227" t="s">
        <v>2446</v>
      </c>
      <c r="G676" s="41"/>
      <c r="H676" s="41"/>
      <c r="I676" s="228"/>
      <c r="J676" s="41"/>
      <c r="K676" s="41"/>
      <c r="L676" s="45"/>
      <c r="M676" s="229"/>
      <c r="N676" s="230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219</v>
      </c>
      <c r="AU676" s="18" t="s">
        <v>81</v>
      </c>
    </row>
    <row r="677" spans="1:65" s="2" customFormat="1" ht="16.5" customHeight="1">
      <c r="A677" s="39"/>
      <c r="B677" s="40"/>
      <c r="C677" s="244" t="s">
        <v>1166</v>
      </c>
      <c r="D677" s="244" t="s">
        <v>240</v>
      </c>
      <c r="E677" s="245" t="s">
        <v>2448</v>
      </c>
      <c r="F677" s="246" t="s">
        <v>2449</v>
      </c>
      <c r="G677" s="247" t="s">
        <v>297</v>
      </c>
      <c r="H677" s="248">
        <v>1</v>
      </c>
      <c r="I677" s="249"/>
      <c r="J677" s="250">
        <f>ROUND(I677*H677,2)</f>
        <v>0</v>
      </c>
      <c r="K677" s="246" t="s">
        <v>19</v>
      </c>
      <c r="L677" s="251"/>
      <c r="M677" s="252" t="s">
        <v>19</v>
      </c>
      <c r="N677" s="253" t="s">
        <v>43</v>
      </c>
      <c r="O677" s="85"/>
      <c r="P677" s="222">
        <f>O677*H677</f>
        <v>0</v>
      </c>
      <c r="Q677" s="222">
        <v>0</v>
      </c>
      <c r="R677" s="222">
        <f>Q677*H677</f>
        <v>0</v>
      </c>
      <c r="S677" s="222">
        <v>0</v>
      </c>
      <c r="T677" s="223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4" t="s">
        <v>405</v>
      </c>
      <c r="AT677" s="224" t="s">
        <v>240</v>
      </c>
      <c r="AU677" s="224" t="s">
        <v>81</v>
      </c>
      <c r="AY677" s="18" t="s">
        <v>210</v>
      </c>
      <c r="BE677" s="225">
        <f>IF(N677="základní",J677,0)</f>
        <v>0</v>
      </c>
      <c r="BF677" s="225">
        <f>IF(N677="snížená",J677,0)</f>
        <v>0</v>
      </c>
      <c r="BG677" s="225">
        <f>IF(N677="zákl. přenesená",J677,0)</f>
        <v>0</v>
      </c>
      <c r="BH677" s="225">
        <f>IF(N677="sníž. přenesená",J677,0)</f>
        <v>0</v>
      </c>
      <c r="BI677" s="225">
        <f>IF(N677="nulová",J677,0)</f>
        <v>0</v>
      </c>
      <c r="BJ677" s="18" t="s">
        <v>79</v>
      </c>
      <c r="BK677" s="225">
        <f>ROUND(I677*H677,2)</f>
        <v>0</v>
      </c>
      <c r="BL677" s="18" t="s">
        <v>311</v>
      </c>
      <c r="BM677" s="224" t="s">
        <v>2450</v>
      </c>
    </row>
    <row r="678" spans="1:47" s="2" customFormat="1" ht="12">
      <c r="A678" s="39"/>
      <c r="B678" s="40"/>
      <c r="C678" s="41"/>
      <c r="D678" s="226" t="s">
        <v>219</v>
      </c>
      <c r="E678" s="41"/>
      <c r="F678" s="227" t="s">
        <v>2449</v>
      </c>
      <c r="G678" s="41"/>
      <c r="H678" s="41"/>
      <c r="I678" s="228"/>
      <c r="J678" s="41"/>
      <c r="K678" s="41"/>
      <c r="L678" s="45"/>
      <c r="M678" s="229"/>
      <c r="N678" s="230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219</v>
      </c>
      <c r="AU678" s="18" t="s">
        <v>81</v>
      </c>
    </row>
    <row r="679" spans="1:65" s="2" customFormat="1" ht="16.5" customHeight="1">
      <c r="A679" s="39"/>
      <c r="B679" s="40"/>
      <c r="C679" s="244" t="s">
        <v>1174</v>
      </c>
      <c r="D679" s="244" t="s">
        <v>240</v>
      </c>
      <c r="E679" s="245" t="s">
        <v>2451</v>
      </c>
      <c r="F679" s="246" t="s">
        <v>2452</v>
      </c>
      <c r="G679" s="247" t="s">
        <v>297</v>
      </c>
      <c r="H679" s="248">
        <v>1</v>
      </c>
      <c r="I679" s="249"/>
      <c r="J679" s="250">
        <f>ROUND(I679*H679,2)</f>
        <v>0</v>
      </c>
      <c r="K679" s="246" t="s">
        <v>19</v>
      </c>
      <c r="L679" s="251"/>
      <c r="M679" s="252" t="s">
        <v>19</v>
      </c>
      <c r="N679" s="253" t="s">
        <v>43</v>
      </c>
      <c r="O679" s="85"/>
      <c r="P679" s="222">
        <f>O679*H679</f>
        <v>0</v>
      </c>
      <c r="Q679" s="222">
        <v>0</v>
      </c>
      <c r="R679" s="222">
        <f>Q679*H679</f>
        <v>0</v>
      </c>
      <c r="S679" s="222">
        <v>0</v>
      </c>
      <c r="T679" s="223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4" t="s">
        <v>405</v>
      </c>
      <c r="AT679" s="224" t="s">
        <v>240</v>
      </c>
      <c r="AU679" s="224" t="s">
        <v>81</v>
      </c>
      <c r="AY679" s="18" t="s">
        <v>210</v>
      </c>
      <c r="BE679" s="225">
        <f>IF(N679="základní",J679,0)</f>
        <v>0</v>
      </c>
      <c r="BF679" s="225">
        <f>IF(N679="snížená",J679,0)</f>
        <v>0</v>
      </c>
      <c r="BG679" s="225">
        <f>IF(N679="zákl. přenesená",J679,0)</f>
        <v>0</v>
      </c>
      <c r="BH679" s="225">
        <f>IF(N679="sníž. přenesená",J679,0)</f>
        <v>0</v>
      </c>
      <c r="BI679" s="225">
        <f>IF(N679="nulová",J679,0)</f>
        <v>0</v>
      </c>
      <c r="BJ679" s="18" t="s">
        <v>79</v>
      </c>
      <c r="BK679" s="225">
        <f>ROUND(I679*H679,2)</f>
        <v>0</v>
      </c>
      <c r="BL679" s="18" t="s">
        <v>311</v>
      </c>
      <c r="BM679" s="224" t="s">
        <v>2453</v>
      </c>
    </row>
    <row r="680" spans="1:47" s="2" customFormat="1" ht="12">
      <c r="A680" s="39"/>
      <c r="B680" s="40"/>
      <c r="C680" s="41"/>
      <c r="D680" s="226" t="s">
        <v>219</v>
      </c>
      <c r="E680" s="41"/>
      <c r="F680" s="227" t="s">
        <v>2452</v>
      </c>
      <c r="G680" s="41"/>
      <c r="H680" s="41"/>
      <c r="I680" s="228"/>
      <c r="J680" s="41"/>
      <c r="K680" s="41"/>
      <c r="L680" s="45"/>
      <c r="M680" s="229"/>
      <c r="N680" s="230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219</v>
      </c>
      <c r="AU680" s="18" t="s">
        <v>81</v>
      </c>
    </row>
    <row r="681" spans="1:65" s="2" customFormat="1" ht="16.5" customHeight="1">
      <c r="A681" s="39"/>
      <c r="B681" s="40"/>
      <c r="C681" s="244" t="s">
        <v>1181</v>
      </c>
      <c r="D681" s="244" t="s">
        <v>240</v>
      </c>
      <c r="E681" s="245" t="s">
        <v>2454</v>
      </c>
      <c r="F681" s="246" t="s">
        <v>2455</v>
      </c>
      <c r="G681" s="247" t="s">
        <v>297</v>
      </c>
      <c r="H681" s="248">
        <v>1</v>
      </c>
      <c r="I681" s="249"/>
      <c r="J681" s="250">
        <f>ROUND(I681*H681,2)</f>
        <v>0</v>
      </c>
      <c r="K681" s="246" t="s">
        <v>19</v>
      </c>
      <c r="L681" s="251"/>
      <c r="M681" s="252" t="s">
        <v>19</v>
      </c>
      <c r="N681" s="253" t="s">
        <v>43</v>
      </c>
      <c r="O681" s="85"/>
      <c r="P681" s="222">
        <f>O681*H681</f>
        <v>0</v>
      </c>
      <c r="Q681" s="222">
        <v>0</v>
      </c>
      <c r="R681" s="222">
        <f>Q681*H681</f>
        <v>0</v>
      </c>
      <c r="S681" s="222">
        <v>0</v>
      </c>
      <c r="T681" s="223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4" t="s">
        <v>405</v>
      </c>
      <c r="AT681" s="224" t="s">
        <v>240</v>
      </c>
      <c r="AU681" s="224" t="s">
        <v>81</v>
      </c>
      <c r="AY681" s="18" t="s">
        <v>210</v>
      </c>
      <c r="BE681" s="225">
        <f>IF(N681="základní",J681,0)</f>
        <v>0</v>
      </c>
      <c r="BF681" s="225">
        <f>IF(N681="snížená",J681,0)</f>
        <v>0</v>
      </c>
      <c r="BG681" s="225">
        <f>IF(N681="zákl. přenesená",J681,0)</f>
        <v>0</v>
      </c>
      <c r="BH681" s="225">
        <f>IF(N681="sníž. přenesená",J681,0)</f>
        <v>0</v>
      </c>
      <c r="BI681" s="225">
        <f>IF(N681="nulová",J681,0)</f>
        <v>0</v>
      </c>
      <c r="BJ681" s="18" t="s">
        <v>79</v>
      </c>
      <c r="BK681" s="225">
        <f>ROUND(I681*H681,2)</f>
        <v>0</v>
      </c>
      <c r="BL681" s="18" t="s">
        <v>311</v>
      </c>
      <c r="BM681" s="224" t="s">
        <v>2456</v>
      </c>
    </row>
    <row r="682" spans="1:47" s="2" customFormat="1" ht="12">
      <c r="A682" s="39"/>
      <c r="B682" s="40"/>
      <c r="C682" s="41"/>
      <c r="D682" s="226" t="s">
        <v>219</v>
      </c>
      <c r="E682" s="41"/>
      <c r="F682" s="227" t="s">
        <v>2455</v>
      </c>
      <c r="G682" s="41"/>
      <c r="H682" s="41"/>
      <c r="I682" s="228"/>
      <c r="J682" s="41"/>
      <c r="K682" s="41"/>
      <c r="L682" s="45"/>
      <c r="M682" s="229"/>
      <c r="N682" s="230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219</v>
      </c>
      <c r="AU682" s="18" t="s">
        <v>81</v>
      </c>
    </row>
    <row r="683" spans="1:65" s="2" customFormat="1" ht="16.5" customHeight="1">
      <c r="A683" s="39"/>
      <c r="B683" s="40"/>
      <c r="C683" s="244" t="s">
        <v>1187</v>
      </c>
      <c r="D683" s="244" t="s">
        <v>240</v>
      </c>
      <c r="E683" s="245" t="s">
        <v>2457</v>
      </c>
      <c r="F683" s="246" t="s">
        <v>2458</v>
      </c>
      <c r="G683" s="247" t="s">
        <v>297</v>
      </c>
      <c r="H683" s="248">
        <v>1</v>
      </c>
      <c r="I683" s="249"/>
      <c r="J683" s="250">
        <f>ROUND(I683*H683,2)</f>
        <v>0</v>
      </c>
      <c r="K683" s="246" t="s">
        <v>19</v>
      </c>
      <c r="L683" s="251"/>
      <c r="M683" s="252" t="s">
        <v>19</v>
      </c>
      <c r="N683" s="253" t="s">
        <v>43</v>
      </c>
      <c r="O683" s="85"/>
      <c r="P683" s="222">
        <f>O683*H683</f>
        <v>0</v>
      </c>
      <c r="Q683" s="222">
        <v>0</v>
      </c>
      <c r="R683" s="222">
        <f>Q683*H683</f>
        <v>0</v>
      </c>
      <c r="S683" s="222">
        <v>0</v>
      </c>
      <c r="T683" s="223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4" t="s">
        <v>405</v>
      </c>
      <c r="AT683" s="224" t="s">
        <v>240</v>
      </c>
      <c r="AU683" s="224" t="s">
        <v>81</v>
      </c>
      <c r="AY683" s="18" t="s">
        <v>210</v>
      </c>
      <c r="BE683" s="225">
        <f>IF(N683="základní",J683,0)</f>
        <v>0</v>
      </c>
      <c r="BF683" s="225">
        <f>IF(N683="snížená",J683,0)</f>
        <v>0</v>
      </c>
      <c r="BG683" s="225">
        <f>IF(N683="zákl. přenesená",J683,0)</f>
        <v>0</v>
      </c>
      <c r="BH683" s="225">
        <f>IF(N683="sníž. přenesená",J683,0)</f>
        <v>0</v>
      </c>
      <c r="BI683" s="225">
        <f>IF(N683="nulová",J683,0)</f>
        <v>0</v>
      </c>
      <c r="BJ683" s="18" t="s">
        <v>79</v>
      </c>
      <c r="BK683" s="225">
        <f>ROUND(I683*H683,2)</f>
        <v>0</v>
      </c>
      <c r="BL683" s="18" t="s">
        <v>311</v>
      </c>
      <c r="BM683" s="224" t="s">
        <v>2459</v>
      </c>
    </row>
    <row r="684" spans="1:47" s="2" customFormat="1" ht="12">
      <c r="A684" s="39"/>
      <c r="B684" s="40"/>
      <c r="C684" s="41"/>
      <c r="D684" s="226" t="s">
        <v>219</v>
      </c>
      <c r="E684" s="41"/>
      <c r="F684" s="227" t="s">
        <v>2458</v>
      </c>
      <c r="G684" s="41"/>
      <c r="H684" s="41"/>
      <c r="I684" s="228"/>
      <c r="J684" s="41"/>
      <c r="K684" s="41"/>
      <c r="L684" s="45"/>
      <c r="M684" s="229"/>
      <c r="N684" s="230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219</v>
      </c>
      <c r="AU684" s="18" t="s">
        <v>81</v>
      </c>
    </row>
    <row r="685" spans="1:65" s="2" customFormat="1" ht="24.15" customHeight="1">
      <c r="A685" s="39"/>
      <c r="B685" s="40"/>
      <c r="C685" s="213" t="s">
        <v>1194</v>
      </c>
      <c r="D685" s="213" t="s">
        <v>212</v>
      </c>
      <c r="E685" s="214" t="s">
        <v>2460</v>
      </c>
      <c r="F685" s="215" t="s">
        <v>2461</v>
      </c>
      <c r="G685" s="216" t="s">
        <v>297</v>
      </c>
      <c r="H685" s="217">
        <v>1</v>
      </c>
      <c r="I685" s="218"/>
      <c r="J685" s="219">
        <f>ROUND(I685*H685,2)</f>
        <v>0</v>
      </c>
      <c r="K685" s="215" t="s">
        <v>216</v>
      </c>
      <c r="L685" s="45"/>
      <c r="M685" s="220" t="s">
        <v>19</v>
      </c>
      <c r="N685" s="221" t="s">
        <v>43</v>
      </c>
      <c r="O685" s="85"/>
      <c r="P685" s="222">
        <f>O685*H685</f>
        <v>0</v>
      </c>
      <c r="Q685" s="222">
        <v>0</v>
      </c>
      <c r="R685" s="222">
        <f>Q685*H685</f>
        <v>0</v>
      </c>
      <c r="S685" s="222">
        <v>0</v>
      </c>
      <c r="T685" s="223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24" t="s">
        <v>311</v>
      </c>
      <c r="AT685" s="224" t="s">
        <v>212</v>
      </c>
      <c r="AU685" s="224" t="s">
        <v>81</v>
      </c>
      <c r="AY685" s="18" t="s">
        <v>210</v>
      </c>
      <c r="BE685" s="225">
        <f>IF(N685="základní",J685,0)</f>
        <v>0</v>
      </c>
      <c r="BF685" s="225">
        <f>IF(N685="snížená",J685,0)</f>
        <v>0</v>
      </c>
      <c r="BG685" s="225">
        <f>IF(N685="zákl. přenesená",J685,0)</f>
        <v>0</v>
      </c>
      <c r="BH685" s="225">
        <f>IF(N685="sníž. přenesená",J685,0)</f>
        <v>0</v>
      </c>
      <c r="BI685" s="225">
        <f>IF(N685="nulová",J685,0)</f>
        <v>0</v>
      </c>
      <c r="BJ685" s="18" t="s">
        <v>79</v>
      </c>
      <c r="BK685" s="225">
        <f>ROUND(I685*H685,2)</f>
        <v>0</v>
      </c>
      <c r="BL685" s="18" t="s">
        <v>311</v>
      </c>
      <c r="BM685" s="224" t="s">
        <v>2462</v>
      </c>
    </row>
    <row r="686" spans="1:47" s="2" customFormat="1" ht="12">
      <c r="A686" s="39"/>
      <c r="B686" s="40"/>
      <c r="C686" s="41"/>
      <c r="D686" s="226" t="s">
        <v>219</v>
      </c>
      <c r="E686" s="41"/>
      <c r="F686" s="227" t="s">
        <v>2463</v>
      </c>
      <c r="G686" s="41"/>
      <c r="H686" s="41"/>
      <c r="I686" s="228"/>
      <c r="J686" s="41"/>
      <c r="K686" s="41"/>
      <c r="L686" s="45"/>
      <c r="M686" s="229"/>
      <c r="N686" s="230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219</v>
      </c>
      <c r="AU686" s="18" t="s">
        <v>81</v>
      </c>
    </row>
    <row r="687" spans="1:47" s="2" customFormat="1" ht="12">
      <c r="A687" s="39"/>
      <c r="B687" s="40"/>
      <c r="C687" s="41"/>
      <c r="D687" s="231" t="s">
        <v>221</v>
      </c>
      <c r="E687" s="41"/>
      <c r="F687" s="232" t="s">
        <v>2464</v>
      </c>
      <c r="G687" s="41"/>
      <c r="H687" s="41"/>
      <c r="I687" s="228"/>
      <c r="J687" s="41"/>
      <c r="K687" s="41"/>
      <c r="L687" s="45"/>
      <c r="M687" s="229"/>
      <c r="N687" s="230"/>
      <c r="O687" s="85"/>
      <c r="P687" s="85"/>
      <c r="Q687" s="85"/>
      <c r="R687" s="85"/>
      <c r="S687" s="85"/>
      <c r="T687" s="86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221</v>
      </c>
      <c r="AU687" s="18" t="s">
        <v>81</v>
      </c>
    </row>
    <row r="688" spans="1:65" s="2" customFormat="1" ht="16.5" customHeight="1">
      <c r="A688" s="39"/>
      <c r="B688" s="40"/>
      <c r="C688" s="244" t="s">
        <v>1200</v>
      </c>
      <c r="D688" s="244" t="s">
        <v>240</v>
      </c>
      <c r="E688" s="245" t="s">
        <v>2465</v>
      </c>
      <c r="F688" s="246" t="s">
        <v>2466</v>
      </c>
      <c r="G688" s="247" t="s">
        <v>297</v>
      </c>
      <c r="H688" s="248">
        <v>1</v>
      </c>
      <c r="I688" s="249"/>
      <c r="J688" s="250">
        <f>ROUND(I688*H688,2)</f>
        <v>0</v>
      </c>
      <c r="K688" s="246" t="s">
        <v>19</v>
      </c>
      <c r="L688" s="251"/>
      <c r="M688" s="252" t="s">
        <v>19</v>
      </c>
      <c r="N688" s="253" t="s">
        <v>43</v>
      </c>
      <c r="O688" s="85"/>
      <c r="P688" s="222">
        <f>O688*H688</f>
        <v>0</v>
      </c>
      <c r="Q688" s="222">
        <v>0</v>
      </c>
      <c r="R688" s="222">
        <f>Q688*H688</f>
        <v>0</v>
      </c>
      <c r="S688" s="222">
        <v>0</v>
      </c>
      <c r="T688" s="223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24" t="s">
        <v>405</v>
      </c>
      <c r="AT688" s="224" t="s">
        <v>240</v>
      </c>
      <c r="AU688" s="224" t="s">
        <v>81</v>
      </c>
      <c r="AY688" s="18" t="s">
        <v>210</v>
      </c>
      <c r="BE688" s="225">
        <f>IF(N688="základní",J688,0)</f>
        <v>0</v>
      </c>
      <c r="BF688" s="225">
        <f>IF(N688="snížená",J688,0)</f>
        <v>0</v>
      </c>
      <c r="BG688" s="225">
        <f>IF(N688="zákl. přenesená",J688,0)</f>
        <v>0</v>
      </c>
      <c r="BH688" s="225">
        <f>IF(N688="sníž. přenesená",J688,0)</f>
        <v>0</v>
      </c>
      <c r="BI688" s="225">
        <f>IF(N688="nulová",J688,0)</f>
        <v>0</v>
      </c>
      <c r="BJ688" s="18" t="s">
        <v>79</v>
      </c>
      <c r="BK688" s="225">
        <f>ROUND(I688*H688,2)</f>
        <v>0</v>
      </c>
      <c r="BL688" s="18" t="s">
        <v>311</v>
      </c>
      <c r="BM688" s="224" t="s">
        <v>2467</v>
      </c>
    </row>
    <row r="689" spans="1:47" s="2" customFormat="1" ht="12">
      <c r="A689" s="39"/>
      <c r="B689" s="40"/>
      <c r="C689" s="41"/>
      <c r="D689" s="226" t="s">
        <v>219</v>
      </c>
      <c r="E689" s="41"/>
      <c r="F689" s="227" t="s">
        <v>2466</v>
      </c>
      <c r="G689" s="41"/>
      <c r="H689" s="41"/>
      <c r="I689" s="228"/>
      <c r="J689" s="41"/>
      <c r="K689" s="41"/>
      <c r="L689" s="45"/>
      <c r="M689" s="229"/>
      <c r="N689" s="230"/>
      <c r="O689" s="85"/>
      <c r="P689" s="85"/>
      <c r="Q689" s="85"/>
      <c r="R689" s="85"/>
      <c r="S689" s="85"/>
      <c r="T689" s="86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219</v>
      </c>
      <c r="AU689" s="18" t="s">
        <v>81</v>
      </c>
    </row>
    <row r="690" spans="1:65" s="2" customFormat="1" ht="24.15" customHeight="1">
      <c r="A690" s="39"/>
      <c r="B690" s="40"/>
      <c r="C690" s="213" t="s">
        <v>1206</v>
      </c>
      <c r="D690" s="213" t="s">
        <v>212</v>
      </c>
      <c r="E690" s="214" t="s">
        <v>2468</v>
      </c>
      <c r="F690" s="215" t="s">
        <v>2469</v>
      </c>
      <c r="G690" s="216" t="s">
        <v>297</v>
      </c>
      <c r="H690" s="217">
        <v>3</v>
      </c>
      <c r="I690" s="218"/>
      <c r="J690" s="219">
        <f>ROUND(I690*H690,2)</f>
        <v>0</v>
      </c>
      <c r="K690" s="215" t="s">
        <v>216</v>
      </c>
      <c r="L690" s="45"/>
      <c r="M690" s="220" t="s">
        <v>19</v>
      </c>
      <c r="N690" s="221" t="s">
        <v>43</v>
      </c>
      <c r="O690" s="85"/>
      <c r="P690" s="222">
        <f>O690*H690</f>
        <v>0</v>
      </c>
      <c r="Q690" s="222">
        <v>0</v>
      </c>
      <c r="R690" s="222">
        <f>Q690*H690</f>
        <v>0</v>
      </c>
      <c r="S690" s="222">
        <v>0</v>
      </c>
      <c r="T690" s="223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24" t="s">
        <v>311</v>
      </c>
      <c r="AT690" s="224" t="s">
        <v>212</v>
      </c>
      <c r="AU690" s="224" t="s">
        <v>81</v>
      </c>
      <c r="AY690" s="18" t="s">
        <v>210</v>
      </c>
      <c r="BE690" s="225">
        <f>IF(N690="základní",J690,0)</f>
        <v>0</v>
      </c>
      <c r="BF690" s="225">
        <f>IF(N690="snížená",J690,0)</f>
        <v>0</v>
      </c>
      <c r="BG690" s="225">
        <f>IF(N690="zákl. přenesená",J690,0)</f>
        <v>0</v>
      </c>
      <c r="BH690" s="225">
        <f>IF(N690="sníž. přenesená",J690,0)</f>
        <v>0</v>
      </c>
      <c r="BI690" s="225">
        <f>IF(N690="nulová",J690,0)</f>
        <v>0</v>
      </c>
      <c r="BJ690" s="18" t="s">
        <v>79</v>
      </c>
      <c r="BK690" s="225">
        <f>ROUND(I690*H690,2)</f>
        <v>0</v>
      </c>
      <c r="BL690" s="18" t="s">
        <v>311</v>
      </c>
      <c r="BM690" s="224" t="s">
        <v>2470</v>
      </c>
    </row>
    <row r="691" spans="1:47" s="2" customFormat="1" ht="12">
      <c r="A691" s="39"/>
      <c r="B691" s="40"/>
      <c r="C691" s="41"/>
      <c r="D691" s="226" t="s">
        <v>219</v>
      </c>
      <c r="E691" s="41"/>
      <c r="F691" s="227" t="s">
        <v>2471</v>
      </c>
      <c r="G691" s="41"/>
      <c r="H691" s="41"/>
      <c r="I691" s="228"/>
      <c r="J691" s="41"/>
      <c r="K691" s="41"/>
      <c r="L691" s="45"/>
      <c r="M691" s="229"/>
      <c r="N691" s="230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219</v>
      </c>
      <c r="AU691" s="18" t="s">
        <v>81</v>
      </c>
    </row>
    <row r="692" spans="1:47" s="2" customFormat="1" ht="12">
      <c r="A692" s="39"/>
      <c r="B692" s="40"/>
      <c r="C692" s="41"/>
      <c r="D692" s="231" t="s">
        <v>221</v>
      </c>
      <c r="E692" s="41"/>
      <c r="F692" s="232" t="s">
        <v>2472</v>
      </c>
      <c r="G692" s="41"/>
      <c r="H692" s="41"/>
      <c r="I692" s="228"/>
      <c r="J692" s="41"/>
      <c r="K692" s="41"/>
      <c r="L692" s="45"/>
      <c r="M692" s="229"/>
      <c r="N692" s="230"/>
      <c r="O692" s="85"/>
      <c r="P692" s="85"/>
      <c r="Q692" s="85"/>
      <c r="R692" s="85"/>
      <c r="S692" s="85"/>
      <c r="T692" s="86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221</v>
      </c>
      <c r="AU692" s="18" t="s">
        <v>81</v>
      </c>
    </row>
    <row r="693" spans="1:65" s="2" customFormat="1" ht="16.5" customHeight="1">
      <c r="A693" s="39"/>
      <c r="B693" s="40"/>
      <c r="C693" s="244" t="s">
        <v>1213</v>
      </c>
      <c r="D693" s="244" t="s">
        <v>240</v>
      </c>
      <c r="E693" s="245" t="s">
        <v>2473</v>
      </c>
      <c r="F693" s="246" t="s">
        <v>2474</v>
      </c>
      <c r="G693" s="247" t="s">
        <v>297</v>
      </c>
      <c r="H693" s="248">
        <v>1</v>
      </c>
      <c r="I693" s="249"/>
      <c r="J693" s="250">
        <f>ROUND(I693*H693,2)</f>
        <v>0</v>
      </c>
      <c r="K693" s="246" t="s">
        <v>19</v>
      </c>
      <c r="L693" s="251"/>
      <c r="M693" s="252" t="s">
        <v>19</v>
      </c>
      <c r="N693" s="253" t="s">
        <v>43</v>
      </c>
      <c r="O693" s="85"/>
      <c r="P693" s="222">
        <f>O693*H693</f>
        <v>0</v>
      </c>
      <c r="Q693" s="222">
        <v>0</v>
      </c>
      <c r="R693" s="222">
        <f>Q693*H693</f>
        <v>0</v>
      </c>
      <c r="S693" s="222">
        <v>0</v>
      </c>
      <c r="T693" s="223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24" t="s">
        <v>405</v>
      </c>
      <c r="AT693" s="224" t="s">
        <v>240</v>
      </c>
      <c r="AU693" s="224" t="s">
        <v>81</v>
      </c>
      <c r="AY693" s="18" t="s">
        <v>210</v>
      </c>
      <c r="BE693" s="225">
        <f>IF(N693="základní",J693,0)</f>
        <v>0</v>
      </c>
      <c r="BF693" s="225">
        <f>IF(N693="snížená",J693,0)</f>
        <v>0</v>
      </c>
      <c r="BG693" s="225">
        <f>IF(N693="zákl. přenesená",J693,0)</f>
        <v>0</v>
      </c>
      <c r="BH693" s="225">
        <f>IF(N693="sníž. přenesená",J693,0)</f>
        <v>0</v>
      </c>
      <c r="BI693" s="225">
        <f>IF(N693="nulová",J693,0)</f>
        <v>0</v>
      </c>
      <c r="BJ693" s="18" t="s">
        <v>79</v>
      </c>
      <c r="BK693" s="225">
        <f>ROUND(I693*H693,2)</f>
        <v>0</v>
      </c>
      <c r="BL693" s="18" t="s">
        <v>311</v>
      </c>
      <c r="BM693" s="224" t="s">
        <v>2475</v>
      </c>
    </row>
    <row r="694" spans="1:47" s="2" customFormat="1" ht="12">
      <c r="A694" s="39"/>
      <c r="B694" s="40"/>
      <c r="C694" s="41"/>
      <c r="D694" s="226" t="s">
        <v>219</v>
      </c>
      <c r="E694" s="41"/>
      <c r="F694" s="227" t="s">
        <v>2474</v>
      </c>
      <c r="G694" s="41"/>
      <c r="H694" s="41"/>
      <c r="I694" s="228"/>
      <c r="J694" s="41"/>
      <c r="K694" s="41"/>
      <c r="L694" s="45"/>
      <c r="M694" s="229"/>
      <c r="N694" s="230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219</v>
      </c>
      <c r="AU694" s="18" t="s">
        <v>81</v>
      </c>
    </row>
    <row r="695" spans="1:65" s="2" customFormat="1" ht="16.5" customHeight="1">
      <c r="A695" s="39"/>
      <c r="B695" s="40"/>
      <c r="C695" s="244" t="s">
        <v>1218</v>
      </c>
      <c r="D695" s="244" t="s">
        <v>240</v>
      </c>
      <c r="E695" s="245" t="s">
        <v>2476</v>
      </c>
      <c r="F695" s="246" t="s">
        <v>2477</v>
      </c>
      <c r="G695" s="247" t="s">
        <v>297</v>
      </c>
      <c r="H695" s="248">
        <v>1</v>
      </c>
      <c r="I695" s="249"/>
      <c r="J695" s="250">
        <f>ROUND(I695*H695,2)</f>
        <v>0</v>
      </c>
      <c r="K695" s="246" t="s">
        <v>19</v>
      </c>
      <c r="L695" s="251"/>
      <c r="M695" s="252" t="s">
        <v>19</v>
      </c>
      <c r="N695" s="253" t="s">
        <v>43</v>
      </c>
      <c r="O695" s="85"/>
      <c r="P695" s="222">
        <f>O695*H695</f>
        <v>0</v>
      </c>
      <c r="Q695" s="222">
        <v>0</v>
      </c>
      <c r="R695" s="222">
        <f>Q695*H695</f>
        <v>0</v>
      </c>
      <c r="S695" s="222">
        <v>0</v>
      </c>
      <c r="T695" s="223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24" t="s">
        <v>405</v>
      </c>
      <c r="AT695" s="224" t="s">
        <v>240</v>
      </c>
      <c r="AU695" s="224" t="s">
        <v>81</v>
      </c>
      <c r="AY695" s="18" t="s">
        <v>210</v>
      </c>
      <c r="BE695" s="225">
        <f>IF(N695="základní",J695,0)</f>
        <v>0</v>
      </c>
      <c r="BF695" s="225">
        <f>IF(N695="snížená",J695,0)</f>
        <v>0</v>
      </c>
      <c r="BG695" s="225">
        <f>IF(N695="zákl. přenesená",J695,0)</f>
        <v>0</v>
      </c>
      <c r="BH695" s="225">
        <f>IF(N695="sníž. přenesená",J695,0)</f>
        <v>0</v>
      </c>
      <c r="BI695" s="225">
        <f>IF(N695="nulová",J695,0)</f>
        <v>0</v>
      </c>
      <c r="BJ695" s="18" t="s">
        <v>79</v>
      </c>
      <c r="BK695" s="225">
        <f>ROUND(I695*H695,2)</f>
        <v>0</v>
      </c>
      <c r="BL695" s="18" t="s">
        <v>311</v>
      </c>
      <c r="BM695" s="224" t="s">
        <v>2478</v>
      </c>
    </row>
    <row r="696" spans="1:47" s="2" customFormat="1" ht="12">
      <c r="A696" s="39"/>
      <c r="B696" s="40"/>
      <c r="C696" s="41"/>
      <c r="D696" s="226" t="s">
        <v>219</v>
      </c>
      <c r="E696" s="41"/>
      <c r="F696" s="227" t="s">
        <v>2477</v>
      </c>
      <c r="G696" s="41"/>
      <c r="H696" s="41"/>
      <c r="I696" s="228"/>
      <c r="J696" s="41"/>
      <c r="K696" s="41"/>
      <c r="L696" s="45"/>
      <c r="M696" s="229"/>
      <c r="N696" s="230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219</v>
      </c>
      <c r="AU696" s="18" t="s">
        <v>81</v>
      </c>
    </row>
    <row r="697" spans="1:65" s="2" customFormat="1" ht="16.5" customHeight="1">
      <c r="A697" s="39"/>
      <c r="B697" s="40"/>
      <c r="C697" s="244" t="s">
        <v>1226</v>
      </c>
      <c r="D697" s="244" t="s">
        <v>240</v>
      </c>
      <c r="E697" s="245" t="s">
        <v>2479</v>
      </c>
      <c r="F697" s="246" t="s">
        <v>2480</v>
      </c>
      <c r="G697" s="247" t="s">
        <v>297</v>
      </c>
      <c r="H697" s="248">
        <v>1</v>
      </c>
      <c r="I697" s="249"/>
      <c r="J697" s="250">
        <f>ROUND(I697*H697,2)</f>
        <v>0</v>
      </c>
      <c r="K697" s="246" t="s">
        <v>19</v>
      </c>
      <c r="L697" s="251"/>
      <c r="M697" s="252" t="s">
        <v>19</v>
      </c>
      <c r="N697" s="253" t="s">
        <v>43</v>
      </c>
      <c r="O697" s="85"/>
      <c r="P697" s="222">
        <f>O697*H697</f>
        <v>0</v>
      </c>
      <c r="Q697" s="222">
        <v>0</v>
      </c>
      <c r="R697" s="222">
        <f>Q697*H697</f>
        <v>0</v>
      </c>
      <c r="S697" s="222">
        <v>0</v>
      </c>
      <c r="T697" s="223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24" t="s">
        <v>405</v>
      </c>
      <c r="AT697" s="224" t="s">
        <v>240</v>
      </c>
      <c r="AU697" s="224" t="s">
        <v>81</v>
      </c>
      <c r="AY697" s="18" t="s">
        <v>210</v>
      </c>
      <c r="BE697" s="225">
        <f>IF(N697="základní",J697,0)</f>
        <v>0</v>
      </c>
      <c r="BF697" s="225">
        <f>IF(N697="snížená",J697,0)</f>
        <v>0</v>
      </c>
      <c r="BG697" s="225">
        <f>IF(N697="zákl. přenesená",J697,0)</f>
        <v>0</v>
      </c>
      <c r="BH697" s="225">
        <f>IF(N697="sníž. přenesená",J697,0)</f>
        <v>0</v>
      </c>
      <c r="BI697" s="225">
        <f>IF(N697="nulová",J697,0)</f>
        <v>0</v>
      </c>
      <c r="BJ697" s="18" t="s">
        <v>79</v>
      </c>
      <c r="BK697" s="225">
        <f>ROUND(I697*H697,2)</f>
        <v>0</v>
      </c>
      <c r="BL697" s="18" t="s">
        <v>311</v>
      </c>
      <c r="BM697" s="224" t="s">
        <v>2481</v>
      </c>
    </row>
    <row r="698" spans="1:47" s="2" customFormat="1" ht="12">
      <c r="A698" s="39"/>
      <c r="B698" s="40"/>
      <c r="C698" s="41"/>
      <c r="D698" s="226" t="s">
        <v>219</v>
      </c>
      <c r="E698" s="41"/>
      <c r="F698" s="227" t="s">
        <v>2480</v>
      </c>
      <c r="G698" s="41"/>
      <c r="H698" s="41"/>
      <c r="I698" s="228"/>
      <c r="J698" s="41"/>
      <c r="K698" s="41"/>
      <c r="L698" s="45"/>
      <c r="M698" s="229"/>
      <c r="N698" s="230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219</v>
      </c>
      <c r="AU698" s="18" t="s">
        <v>81</v>
      </c>
    </row>
    <row r="699" spans="1:65" s="2" customFormat="1" ht="24.15" customHeight="1">
      <c r="A699" s="39"/>
      <c r="B699" s="40"/>
      <c r="C699" s="213" t="s">
        <v>1234</v>
      </c>
      <c r="D699" s="213" t="s">
        <v>212</v>
      </c>
      <c r="E699" s="214" t="s">
        <v>2482</v>
      </c>
      <c r="F699" s="215" t="s">
        <v>2483</v>
      </c>
      <c r="G699" s="216" t="s">
        <v>297</v>
      </c>
      <c r="H699" s="217">
        <v>1</v>
      </c>
      <c r="I699" s="218"/>
      <c r="J699" s="219">
        <f>ROUND(I699*H699,2)</f>
        <v>0</v>
      </c>
      <c r="K699" s="215" t="s">
        <v>216</v>
      </c>
      <c r="L699" s="45"/>
      <c r="M699" s="220" t="s">
        <v>19</v>
      </c>
      <c r="N699" s="221" t="s">
        <v>43</v>
      </c>
      <c r="O699" s="85"/>
      <c r="P699" s="222">
        <f>O699*H699</f>
        <v>0</v>
      </c>
      <c r="Q699" s="222">
        <v>0</v>
      </c>
      <c r="R699" s="222">
        <f>Q699*H699</f>
        <v>0</v>
      </c>
      <c r="S699" s="222">
        <v>0</v>
      </c>
      <c r="T699" s="223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4" t="s">
        <v>311</v>
      </c>
      <c r="AT699" s="224" t="s">
        <v>212</v>
      </c>
      <c r="AU699" s="224" t="s">
        <v>81</v>
      </c>
      <c r="AY699" s="18" t="s">
        <v>210</v>
      </c>
      <c r="BE699" s="225">
        <f>IF(N699="základní",J699,0)</f>
        <v>0</v>
      </c>
      <c r="BF699" s="225">
        <f>IF(N699="snížená",J699,0)</f>
        <v>0</v>
      </c>
      <c r="BG699" s="225">
        <f>IF(N699="zákl. přenesená",J699,0)</f>
        <v>0</v>
      </c>
      <c r="BH699" s="225">
        <f>IF(N699="sníž. přenesená",J699,0)</f>
        <v>0</v>
      </c>
      <c r="BI699" s="225">
        <f>IF(N699="nulová",J699,0)</f>
        <v>0</v>
      </c>
      <c r="BJ699" s="18" t="s">
        <v>79</v>
      </c>
      <c r="BK699" s="225">
        <f>ROUND(I699*H699,2)</f>
        <v>0</v>
      </c>
      <c r="BL699" s="18" t="s">
        <v>311</v>
      </c>
      <c r="BM699" s="224" t="s">
        <v>2484</v>
      </c>
    </row>
    <row r="700" spans="1:47" s="2" customFormat="1" ht="12">
      <c r="A700" s="39"/>
      <c r="B700" s="40"/>
      <c r="C700" s="41"/>
      <c r="D700" s="226" t="s">
        <v>219</v>
      </c>
      <c r="E700" s="41"/>
      <c r="F700" s="227" t="s">
        <v>2485</v>
      </c>
      <c r="G700" s="41"/>
      <c r="H700" s="41"/>
      <c r="I700" s="228"/>
      <c r="J700" s="41"/>
      <c r="K700" s="41"/>
      <c r="L700" s="45"/>
      <c r="M700" s="229"/>
      <c r="N700" s="230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219</v>
      </c>
      <c r="AU700" s="18" t="s">
        <v>81</v>
      </c>
    </row>
    <row r="701" spans="1:47" s="2" customFormat="1" ht="12">
      <c r="A701" s="39"/>
      <c r="B701" s="40"/>
      <c r="C701" s="41"/>
      <c r="D701" s="231" t="s">
        <v>221</v>
      </c>
      <c r="E701" s="41"/>
      <c r="F701" s="232" t="s">
        <v>2486</v>
      </c>
      <c r="G701" s="41"/>
      <c r="H701" s="41"/>
      <c r="I701" s="228"/>
      <c r="J701" s="41"/>
      <c r="K701" s="41"/>
      <c r="L701" s="45"/>
      <c r="M701" s="229"/>
      <c r="N701" s="230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221</v>
      </c>
      <c r="AU701" s="18" t="s">
        <v>81</v>
      </c>
    </row>
    <row r="702" spans="1:65" s="2" customFormat="1" ht="16.5" customHeight="1">
      <c r="A702" s="39"/>
      <c r="B702" s="40"/>
      <c r="C702" s="244" t="s">
        <v>1240</v>
      </c>
      <c r="D702" s="244" t="s">
        <v>240</v>
      </c>
      <c r="E702" s="245" t="s">
        <v>2487</v>
      </c>
      <c r="F702" s="246" t="s">
        <v>19</v>
      </c>
      <c r="G702" s="247" t="s">
        <v>297</v>
      </c>
      <c r="H702" s="248">
        <v>1</v>
      </c>
      <c r="I702" s="249"/>
      <c r="J702" s="250">
        <f>ROUND(I702*H702,2)</f>
        <v>0</v>
      </c>
      <c r="K702" s="246" t="s">
        <v>19</v>
      </c>
      <c r="L702" s="251"/>
      <c r="M702" s="252" t="s">
        <v>19</v>
      </c>
      <c r="N702" s="253" t="s">
        <v>43</v>
      </c>
      <c r="O702" s="85"/>
      <c r="P702" s="222">
        <f>O702*H702</f>
        <v>0</v>
      </c>
      <c r="Q702" s="222">
        <v>0</v>
      </c>
      <c r="R702" s="222">
        <f>Q702*H702</f>
        <v>0</v>
      </c>
      <c r="S702" s="222">
        <v>0</v>
      </c>
      <c r="T702" s="223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24" t="s">
        <v>405</v>
      </c>
      <c r="AT702" s="224" t="s">
        <v>240</v>
      </c>
      <c r="AU702" s="224" t="s">
        <v>81</v>
      </c>
      <c r="AY702" s="18" t="s">
        <v>210</v>
      </c>
      <c r="BE702" s="225">
        <f>IF(N702="základní",J702,0)</f>
        <v>0</v>
      </c>
      <c r="BF702" s="225">
        <f>IF(N702="snížená",J702,0)</f>
        <v>0</v>
      </c>
      <c r="BG702" s="225">
        <f>IF(N702="zákl. přenesená",J702,0)</f>
        <v>0</v>
      </c>
      <c r="BH702" s="225">
        <f>IF(N702="sníž. přenesená",J702,0)</f>
        <v>0</v>
      </c>
      <c r="BI702" s="225">
        <f>IF(N702="nulová",J702,0)</f>
        <v>0</v>
      </c>
      <c r="BJ702" s="18" t="s">
        <v>79</v>
      </c>
      <c r="BK702" s="225">
        <f>ROUND(I702*H702,2)</f>
        <v>0</v>
      </c>
      <c r="BL702" s="18" t="s">
        <v>311</v>
      </c>
      <c r="BM702" s="224" t="s">
        <v>2488</v>
      </c>
    </row>
    <row r="703" spans="1:47" s="2" customFormat="1" ht="12">
      <c r="A703" s="39"/>
      <c r="B703" s="40"/>
      <c r="C703" s="41"/>
      <c r="D703" s="226" t="s">
        <v>219</v>
      </c>
      <c r="E703" s="41"/>
      <c r="F703" s="227" t="s">
        <v>2489</v>
      </c>
      <c r="G703" s="41"/>
      <c r="H703" s="41"/>
      <c r="I703" s="228"/>
      <c r="J703" s="41"/>
      <c r="K703" s="41"/>
      <c r="L703" s="45"/>
      <c r="M703" s="229"/>
      <c r="N703" s="230"/>
      <c r="O703" s="85"/>
      <c r="P703" s="85"/>
      <c r="Q703" s="85"/>
      <c r="R703" s="85"/>
      <c r="S703" s="85"/>
      <c r="T703" s="86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219</v>
      </c>
      <c r="AU703" s="18" t="s">
        <v>81</v>
      </c>
    </row>
    <row r="704" spans="1:47" s="2" customFormat="1" ht="12">
      <c r="A704" s="39"/>
      <c r="B704" s="40"/>
      <c r="C704" s="41"/>
      <c r="D704" s="226" t="s">
        <v>315</v>
      </c>
      <c r="E704" s="41"/>
      <c r="F704" s="254" t="s">
        <v>2490</v>
      </c>
      <c r="G704" s="41"/>
      <c r="H704" s="41"/>
      <c r="I704" s="228"/>
      <c r="J704" s="41"/>
      <c r="K704" s="41"/>
      <c r="L704" s="45"/>
      <c r="M704" s="229"/>
      <c r="N704" s="230"/>
      <c r="O704" s="85"/>
      <c r="P704" s="85"/>
      <c r="Q704" s="85"/>
      <c r="R704" s="85"/>
      <c r="S704" s="85"/>
      <c r="T704" s="86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315</v>
      </c>
      <c r="AU704" s="18" t="s">
        <v>81</v>
      </c>
    </row>
    <row r="705" spans="1:65" s="2" customFormat="1" ht="24.15" customHeight="1">
      <c r="A705" s="39"/>
      <c r="B705" s="40"/>
      <c r="C705" s="213" t="s">
        <v>1246</v>
      </c>
      <c r="D705" s="213" t="s">
        <v>212</v>
      </c>
      <c r="E705" s="214" t="s">
        <v>1102</v>
      </c>
      <c r="F705" s="215" t="s">
        <v>1103</v>
      </c>
      <c r="G705" s="216" t="s">
        <v>269</v>
      </c>
      <c r="H705" s="217">
        <v>9.3</v>
      </c>
      <c r="I705" s="218"/>
      <c r="J705" s="219">
        <f>ROUND(I705*H705,2)</f>
        <v>0</v>
      </c>
      <c r="K705" s="215" t="s">
        <v>216</v>
      </c>
      <c r="L705" s="45"/>
      <c r="M705" s="220" t="s">
        <v>19</v>
      </c>
      <c r="N705" s="221" t="s">
        <v>43</v>
      </c>
      <c r="O705" s="85"/>
      <c r="P705" s="222">
        <f>O705*H705</f>
        <v>0</v>
      </c>
      <c r="Q705" s="222">
        <v>0</v>
      </c>
      <c r="R705" s="222">
        <f>Q705*H705</f>
        <v>0</v>
      </c>
      <c r="S705" s="222">
        <v>0</v>
      </c>
      <c r="T705" s="223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24" t="s">
        <v>311</v>
      </c>
      <c r="AT705" s="224" t="s">
        <v>212</v>
      </c>
      <c r="AU705" s="224" t="s">
        <v>81</v>
      </c>
      <c r="AY705" s="18" t="s">
        <v>210</v>
      </c>
      <c r="BE705" s="225">
        <f>IF(N705="základní",J705,0)</f>
        <v>0</v>
      </c>
      <c r="BF705" s="225">
        <f>IF(N705="snížená",J705,0)</f>
        <v>0</v>
      </c>
      <c r="BG705" s="225">
        <f>IF(N705="zákl. přenesená",J705,0)</f>
        <v>0</v>
      </c>
      <c r="BH705" s="225">
        <f>IF(N705="sníž. přenesená",J705,0)</f>
        <v>0</v>
      </c>
      <c r="BI705" s="225">
        <f>IF(N705="nulová",J705,0)</f>
        <v>0</v>
      </c>
      <c r="BJ705" s="18" t="s">
        <v>79</v>
      </c>
      <c r="BK705" s="225">
        <f>ROUND(I705*H705,2)</f>
        <v>0</v>
      </c>
      <c r="BL705" s="18" t="s">
        <v>311</v>
      </c>
      <c r="BM705" s="224" t="s">
        <v>2491</v>
      </c>
    </row>
    <row r="706" spans="1:47" s="2" customFormat="1" ht="12">
      <c r="A706" s="39"/>
      <c r="B706" s="40"/>
      <c r="C706" s="41"/>
      <c r="D706" s="226" t="s">
        <v>219</v>
      </c>
      <c r="E706" s="41"/>
      <c r="F706" s="227" t="s">
        <v>1105</v>
      </c>
      <c r="G706" s="41"/>
      <c r="H706" s="41"/>
      <c r="I706" s="228"/>
      <c r="J706" s="41"/>
      <c r="K706" s="41"/>
      <c r="L706" s="45"/>
      <c r="M706" s="229"/>
      <c r="N706" s="230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219</v>
      </c>
      <c r="AU706" s="18" t="s">
        <v>81</v>
      </c>
    </row>
    <row r="707" spans="1:47" s="2" customFormat="1" ht="12">
      <c r="A707" s="39"/>
      <c r="B707" s="40"/>
      <c r="C707" s="41"/>
      <c r="D707" s="231" t="s">
        <v>221</v>
      </c>
      <c r="E707" s="41"/>
      <c r="F707" s="232" t="s">
        <v>1106</v>
      </c>
      <c r="G707" s="41"/>
      <c r="H707" s="41"/>
      <c r="I707" s="228"/>
      <c r="J707" s="41"/>
      <c r="K707" s="41"/>
      <c r="L707" s="45"/>
      <c r="M707" s="229"/>
      <c r="N707" s="230"/>
      <c r="O707" s="85"/>
      <c r="P707" s="85"/>
      <c r="Q707" s="85"/>
      <c r="R707" s="85"/>
      <c r="S707" s="85"/>
      <c r="T707" s="86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221</v>
      </c>
      <c r="AU707" s="18" t="s">
        <v>81</v>
      </c>
    </row>
    <row r="708" spans="1:51" s="13" customFormat="1" ht="12">
      <c r="A708" s="13"/>
      <c r="B708" s="233"/>
      <c r="C708" s="234"/>
      <c r="D708" s="226" t="s">
        <v>223</v>
      </c>
      <c r="E708" s="235" t="s">
        <v>19</v>
      </c>
      <c r="F708" s="236" t="s">
        <v>2492</v>
      </c>
      <c r="G708" s="234"/>
      <c r="H708" s="237">
        <v>9.3</v>
      </c>
      <c r="I708" s="238"/>
      <c r="J708" s="234"/>
      <c r="K708" s="234"/>
      <c r="L708" s="239"/>
      <c r="M708" s="240"/>
      <c r="N708" s="241"/>
      <c r="O708" s="241"/>
      <c r="P708" s="241"/>
      <c r="Q708" s="241"/>
      <c r="R708" s="241"/>
      <c r="S708" s="241"/>
      <c r="T708" s="24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3" t="s">
        <v>223</v>
      </c>
      <c r="AU708" s="243" t="s">
        <v>81</v>
      </c>
      <c r="AV708" s="13" t="s">
        <v>81</v>
      </c>
      <c r="AW708" s="13" t="s">
        <v>33</v>
      </c>
      <c r="AX708" s="13" t="s">
        <v>79</v>
      </c>
      <c r="AY708" s="243" t="s">
        <v>210</v>
      </c>
    </row>
    <row r="709" spans="1:65" s="2" customFormat="1" ht="24.15" customHeight="1">
      <c r="A709" s="39"/>
      <c r="B709" s="40"/>
      <c r="C709" s="244" t="s">
        <v>1252</v>
      </c>
      <c r="D709" s="244" t="s">
        <v>240</v>
      </c>
      <c r="E709" s="245" t="s">
        <v>1109</v>
      </c>
      <c r="F709" s="246" t="s">
        <v>1110</v>
      </c>
      <c r="G709" s="247" t="s">
        <v>269</v>
      </c>
      <c r="H709" s="248">
        <v>9.3</v>
      </c>
      <c r="I709" s="249"/>
      <c r="J709" s="250">
        <f>ROUND(I709*H709,2)</f>
        <v>0</v>
      </c>
      <c r="K709" s="246" t="s">
        <v>216</v>
      </c>
      <c r="L709" s="251"/>
      <c r="M709" s="252" t="s">
        <v>19</v>
      </c>
      <c r="N709" s="253" t="s">
        <v>43</v>
      </c>
      <c r="O709" s="85"/>
      <c r="P709" s="222">
        <f>O709*H709</f>
        <v>0</v>
      </c>
      <c r="Q709" s="222">
        <v>0.004</v>
      </c>
      <c r="R709" s="222">
        <f>Q709*H709</f>
        <v>0.037200000000000004</v>
      </c>
      <c r="S709" s="222">
        <v>0</v>
      </c>
      <c r="T709" s="223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24" t="s">
        <v>405</v>
      </c>
      <c r="AT709" s="224" t="s">
        <v>240</v>
      </c>
      <c r="AU709" s="224" t="s">
        <v>81</v>
      </c>
      <c r="AY709" s="18" t="s">
        <v>210</v>
      </c>
      <c r="BE709" s="225">
        <f>IF(N709="základní",J709,0)</f>
        <v>0</v>
      </c>
      <c r="BF709" s="225">
        <f>IF(N709="snížená",J709,0)</f>
        <v>0</v>
      </c>
      <c r="BG709" s="225">
        <f>IF(N709="zákl. přenesená",J709,0)</f>
        <v>0</v>
      </c>
      <c r="BH709" s="225">
        <f>IF(N709="sníž. přenesená",J709,0)</f>
        <v>0</v>
      </c>
      <c r="BI709" s="225">
        <f>IF(N709="nulová",J709,0)</f>
        <v>0</v>
      </c>
      <c r="BJ709" s="18" t="s">
        <v>79</v>
      </c>
      <c r="BK709" s="225">
        <f>ROUND(I709*H709,2)</f>
        <v>0</v>
      </c>
      <c r="BL709" s="18" t="s">
        <v>311</v>
      </c>
      <c r="BM709" s="224" t="s">
        <v>2493</v>
      </c>
    </row>
    <row r="710" spans="1:47" s="2" customFormat="1" ht="12">
      <c r="A710" s="39"/>
      <c r="B710" s="40"/>
      <c r="C710" s="41"/>
      <c r="D710" s="226" t="s">
        <v>219</v>
      </c>
      <c r="E710" s="41"/>
      <c r="F710" s="227" t="s">
        <v>1110</v>
      </c>
      <c r="G710" s="41"/>
      <c r="H710" s="41"/>
      <c r="I710" s="228"/>
      <c r="J710" s="41"/>
      <c r="K710" s="41"/>
      <c r="L710" s="45"/>
      <c r="M710" s="229"/>
      <c r="N710" s="230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219</v>
      </c>
      <c r="AU710" s="18" t="s">
        <v>81</v>
      </c>
    </row>
    <row r="711" spans="1:65" s="2" customFormat="1" ht="24.15" customHeight="1">
      <c r="A711" s="39"/>
      <c r="B711" s="40"/>
      <c r="C711" s="244" t="s">
        <v>1258</v>
      </c>
      <c r="D711" s="244" t="s">
        <v>240</v>
      </c>
      <c r="E711" s="245" t="s">
        <v>1113</v>
      </c>
      <c r="F711" s="246" t="s">
        <v>1114</v>
      </c>
      <c r="G711" s="247" t="s">
        <v>297</v>
      </c>
      <c r="H711" s="248">
        <v>10</v>
      </c>
      <c r="I711" s="249"/>
      <c r="J711" s="250">
        <f>ROUND(I711*H711,2)</f>
        <v>0</v>
      </c>
      <c r="K711" s="246" t="s">
        <v>216</v>
      </c>
      <c r="L711" s="251"/>
      <c r="M711" s="252" t="s">
        <v>19</v>
      </c>
      <c r="N711" s="253" t="s">
        <v>43</v>
      </c>
      <c r="O711" s="85"/>
      <c r="P711" s="222">
        <f>O711*H711</f>
        <v>0</v>
      </c>
      <c r="Q711" s="222">
        <v>6E-05</v>
      </c>
      <c r="R711" s="222">
        <f>Q711*H711</f>
        <v>0.0006000000000000001</v>
      </c>
      <c r="S711" s="222">
        <v>0</v>
      </c>
      <c r="T711" s="223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4" t="s">
        <v>405</v>
      </c>
      <c r="AT711" s="224" t="s">
        <v>240</v>
      </c>
      <c r="AU711" s="224" t="s">
        <v>81</v>
      </c>
      <c r="AY711" s="18" t="s">
        <v>210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79</v>
      </c>
      <c r="BK711" s="225">
        <f>ROUND(I711*H711,2)</f>
        <v>0</v>
      </c>
      <c r="BL711" s="18" t="s">
        <v>311</v>
      </c>
      <c r="BM711" s="224" t="s">
        <v>2494</v>
      </c>
    </row>
    <row r="712" spans="1:47" s="2" customFormat="1" ht="12">
      <c r="A712" s="39"/>
      <c r="B712" s="40"/>
      <c r="C712" s="41"/>
      <c r="D712" s="226" t="s">
        <v>219</v>
      </c>
      <c r="E712" s="41"/>
      <c r="F712" s="227" t="s">
        <v>1114</v>
      </c>
      <c r="G712" s="41"/>
      <c r="H712" s="41"/>
      <c r="I712" s="228"/>
      <c r="J712" s="41"/>
      <c r="K712" s="41"/>
      <c r="L712" s="45"/>
      <c r="M712" s="229"/>
      <c r="N712" s="230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219</v>
      </c>
      <c r="AU712" s="18" t="s">
        <v>81</v>
      </c>
    </row>
    <row r="713" spans="1:65" s="2" customFormat="1" ht="16.5" customHeight="1">
      <c r="A713" s="39"/>
      <c r="B713" s="40"/>
      <c r="C713" s="213" t="s">
        <v>1265</v>
      </c>
      <c r="D713" s="213" t="s">
        <v>212</v>
      </c>
      <c r="E713" s="214" t="s">
        <v>2495</v>
      </c>
      <c r="F713" s="215" t="s">
        <v>2496</v>
      </c>
      <c r="G713" s="216" t="s">
        <v>297</v>
      </c>
      <c r="H713" s="217">
        <v>1</v>
      </c>
      <c r="I713" s="218"/>
      <c r="J713" s="219">
        <f>ROUND(I713*H713,2)</f>
        <v>0</v>
      </c>
      <c r="K713" s="215" t="s">
        <v>19</v>
      </c>
      <c r="L713" s="45"/>
      <c r="M713" s="220" t="s">
        <v>19</v>
      </c>
      <c r="N713" s="221" t="s">
        <v>43</v>
      </c>
      <c r="O713" s="85"/>
      <c r="P713" s="222">
        <f>O713*H713</f>
        <v>0</v>
      </c>
      <c r="Q713" s="222">
        <v>0</v>
      </c>
      <c r="R713" s="222">
        <f>Q713*H713</f>
        <v>0</v>
      </c>
      <c r="S713" s="222">
        <v>0</v>
      </c>
      <c r="T713" s="223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24" t="s">
        <v>311</v>
      </c>
      <c r="AT713" s="224" t="s">
        <v>212</v>
      </c>
      <c r="AU713" s="224" t="s">
        <v>81</v>
      </c>
      <c r="AY713" s="18" t="s">
        <v>210</v>
      </c>
      <c r="BE713" s="225">
        <f>IF(N713="základní",J713,0)</f>
        <v>0</v>
      </c>
      <c r="BF713" s="225">
        <f>IF(N713="snížená",J713,0)</f>
        <v>0</v>
      </c>
      <c r="BG713" s="225">
        <f>IF(N713="zákl. přenesená",J713,0)</f>
        <v>0</v>
      </c>
      <c r="BH713" s="225">
        <f>IF(N713="sníž. přenesená",J713,0)</f>
        <v>0</v>
      </c>
      <c r="BI713" s="225">
        <f>IF(N713="nulová",J713,0)</f>
        <v>0</v>
      </c>
      <c r="BJ713" s="18" t="s">
        <v>79</v>
      </c>
      <c r="BK713" s="225">
        <f>ROUND(I713*H713,2)</f>
        <v>0</v>
      </c>
      <c r="BL713" s="18" t="s">
        <v>311</v>
      </c>
      <c r="BM713" s="224" t="s">
        <v>2497</v>
      </c>
    </row>
    <row r="714" spans="1:47" s="2" customFormat="1" ht="12">
      <c r="A714" s="39"/>
      <c r="B714" s="40"/>
      <c r="C714" s="41"/>
      <c r="D714" s="226" t="s">
        <v>219</v>
      </c>
      <c r="E714" s="41"/>
      <c r="F714" s="227" t="s">
        <v>2496</v>
      </c>
      <c r="G714" s="41"/>
      <c r="H714" s="41"/>
      <c r="I714" s="228"/>
      <c r="J714" s="41"/>
      <c r="K714" s="41"/>
      <c r="L714" s="45"/>
      <c r="M714" s="229"/>
      <c r="N714" s="230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219</v>
      </c>
      <c r="AU714" s="18" t="s">
        <v>81</v>
      </c>
    </row>
    <row r="715" spans="1:47" s="2" customFormat="1" ht="12">
      <c r="A715" s="39"/>
      <c r="B715" s="40"/>
      <c r="C715" s="41"/>
      <c r="D715" s="226" t="s">
        <v>315</v>
      </c>
      <c r="E715" s="41"/>
      <c r="F715" s="254" t="s">
        <v>1120</v>
      </c>
      <c r="G715" s="41"/>
      <c r="H715" s="41"/>
      <c r="I715" s="228"/>
      <c r="J715" s="41"/>
      <c r="K715" s="41"/>
      <c r="L715" s="45"/>
      <c r="M715" s="229"/>
      <c r="N715" s="230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315</v>
      </c>
      <c r="AU715" s="18" t="s">
        <v>81</v>
      </c>
    </row>
    <row r="716" spans="1:65" s="2" customFormat="1" ht="24.15" customHeight="1">
      <c r="A716" s="39"/>
      <c r="B716" s="40"/>
      <c r="C716" s="213" t="s">
        <v>1271</v>
      </c>
      <c r="D716" s="213" t="s">
        <v>212</v>
      </c>
      <c r="E716" s="214" t="s">
        <v>1122</v>
      </c>
      <c r="F716" s="215" t="s">
        <v>1123</v>
      </c>
      <c r="G716" s="216" t="s">
        <v>332</v>
      </c>
      <c r="H716" s="217">
        <v>0.094</v>
      </c>
      <c r="I716" s="218"/>
      <c r="J716" s="219">
        <f>ROUND(I716*H716,2)</f>
        <v>0</v>
      </c>
      <c r="K716" s="215" t="s">
        <v>216</v>
      </c>
      <c r="L716" s="45"/>
      <c r="M716" s="220" t="s">
        <v>19</v>
      </c>
      <c r="N716" s="221" t="s">
        <v>43</v>
      </c>
      <c r="O716" s="85"/>
      <c r="P716" s="222">
        <f>O716*H716</f>
        <v>0</v>
      </c>
      <c r="Q716" s="222">
        <v>0</v>
      </c>
      <c r="R716" s="222">
        <f>Q716*H716</f>
        <v>0</v>
      </c>
      <c r="S716" s="222">
        <v>0</v>
      </c>
      <c r="T716" s="223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4" t="s">
        <v>311</v>
      </c>
      <c r="AT716" s="224" t="s">
        <v>212</v>
      </c>
      <c r="AU716" s="224" t="s">
        <v>81</v>
      </c>
      <c r="AY716" s="18" t="s">
        <v>210</v>
      </c>
      <c r="BE716" s="225">
        <f>IF(N716="základní",J716,0)</f>
        <v>0</v>
      </c>
      <c r="BF716" s="225">
        <f>IF(N716="snížená",J716,0)</f>
        <v>0</v>
      </c>
      <c r="BG716" s="225">
        <f>IF(N716="zákl. přenesená",J716,0)</f>
        <v>0</v>
      </c>
      <c r="BH716" s="225">
        <f>IF(N716="sníž. přenesená",J716,0)</f>
        <v>0</v>
      </c>
      <c r="BI716" s="225">
        <f>IF(N716="nulová",J716,0)</f>
        <v>0</v>
      </c>
      <c r="BJ716" s="18" t="s">
        <v>79</v>
      </c>
      <c r="BK716" s="225">
        <f>ROUND(I716*H716,2)</f>
        <v>0</v>
      </c>
      <c r="BL716" s="18" t="s">
        <v>311</v>
      </c>
      <c r="BM716" s="224" t="s">
        <v>2498</v>
      </c>
    </row>
    <row r="717" spans="1:47" s="2" customFormat="1" ht="12">
      <c r="A717" s="39"/>
      <c r="B717" s="40"/>
      <c r="C717" s="41"/>
      <c r="D717" s="226" t="s">
        <v>219</v>
      </c>
      <c r="E717" s="41"/>
      <c r="F717" s="227" t="s">
        <v>1125</v>
      </c>
      <c r="G717" s="41"/>
      <c r="H717" s="41"/>
      <c r="I717" s="228"/>
      <c r="J717" s="41"/>
      <c r="K717" s="41"/>
      <c r="L717" s="45"/>
      <c r="M717" s="229"/>
      <c r="N717" s="230"/>
      <c r="O717" s="85"/>
      <c r="P717" s="85"/>
      <c r="Q717" s="85"/>
      <c r="R717" s="85"/>
      <c r="S717" s="85"/>
      <c r="T717" s="86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219</v>
      </c>
      <c r="AU717" s="18" t="s">
        <v>81</v>
      </c>
    </row>
    <row r="718" spans="1:47" s="2" customFormat="1" ht="12">
      <c r="A718" s="39"/>
      <c r="B718" s="40"/>
      <c r="C718" s="41"/>
      <c r="D718" s="231" t="s">
        <v>221</v>
      </c>
      <c r="E718" s="41"/>
      <c r="F718" s="232" t="s">
        <v>1126</v>
      </c>
      <c r="G718" s="41"/>
      <c r="H718" s="41"/>
      <c r="I718" s="228"/>
      <c r="J718" s="41"/>
      <c r="K718" s="41"/>
      <c r="L718" s="45"/>
      <c r="M718" s="229"/>
      <c r="N718" s="230"/>
      <c r="O718" s="85"/>
      <c r="P718" s="85"/>
      <c r="Q718" s="85"/>
      <c r="R718" s="85"/>
      <c r="S718" s="85"/>
      <c r="T718" s="86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221</v>
      </c>
      <c r="AU718" s="18" t="s">
        <v>81</v>
      </c>
    </row>
    <row r="719" spans="1:63" s="12" customFormat="1" ht="22.8" customHeight="1">
      <c r="A719" s="12"/>
      <c r="B719" s="197"/>
      <c r="C719" s="198"/>
      <c r="D719" s="199" t="s">
        <v>71</v>
      </c>
      <c r="E719" s="211" t="s">
        <v>1127</v>
      </c>
      <c r="F719" s="211" t="s">
        <v>1128</v>
      </c>
      <c r="G719" s="198"/>
      <c r="H719" s="198"/>
      <c r="I719" s="201"/>
      <c r="J719" s="212">
        <f>BK719</f>
        <v>0</v>
      </c>
      <c r="K719" s="198"/>
      <c r="L719" s="203"/>
      <c r="M719" s="204"/>
      <c r="N719" s="205"/>
      <c r="O719" s="205"/>
      <c r="P719" s="206">
        <f>SUM(P720:P771)</f>
        <v>0</v>
      </c>
      <c r="Q719" s="205"/>
      <c r="R719" s="206">
        <f>SUM(R720:R771)</f>
        <v>0.21998</v>
      </c>
      <c r="S719" s="205"/>
      <c r="T719" s="207">
        <f>SUM(T720:T771)</f>
        <v>0.097588</v>
      </c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R719" s="208" t="s">
        <v>81</v>
      </c>
      <c r="AT719" s="209" t="s">
        <v>71</v>
      </c>
      <c r="AU719" s="209" t="s">
        <v>79</v>
      </c>
      <c r="AY719" s="208" t="s">
        <v>210</v>
      </c>
      <c r="BK719" s="210">
        <f>SUM(BK720:BK771)</f>
        <v>0</v>
      </c>
    </row>
    <row r="720" spans="1:65" s="2" customFormat="1" ht="16.5" customHeight="1">
      <c r="A720" s="39"/>
      <c r="B720" s="40"/>
      <c r="C720" s="213" t="s">
        <v>1277</v>
      </c>
      <c r="D720" s="213" t="s">
        <v>212</v>
      </c>
      <c r="E720" s="214" t="s">
        <v>2499</v>
      </c>
      <c r="F720" s="215" t="s">
        <v>2500</v>
      </c>
      <c r="G720" s="216" t="s">
        <v>229</v>
      </c>
      <c r="H720" s="217">
        <v>39</v>
      </c>
      <c r="I720" s="218"/>
      <c r="J720" s="219">
        <f>ROUND(I720*H720,2)</f>
        <v>0</v>
      </c>
      <c r="K720" s="215" t="s">
        <v>216</v>
      </c>
      <c r="L720" s="45"/>
      <c r="M720" s="220" t="s">
        <v>19</v>
      </c>
      <c r="N720" s="221" t="s">
        <v>43</v>
      </c>
      <c r="O720" s="85"/>
      <c r="P720" s="222">
        <f>O720*H720</f>
        <v>0</v>
      </c>
      <c r="Q720" s="222">
        <v>0.0001</v>
      </c>
      <c r="R720" s="222">
        <f>Q720*H720</f>
        <v>0.0039000000000000003</v>
      </c>
      <c r="S720" s="222">
        <v>0</v>
      </c>
      <c r="T720" s="223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24" t="s">
        <v>311</v>
      </c>
      <c r="AT720" s="224" t="s">
        <v>212</v>
      </c>
      <c r="AU720" s="224" t="s">
        <v>81</v>
      </c>
      <c r="AY720" s="18" t="s">
        <v>210</v>
      </c>
      <c r="BE720" s="225">
        <f>IF(N720="základní",J720,0)</f>
        <v>0</v>
      </c>
      <c r="BF720" s="225">
        <f>IF(N720="snížená",J720,0)</f>
        <v>0</v>
      </c>
      <c r="BG720" s="225">
        <f>IF(N720="zákl. přenesená",J720,0)</f>
        <v>0</v>
      </c>
      <c r="BH720" s="225">
        <f>IF(N720="sníž. přenesená",J720,0)</f>
        <v>0</v>
      </c>
      <c r="BI720" s="225">
        <f>IF(N720="nulová",J720,0)</f>
        <v>0</v>
      </c>
      <c r="BJ720" s="18" t="s">
        <v>79</v>
      </c>
      <c r="BK720" s="225">
        <f>ROUND(I720*H720,2)</f>
        <v>0</v>
      </c>
      <c r="BL720" s="18" t="s">
        <v>311</v>
      </c>
      <c r="BM720" s="224" t="s">
        <v>2501</v>
      </c>
    </row>
    <row r="721" spans="1:47" s="2" customFormat="1" ht="12">
      <c r="A721" s="39"/>
      <c r="B721" s="40"/>
      <c r="C721" s="41"/>
      <c r="D721" s="226" t="s">
        <v>219</v>
      </c>
      <c r="E721" s="41"/>
      <c r="F721" s="227" t="s">
        <v>2502</v>
      </c>
      <c r="G721" s="41"/>
      <c r="H721" s="41"/>
      <c r="I721" s="228"/>
      <c r="J721" s="41"/>
      <c r="K721" s="41"/>
      <c r="L721" s="45"/>
      <c r="M721" s="229"/>
      <c r="N721" s="230"/>
      <c r="O721" s="85"/>
      <c r="P721" s="85"/>
      <c r="Q721" s="85"/>
      <c r="R721" s="85"/>
      <c r="S721" s="85"/>
      <c r="T721" s="86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T721" s="18" t="s">
        <v>219</v>
      </c>
      <c r="AU721" s="18" t="s">
        <v>81</v>
      </c>
    </row>
    <row r="722" spans="1:47" s="2" customFormat="1" ht="12">
      <c r="A722" s="39"/>
      <c r="B722" s="40"/>
      <c r="C722" s="41"/>
      <c r="D722" s="231" t="s">
        <v>221</v>
      </c>
      <c r="E722" s="41"/>
      <c r="F722" s="232" t="s">
        <v>2503</v>
      </c>
      <c r="G722" s="41"/>
      <c r="H722" s="41"/>
      <c r="I722" s="228"/>
      <c r="J722" s="41"/>
      <c r="K722" s="41"/>
      <c r="L722" s="45"/>
      <c r="M722" s="229"/>
      <c r="N722" s="230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221</v>
      </c>
      <c r="AU722" s="18" t="s">
        <v>81</v>
      </c>
    </row>
    <row r="723" spans="1:65" s="2" customFormat="1" ht="24.15" customHeight="1">
      <c r="A723" s="39"/>
      <c r="B723" s="40"/>
      <c r="C723" s="244" t="s">
        <v>1283</v>
      </c>
      <c r="D723" s="244" t="s">
        <v>240</v>
      </c>
      <c r="E723" s="245" t="s">
        <v>2504</v>
      </c>
      <c r="F723" s="246" t="s">
        <v>2505</v>
      </c>
      <c r="G723" s="247" t="s">
        <v>332</v>
      </c>
      <c r="H723" s="248">
        <v>0.133</v>
      </c>
      <c r="I723" s="249"/>
      <c r="J723" s="250">
        <f>ROUND(I723*H723,2)</f>
        <v>0</v>
      </c>
      <c r="K723" s="246" t="s">
        <v>216</v>
      </c>
      <c r="L723" s="251"/>
      <c r="M723" s="252" t="s">
        <v>19</v>
      </c>
      <c r="N723" s="253" t="s">
        <v>43</v>
      </c>
      <c r="O723" s="85"/>
      <c r="P723" s="222">
        <f>O723*H723</f>
        <v>0</v>
      </c>
      <c r="Q723" s="222">
        <v>1</v>
      </c>
      <c r="R723" s="222">
        <f>Q723*H723</f>
        <v>0.133</v>
      </c>
      <c r="S723" s="222">
        <v>0</v>
      </c>
      <c r="T723" s="223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4" t="s">
        <v>405</v>
      </c>
      <c r="AT723" s="224" t="s">
        <v>240</v>
      </c>
      <c r="AU723" s="224" t="s">
        <v>81</v>
      </c>
      <c r="AY723" s="18" t="s">
        <v>210</v>
      </c>
      <c r="BE723" s="225">
        <f>IF(N723="základní",J723,0)</f>
        <v>0</v>
      </c>
      <c r="BF723" s="225">
        <f>IF(N723="snížená",J723,0)</f>
        <v>0</v>
      </c>
      <c r="BG723" s="225">
        <f>IF(N723="zákl. přenesená",J723,0)</f>
        <v>0</v>
      </c>
      <c r="BH723" s="225">
        <f>IF(N723="sníž. přenesená",J723,0)</f>
        <v>0</v>
      </c>
      <c r="BI723" s="225">
        <f>IF(N723="nulová",J723,0)</f>
        <v>0</v>
      </c>
      <c r="BJ723" s="18" t="s">
        <v>79</v>
      </c>
      <c r="BK723" s="225">
        <f>ROUND(I723*H723,2)</f>
        <v>0</v>
      </c>
      <c r="BL723" s="18" t="s">
        <v>311</v>
      </c>
      <c r="BM723" s="224" t="s">
        <v>2506</v>
      </c>
    </row>
    <row r="724" spans="1:47" s="2" customFormat="1" ht="12">
      <c r="A724" s="39"/>
      <c r="B724" s="40"/>
      <c r="C724" s="41"/>
      <c r="D724" s="226" t="s">
        <v>219</v>
      </c>
      <c r="E724" s="41"/>
      <c r="F724" s="227" t="s">
        <v>2505</v>
      </c>
      <c r="G724" s="41"/>
      <c r="H724" s="41"/>
      <c r="I724" s="228"/>
      <c r="J724" s="41"/>
      <c r="K724" s="41"/>
      <c r="L724" s="45"/>
      <c r="M724" s="229"/>
      <c r="N724" s="230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219</v>
      </c>
      <c r="AU724" s="18" t="s">
        <v>81</v>
      </c>
    </row>
    <row r="725" spans="1:65" s="2" customFormat="1" ht="16.5" customHeight="1">
      <c r="A725" s="39"/>
      <c r="B725" s="40"/>
      <c r="C725" s="213" t="s">
        <v>1288</v>
      </c>
      <c r="D725" s="213" t="s">
        <v>212</v>
      </c>
      <c r="E725" s="214" t="s">
        <v>1130</v>
      </c>
      <c r="F725" s="215" t="s">
        <v>1131</v>
      </c>
      <c r="G725" s="216" t="s">
        <v>229</v>
      </c>
      <c r="H725" s="217">
        <v>4.968</v>
      </c>
      <c r="I725" s="218"/>
      <c r="J725" s="219">
        <f>ROUND(I725*H725,2)</f>
        <v>0</v>
      </c>
      <c r="K725" s="215" t="s">
        <v>216</v>
      </c>
      <c r="L725" s="45"/>
      <c r="M725" s="220" t="s">
        <v>19</v>
      </c>
      <c r="N725" s="221" t="s">
        <v>43</v>
      </c>
      <c r="O725" s="85"/>
      <c r="P725" s="222">
        <f>O725*H725</f>
        <v>0</v>
      </c>
      <c r="Q725" s="222">
        <v>0</v>
      </c>
      <c r="R725" s="222">
        <f>Q725*H725</f>
        <v>0</v>
      </c>
      <c r="S725" s="222">
        <v>0.018</v>
      </c>
      <c r="T725" s="223">
        <f>S725*H725</f>
        <v>0.08942399999999999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24" t="s">
        <v>311</v>
      </c>
      <c r="AT725" s="224" t="s">
        <v>212</v>
      </c>
      <c r="AU725" s="224" t="s">
        <v>81</v>
      </c>
      <c r="AY725" s="18" t="s">
        <v>210</v>
      </c>
      <c r="BE725" s="225">
        <f>IF(N725="základní",J725,0)</f>
        <v>0</v>
      </c>
      <c r="BF725" s="225">
        <f>IF(N725="snížená",J725,0)</f>
        <v>0</v>
      </c>
      <c r="BG725" s="225">
        <f>IF(N725="zákl. přenesená",J725,0)</f>
        <v>0</v>
      </c>
      <c r="BH725" s="225">
        <f>IF(N725="sníž. přenesená",J725,0)</f>
        <v>0</v>
      </c>
      <c r="BI725" s="225">
        <f>IF(N725="nulová",J725,0)</f>
        <v>0</v>
      </c>
      <c r="BJ725" s="18" t="s">
        <v>79</v>
      </c>
      <c r="BK725" s="225">
        <f>ROUND(I725*H725,2)</f>
        <v>0</v>
      </c>
      <c r="BL725" s="18" t="s">
        <v>311</v>
      </c>
      <c r="BM725" s="224" t="s">
        <v>2507</v>
      </c>
    </row>
    <row r="726" spans="1:47" s="2" customFormat="1" ht="12">
      <c r="A726" s="39"/>
      <c r="B726" s="40"/>
      <c r="C726" s="41"/>
      <c r="D726" s="226" t="s">
        <v>219</v>
      </c>
      <c r="E726" s="41"/>
      <c r="F726" s="227" t="s">
        <v>1133</v>
      </c>
      <c r="G726" s="41"/>
      <c r="H726" s="41"/>
      <c r="I726" s="228"/>
      <c r="J726" s="41"/>
      <c r="K726" s="41"/>
      <c r="L726" s="45"/>
      <c r="M726" s="229"/>
      <c r="N726" s="230"/>
      <c r="O726" s="85"/>
      <c r="P726" s="85"/>
      <c r="Q726" s="85"/>
      <c r="R726" s="85"/>
      <c r="S726" s="85"/>
      <c r="T726" s="86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219</v>
      </c>
      <c r="AU726" s="18" t="s">
        <v>81</v>
      </c>
    </row>
    <row r="727" spans="1:47" s="2" customFormat="1" ht="12">
      <c r="A727" s="39"/>
      <c r="B727" s="40"/>
      <c r="C727" s="41"/>
      <c r="D727" s="231" t="s">
        <v>221</v>
      </c>
      <c r="E727" s="41"/>
      <c r="F727" s="232" t="s">
        <v>1134</v>
      </c>
      <c r="G727" s="41"/>
      <c r="H727" s="41"/>
      <c r="I727" s="228"/>
      <c r="J727" s="41"/>
      <c r="K727" s="41"/>
      <c r="L727" s="45"/>
      <c r="M727" s="229"/>
      <c r="N727" s="230"/>
      <c r="O727" s="85"/>
      <c r="P727" s="85"/>
      <c r="Q727" s="85"/>
      <c r="R727" s="85"/>
      <c r="S727" s="85"/>
      <c r="T727" s="86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221</v>
      </c>
      <c r="AU727" s="18" t="s">
        <v>81</v>
      </c>
    </row>
    <row r="728" spans="1:51" s="13" customFormat="1" ht="12">
      <c r="A728" s="13"/>
      <c r="B728" s="233"/>
      <c r="C728" s="234"/>
      <c r="D728" s="226" t="s">
        <v>223</v>
      </c>
      <c r="E728" s="235" t="s">
        <v>19</v>
      </c>
      <c r="F728" s="236" t="s">
        <v>2508</v>
      </c>
      <c r="G728" s="234"/>
      <c r="H728" s="237">
        <v>4.968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3" t="s">
        <v>223</v>
      </c>
      <c r="AU728" s="243" t="s">
        <v>81</v>
      </c>
      <c r="AV728" s="13" t="s">
        <v>81</v>
      </c>
      <c r="AW728" s="13" t="s">
        <v>33</v>
      </c>
      <c r="AX728" s="13" t="s">
        <v>79</v>
      </c>
      <c r="AY728" s="243" t="s">
        <v>210</v>
      </c>
    </row>
    <row r="729" spans="1:65" s="2" customFormat="1" ht="16.5" customHeight="1">
      <c r="A729" s="39"/>
      <c r="B729" s="40"/>
      <c r="C729" s="213" t="s">
        <v>1294</v>
      </c>
      <c r="D729" s="213" t="s">
        <v>212</v>
      </c>
      <c r="E729" s="214" t="s">
        <v>2509</v>
      </c>
      <c r="F729" s="215" t="s">
        <v>2510</v>
      </c>
      <c r="G729" s="216" t="s">
        <v>297</v>
      </c>
      <c r="H729" s="217">
        <v>1</v>
      </c>
      <c r="I729" s="218"/>
      <c r="J729" s="219">
        <f>ROUND(I729*H729,2)</f>
        <v>0</v>
      </c>
      <c r="K729" s="215" t="s">
        <v>216</v>
      </c>
      <c r="L729" s="45"/>
      <c r="M729" s="220" t="s">
        <v>19</v>
      </c>
      <c r="N729" s="221" t="s">
        <v>43</v>
      </c>
      <c r="O729" s="85"/>
      <c r="P729" s="222">
        <f>O729*H729</f>
        <v>0</v>
      </c>
      <c r="Q729" s="222">
        <v>0</v>
      </c>
      <c r="R729" s="222">
        <f>Q729*H729</f>
        <v>0</v>
      </c>
      <c r="S729" s="222">
        <v>0</v>
      </c>
      <c r="T729" s="223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24" t="s">
        <v>311</v>
      </c>
      <c r="AT729" s="224" t="s">
        <v>212</v>
      </c>
      <c r="AU729" s="224" t="s">
        <v>81</v>
      </c>
      <c r="AY729" s="18" t="s">
        <v>210</v>
      </c>
      <c r="BE729" s="225">
        <f>IF(N729="základní",J729,0)</f>
        <v>0</v>
      </c>
      <c r="BF729" s="225">
        <f>IF(N729="snížená",J729,0)</f>
        <v>0</v>
      </c>
      <c r="BG729" s="225">
        <f>IF(N729="zákl. přenesená",J729,0)</f>
        <v>0</v>
      </c>
      <c r="BH729" s="225">
        <f>IF(N729="sníž. přenesená",J729,0)</f>
        <v>0</v>
      </c>
      <c r="BI729" s="225">
        <f>IF(N729="nulová",J729,0)</f>
        <v>0</v>
      </c>
      <c r="BJ729" s="18" t="s">
        <v>79</v>
      </c>
      <c r="BK729" s="225">
        <f>ROUND(I729*H729,2)</f>
        <v>0</v>
      </c>
      <c r="BL729" s="18" t="s">
        <v>311</v>
      </c>
      <c r="BM729" s="224" t="s">
        <v>2511</v>
      </c>
    </row>
    <row r="730" spans="1:47" s="2" customFormat="1" ht="12">
      <c r="A730" s="39"/>
      <c r="B730" s="40"/>
      <c r="C730" s="41"/>
      <c r="D730" s="226" t="s">
        <v>219</v>
      </c>
      <c r="E730" s="41"/>
      <c r="F730" s="227" t="s">
        <v>2512</v>
      </c>
      <c r="G730" s="41"/>
      <c r="H730" s="41"/>
      <c r="I730" s="228"/>
      <c r="J730" s="41"/>
      <c r="K730" s="41"/>
      <c r="L730" s="45"/>
      <c r="M730" s="229"/>
      <c r="N730" s="230"/>
      <c r="O730" s="85"/>
      <c r="P730" s="85"/>
      <c r="Q730" s="85"/>
      <c r="R730" s="85"/>
      <c r="S730" s="85"/>
      <c r="T730" s="86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219</v>
      </c>
      <c r="AU730" s="18" t="s">
        <v>81</v>
      </c>
    </row>
    <row r="731" spans="1:47" s="2" customFormat="1" ht="12">
      <c r="A731" s="39"/>
      <c r="B731" s="40"/>
      <c r="C731" s="41"/>
      <c r="D731" s="231" t="s">
        <v>221</v>
      </c>
      <c r="E731" s="41"/>
      <c r="F731" s="232" t="s">
        <v>2513</v>
      </c>
      <c r="G731" s="41"/>
      <c r="H731" s="41"/>
      <c r="I731" s="228"/>
      <c r="J731" s="41"/>
      <c r="K731" s="41"/>
      <c r="L731" s="45"/>
      <c r="M731" s="229"/>
      <c r="N731" s="230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221</v>
      </c>
      <c r="AU731" s="18" t="s">
        <v>81</v>
      </c>
    </row>
    <row r="732" spans="1:65" s="2" customFormat="1" ht="24.15" customHeight="1">
      <c r="A732" s="39"/>
      <c r="B732" s="40"/>
      <c r="C732" s="244" t="s">
        <v>1298</v>
      </c>
      <c r="D732" s="244" t="s">
        <v>240</v>
      </c>
      <c r="E732" s="245" t="s">
        <v>2514</v>
      </c>
      <c r="F732" s="246" t="s">
        <v>2515</v>
      </c>
      <c r="G732" s="247" t="s">
        <v>297</v>
      </c>
      <c r="H732" s="248">
        <v>1</v>
      </c>
      <c r="I732" s="249"/>
      <c r="J732" s="250">
        <f>ROUND(I732*H732,2)</f>
        <v>0</v>
      </c>
      <c r="K732" s="246" t="s">
        <v>19</v>
      </c>
      <c r="L732" s="251"/>
      <c r="M732" s="252" t="s">
        <v>19</v>
      </c>
      <c r="N732" s="253" t="s">
        <v>43</v>
      </c>
      <c r="O732" s="85"/>
      <c r="P732" s="222">
        <f>O732*H732</f>
        <v>0</v>
      </c>
      <c r="Q732" s="222">
        <v>0</v>
      </c>
      <c r="R732" s="222">
        <f>Q732*H732</f>
        <v>0</v>
      </c>
      <c r="S732" s="222">
        <v>0</v>
      </c>
      <c r="T732" s="223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24" t="s">
        <v>405</v>
      </c>
      <c r="AT732" s="224" t="s">
        <v>240</v>
      </c>
      <c r="AU732" s="224" t="s">
        <v>81</v>
      </c>
      <c r="AY732" s="18" t="s">
        <v>210</v>
      </c>
      <c r="BE732" s="225">
        <f>IF(N732="základní",J732,0)</f>
        <v>0</v>
      </c>
      <c r="BF732" s="225">
        <f>IF(N732="snížená",J732,0)</f>
        <v>0</v>
      </c>
      <c r="BG732" s="225">
        <f>IF(N732="zákl. přenesená",J732,0)</f>
        <v>0</v>
      </c>
      <c r="BH732" s="225">
        <f>IF(N732="sníž. přenesená",J732,0)</f>
        <v>0</v>
      </c>
      <c r="BI732" s="225">
        <f>IF(N732="nulová",J732,0)</f>
        <v>0</v>
      </c>
      <c r="BJ732" s="18" t="s">
        <v>79</v>
      </c>
      <c r="BK732" s="225">
        <f>ROUND(I732*H732,2)</f>
        <v>0</v>
      </c>
      <c r="BL732" s="18" t="s">
        <v>311</v>
      </c>
      <c r="BM732" s="224" t="s">
        <v>2516</v>
      </c>
    </row>
    <row r="733" spans="1:47" s="2" customFormat="1" ht="12">
      <c r="A733" s="39"/>
      <c r="B733" s="40"/>
      <c r="C733" s="41"/>
      <c r="D733" s="226" t="s">
        <v>219</v>
      </c>
      <c r="E733" s="41"/>
      <c r="F733" s="227" t="s">
        <v>2515</v>
      </c>
      <c r="G733" s="41"/>
      <c r="H733" s="41"/>
      <c r="I733" s="228"/>
      <c r="J733" s="41"/>
      <c r="K733" s="41"/>
      <c r="L733" s="45"/>
      <c r="M733" s="229"/>
      <c r="N733" s="230"/>
      <c r="O733" s="85"/>
      <c r="P733" s="85"/>
      <c r="Q733" s="85"/>
      <c r="R733" s="85"/>
      <c r="S733" s="85"/>
      <c r="T733" s="86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T733" s="18" t="s">
        <v>219</v>
      </c>
      <c r="AU733" s="18" t="s">
        <v>81</v>
      </c>
    </row>
    <row r="734" spans="1:65" s="2" customFormat="1" ht="21.75" customHeight="1">
      <c r="A734" s="39"/>
      <c r="B734" s="40"/>
      <c r="C734" s="213" t="s">
        <v>1306</v>
      </c>
      <c r="D734" s="213" t="s">
        <v>212</v>
      </c>
      <c r="E734" s="214" t="s">
        <v>1137</v>
      </c>
      <c r="F734" s="215" t="s">
        <v>1138</v>
      </c>
      <c r="G734" s="216" t="s">
        <v>297</v>
      </c>
      <c r="H734" s="217">
        <v>2</v>
      </c>
      <c r="I734" s="218"/>
      <c r="J734" s="219">
        <f>ROUND(I734*H734,2)</f>
        <v>0</v>
      </c>
      <c r="K734" s="215" t="s">
        <v>216</v>
      </c>
      <c r="L734" s="45"/>
      <c r="M734" s="220" t="s">
        <v>19</v>
      </c>
      <c r="N734" s="221" t="s">
        <v>43</v>
      </c>
      <c r="O734" s="85"/>
      <c r="P734" s="222">
        <f>O734*H734</f>
        <v>0</v>
      </c>
      <c r="Q734" s="222">
        <v>0</v>
      </c>
      <c r="R734" s="222">
        <f>Q734*H734</f>
        <v>0</v>
      </c>
      <c r="S734" s="222">
        <v>0</v>
      </c>
      <c r="T734" s="223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24" t="s">
        <v>311</v>
      </c>
      <c r="AT734" s="224" t="s">
        <v>212</v>
      </c>
      <c r="AU734" s="224" t="s">
        <v>81</v>
      </c>
      <c r="AY734" s="18" t="s">
        <v>210</v>
      </c>
      <c r="BE734" s="225">
        <f>IF(N734="základní",J734,0)</f>
        <v>0</v>
      </c>
      <c r="BF734" s="225">
        <f>IF(N734="snížená",J734,0)</f>
        <v>0</v>
      </c>
      <c r="BG734" s="225">
        <f>IF(N734="zákl. přenesená",J734,0)</f>
        <v>0</v>
      </c>
      <c r="BH734" s="225">
        <f>IF(N734="sníž. přenesená",J734,0)</f>
        <v>0</v>
      </c>
      <c r="BI734" s="225">
        <f>IF(N734="nulová",J734,0)</f>
        <v>0</v>
      </c>
      <c r="BJ734" s="18" t="s">
        <v>79</v>
      </c>
      <c r="BK734" s="225">
        <f>ROUND(I734*H734,2)</f>
        <v>0</v>
      </c>
      <c r="BL734" s="18" t="s">
        <v>311</v>
      </c>
      <c r="BM734" s="224" t="s">
        <v>2517</v>
      </c>
    </row>
    <row r="735" spans="1:47" s="2" customFormat="1" ht="12">
      <c r="A735" s="39"/>
      <c r="B735" s="40"/>
      <c r="C735" s="41"/>
      <c r="D735" s="226" t="s">
        <v>219</v>
      </c>
      <c r="E735" s="41"/>
      <c r="F735" s="227" t="s">
        <v>1140</v>
      </c>
      <c r="G735" s="41"/>
      <c r="H735" s="41"/>
      <c r="I735" s="228"/>
      <c r="J735" s="41"/>
      <c r="K735" s="41"/>
      <c r="L735" s="45"/>
      <c r="M735" s="229"/>
      <c r="N735" s="230"/>
      <c r="O735" s="85"/>
      <c r="P735" s="85"/>
      <c r="Q735" s="85"/>
      <c r="R735" s="85"/>
      <c r="S735" s="85"/>
      <c r="T735" s="86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219</v>
      </c>
      <c r="AU735" s="18" t="s">
        <v>81</v>
      </c>
    </row>
    <row r="736" spans="1:47" s="2" customFormat="1" ht="12">
      <c r="A736" s="39"/>
      <c r="B736" s="40"/>
      <c r="C736" s="41"/>
      <c r="D736" s="231" t="s">
        <v>221</v>
      </c>
      <c r="E736" s="41"/>
      <c r="F736" s="232" t="s">
        <v>1141</v>
      </c>
      <c r="G736" s="41"/>
      <c r="H736" s="41"/>
      <c r="I736" s="228"/>
      <c r="J736" s="41"/>
      <c r="K736" s="41"/>
      <c r="L736" s="45"/>
      <c r="M736" s="229"/>
      <c r="N736" s="230"/>
      <c r="O736" s="85"/>
      <c r="P736" s="85"/>
      <c r="Q736" s="85"/>
      <c r="R736" s="85"/>
      <c r="S736" s="85"/>
      <c r="T736" s="86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221</v>
      </c>
      <c r="AU736" s="18" t="s">
        <v>81</v>
      </c>
    </row>
    <row r="737" spans="1:65" s="2" customFormat="1" ht="24.15" customHeight="1">
      <c r="A737" s="39"/>
      <c r="B737" s="40"/>
      <c r="C737" s="244" t="s">
        <v>1314</v>
      </c>
      <c r="D737" s="244" t="s">
        <v>240</v>
      </c>
      <c r="E737" s="245" t="s">
        <v>1143</v>
      </c>
      <c r="F737" s="246" t="s">
        <v>1144</v>
      </c>
      <c r="G737" s="247" t="s">
        <v>297</v>
      </c>
      <c r="H737" s="248">
        <v>2</v>
      </c>
      <c r="I737" s="249"/>
      <c r="J737" s="250">
        <f>ROUND(I737*H737,2)</f>
        <v>0</v>
      </c>
      <c r="K737" s="246" t="s">
        <v>19</v>
      </c>
      <c r="L737" s="251"/>
      <c r="M737" s="252" t="s">
        <v>19</v>
      </c>
      <c r="N737" s="253" t="s">
        <v>43</v>
      </c>
      <c r="O737" s="85"/>
      <c r="P737" s="222">
        <f>O737*H737</f>
        <v>0</v>
      </c>
      <c r="Q737" s="222">
        <v>0</v>
      </c>
      <c r="R737" s="222">
        <f>Q737*H737</f>
        <v>0</v>
      </c>
      <c r="S737" s="222">
        <v>0</v>
      </c>
      <c r="T737" s="223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24" t="s">
        <v>405</v>
      </c>
      <c r="AT737" s="224" t="s">
        <v>240</v>
      </c>
      <c r="AU737" s="224" t="s">
        <v>81</v>
      </c>
      <c r="AY737" s="18" t="s">
        <v>210</v>
      </c>
      <c r="BE737" s="225">
        <f>IF(N737="základní",J737,0)</f>
        <v>0</v>
      </c>
      <c r="BF737" s="225">
        <f>IF(N737="snížená",J737,0)</f>
        <v>0</v>
      </c>
      <c r="BG737" s="225">
        <f>IF(N737="zákl. přenesená",J737,0)</f>
        <v>0</v>
      </c>
      <c r="BH737" s="225">
        <f>IF(N737="sníž. přenesená",J737,0)</f>
        <v>0</v>
      </c>
      <c r="BI737" s="225">
        <f>IF(N737="nulová",J737,0)</f>
        <v>0</v>
      </c>
      <c r="BJ737" s="18" t="s">
        <v>79</v>
      </c>
      <c r="BK737" s="225">
        <f>ROUND(I737*H737,2)</f>
        <v>0</v>
      </c>
      <c r="BL737" s="18" t="s">
        <v>311</v>
      </c>
      <c r="BM737" s="224" t="s">
        <v>2518</v>
      </c>
    </row>
    <row r="738" spans="1:47" s="2" customFormat="1" ht="12">
      <c r="A738" s="39"/>
      <c r="B738" s="40"/>
      <c r="C738" s="41"/>
      <c r="D738" s="226" t="s">
        <v>219</v>
      </c>
      <c r="E738" s="41"/>
      <c r="F738" s="227" t="s">
        <v>1144</v>
      </c>
      <c r="G738" s="41"/>
      <c r="H738" s="41"/>
      <c r="I738" s="228"/>
      <c r="J738" s="41"/>
      <c r="K738" s="41"/>
      <c r="L738" s="45"/>
      <c r="M738" s="229"/>
      <c r="N738" s="230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219</v>
      </c>
      <c r="AU738" s="18" t="s">
        <v>81</v>
      </c>
    </row>
    <row r="739" spans="1:65" s="2" customFormat="1" ht="24.15" customHeight="1">
      <c r="A739" s="39"/>
      <c r="B739" s="40"/>
      <c r="C739" s="213" t="s">
        <v>1320</v>
      </c>
      <c r="D739" s="213" t="s">
        <v>212</v>
      </c>
      <c r="E739" s="214" t="s">
        <v>2519</v>
      </c>
      <c r="F739" s="215" t="s">
        <v>2520</v>
      </c>
      <c r="G739" s="216" t="s">
        <v>229</v>
      </c>
      <c r="H739" s="217">
        <v>2.66</v>
      </c>
      <c r="I739" s="218"/>
      <c r="J739" s="219">
        <f>ROUND(I739*H739,2)</f>
        <v>0</v>
      </c>
      <c r="K739" s="215" t="s">
        <v>216</v>
      </c>
      <c r="L739" s="45"/>
      <c r="M739" s="220" t="s">
        <v>19</v>
      </c>
      <c r="N739" s="221" t="s">
        <v>43</v>
      </c>
      <c r="O739" s="85"/>
      <c r="P739" s="222">
        <f>O739*H739</f>
        <v>0</v>
      </c>
      <c r="Q739" s="222">
        <v>0</v>
      </c>
      <c r="R739" s="222">
        <f>Q739*H739</f>
        <v>0</v>
      </c>
      <c r="S739" s="222">
        <v>0</v>
      </c>
      <c r="T739" s="223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24" t="s">
        <v>311</v>
      </c>
      <c r="AT739" s="224" t="s">
        <v>212</v>
      </c>
      <c r="AU739" s="224" t="s">
        <v>81</v>
      </c>
      <c r="AY739" s="18" t="s">
        <v>210</v>
      </c>
      <c r="BE739" s="225">
        <f>IF(N739="základní",J739,0)</f>
        <v>0</v>
      </c>
      <c r="BF739" s="225">
        <f>IF(N739="snížená",J739,0)</f>
        <v>0</v>
      </c>
      <c r="BG739" s="225">
        <f>IF(N739="zákl. přenesená",J739,0)</f>
        <v>0</v>
      </c>
      <c r="BH739" s="225">
        <f>IF(N739="sníž. přenesená",J739,0)</f>
        <v>0</v>
      </c>
      <c r="BI739" s="225">
        <f>IF(N739="nulová",J739,0)</f>
        <v>0</v>
      </c>
      <c r="BJ739" s="18" t="s">
        <v>79</v>
      </c>
      <c r="BK739" s="225">
        <f>ROUND(I739*H739,2)</f>
        <v>0</v>
      </c>
      <c r="BL739" s="18" t="s">
        <v>311</v>
      </c>
      <c r="BM739" s="224" t="s">
        <v>2521</v>
      </c>
    </row>
    <row r="740" spans="1:47" s="2" customFormat="1" ht="12">
      <c r="A740" s="39"/>
      <c r="B740" s="40"/>
      <c r="C740" s="41"/>
      <c r="D740" s="226" t="s">
        <v>219</v>
      </c>
      <c r="E740" s="41"/>
      <c r="F740" s="227" t="s">
        <v>2522</v>
      </c>
      <c r="G740" s="41"/>
      <c r="H740" s="41"/>
      <c r="I740" s="228"/>
      <c r="J740" s="41"/>
      <c r="K740" s="41"/>
      <c r="L740" s="45"/>
      <c r="M740" s="229"/>
      <c r="N740" s="230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219</v>
      </c>
      <c r="AU740" s="18" t="s">
        <v>81</v>
      </c>
    </row>
    <row r="741" spans="1:47" s="2" customFormat="1" ht="12">
      <c r="A741" s="39"/>
      <c r="B741" s="40"/>
      <c r="C741" s="41"/>
      <c r="D741" s="231" t="s">
        <v>221</v>
      </c>
      <c r="E741" s="41"/>
      <c r="F741" s="232" t="s">
        <v>2523</v>
      </c>
      <c r="G741" s="41"/>
      <c r="H741" s="41"/>
      <c r="I741" s="228"/>
      <c r="J741" s="41"/>
      <c r="K741" s="41"/>
      <c r="L741" s="45"/>
      <c r="M741" s="229"/>
      <c r="N741" s="230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221</v>
      </c>
      <c r="AU741" s="18" t="s">
        <v>81</v>
      </c>
    </row>
    <row r="742" spans="1:51" s="13" customFormat="1" ht="12">
      <c r="A742" s="13"/>
      <c r="B742" s="233"/>
      <c r="C742" s="234"/>
      <c r="D742" s="226" t="s">
        <v>223</v>
      </c>
      <c r="E742" s="235" t="s">
        <v>19</v>
      </c>
      <c r="F742" s="236" t="s">
        <v>2524</v>
      </c>
      <c r="G742" s="234"/>
      <c r="H742" s="237">
        <v>0.5</v>
      </c>
      <c r="I742" s="238"/>
      <c r="J742" s="234"/>
      <c r="K742" s="234"/>
      <c r="L742" s="239"/>
      <c r="M742" s="240"/>
      <c r="N742" s="241"/>
      <c r="O742" s="241"/>
      <c r="P742" s="241"/>
      <c r="Q742" s="241"/>
      <c r="R742" s="241"/>
      <c r="S742" s="241"/>
      <c r="T742" s="24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3" t="s">
        <v>223</v>
      </c>
      <c r="AU742" s="243" t="s">
        <v>81</v>
      </c>
      <c r="AV742" s="13" t="s">
        <v>81</v>
      </c>
      <c r="AW742" s="13" t="s">
        <v>33</v>
      </c>
      <c r="AX742" s="13" t="s">
        <v>72</v>
      </c>
      <c r="AY742" s="243" t="s">
        <v>210</v>
      </c>
    </row>
    <row r="743" spans="1:51" s="13" customFormat="1" ht="12">
      <c r="A743" s="13"/>
      <c r="B743" s="233"/>
      <c r="C743" s="234"/>
      <c r="D743" s="226" t="s">
        <v>223</v>
      </c>
      <c r="E743" s="235" t="s">
        <v>19</v>
      </c>
      <c r="F743" s="236" t="s">
        <v>2525</v>
      </c>
      <c r="G743" s="234"/>
      <c r="H743" s="237">
        <v>2.16</v>
      </c>
      <c r="I743" s="238"/>
      <c r="J743" s="234"/>
      <c r="K743" s="234"/>
      <c r="L743" s="239"/>
      <c r="M743" s="240"/>
      <c r="N743" s="241"/>
      <c r="O743" s="241"/>
      <c r="P743" s="241"/>
      <c r="Q743" s="241"/>
      <c r="R743" s="241"/>
      <c r="S743" s="241"/>
      <c r="T743" s="24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3" t="s">
        <v>223</v>
      </c>
      <c r="AU743" s="243" t="s">
        <v>81</v>
      </c>
      <c r="AV743" s="13" t="s">
        <v>81</v>
      </c>
      <c r="AW743" s="13" t="s">
        <v>33</v>
      </c>
      <c r="AX743" s="13" t="s">
        <v>72</v>
      </c>
      <c r="AY743" s="243" t="s">
        <v>210</v>
      </c>
    </row>
    <row r="744" spans="1:51" s="14" customFormat="1" ht="12">
      <c r="A744" s="14"/>
      <c r="B744" s="255"/>
      <c r="C744" s="256"/>
      <c r="D744" s="226" t="s">
        <v>223</v>
      </c>
      <c r="E744" s="257" t="s">
        <v>19</v>
      </c>
      <c r="F744" s="258" t="s">
        <v>326</v>
      </c>
      <c r="G744" s="256"/>
      <c r="H744" s="259">
        <v>2.66</v>
      </c>
      <c r="I744" s="260"/>
      <c r="J744" s="256"/>
      <c r="K744" s="256"/>
      <c r="L744" s="261"/>
      <c r="M744" s="262"/>
      <c r="N744" s="263"/>
      <c r="O744" s="263"/>
      <c r="P744" s="263"/>
      <c r="Q744" s="263"/>
      <c r="R744" s="263"/>
      <c r="S744" s="263"/>
      <c r="T744" s="26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5" t="s">
        <v>223</v>
      </c>
      <c r="AU744" s="265" t="s">
        <v>81</v>
      </c>
      <c r="AV744" s="14" t="s">
        <v>217</v>
      </c>
      <c r="AW744" s="14" t="s">
        <v>33</v>
      </c>
      <c r="AX744" s="14" t="s">
        <v>79</v>
      </c>
      <c r="AY744" s="265" t="s">
        <v>210</v>
      </c>
    </row>
    <row r="745" spans="1:65" s="2" customFormat="1" ht="16.5" customHeight="1">
      <c r="A745" s="39"/>
      <c r="B745" s="40"/>
      <c r="C745" s="244" t="s">
        <v>1326</v>
      </c>
      <c r="D745" s="244" t="s">
        <v>240</v>
      </c>
      <c r="E745" s="245" t="s">
        <v>2526</v>
      </c>
      <c r="F745" s="246" t="s">
        <v>2527</v>
      </c>
      <c r="G745" s="247" t="s">
        <v>229</v>
      </c>
      <c r="H745" s="248">
        <v>0.55</v>
      </c>
      <c r="I745" s="249"/>
      <c r="J745" s="250">
        <f>ROUND(I745*H745,2)</f>
        <v>0</v>
      </c>
      <c r="K745" s="246" t="s">
        <v>19</v>
      </c>
      <c r="L745" s="251"/>
      <c r="M745" s="252" t="s">
        <v>19</v>
      </c>
      <c r="N745" s="253" t="s">
        <v>43</v>
      </c>
      <c r="O745" s="85"/>
      <c r="P745" s="222">
        <f>O745*H745</f>
        <v>0</v>
      </c>
      <c r="Q745" s="222">
        <v>0.01</v>
      </c>
      <c r="R745" s="222">
        <f>Q745*H745</f>
        <v>0.0055000000000000005</v>
      </c>
      <c r="S745" s="222">
        <v>0</v>
      </c>
      <c r="T745" s="223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24" t="s">
        <v>405</v>
      </c>
      <c r="AT745" s="224" t="s">
        <v>240</v>
      </c>
      <c r="AU745" s="224" t="s">
        <v>81</v>
      </c>
      <c r="AY745" s="18" t="s">
        <v>210</v>
      </c>
      <c r="BE745" s="225">
        <f>IF(N745="základní",J745,0)</f>
        <v>0</v>
      </c>
      <c r="BF745" s="225">
        <f>IF(N745="snížená",J745,0)</f>
        <v>0</v>
      </c>
      <c r="BG745" s="225">
        <f>IF(N745="zákl. přenesená",J745,0)</f>
        <v>0</v>
      </c>
      <c r="BH745" s="225">
        <f>IF(N745="sníž. přenesená",J745,0)</f>
        <v>0</v>
      </c>
      <c r="BI745" s="225">
        <f>IF(N745="nulová",J745,0)</f>
        <v>0</v>
      </c>
      <c r="BJ745" s="18" t="s">
        <v>79</v>
      </c>
      <c r="BK745" s="225">
        <f>ROUND(I745*H745,2)</f>
        <v>0</v>
      </c>
      <c r="BL745" s="18" t="s">
        <v>311</v>
      </c>
      <c r="BM745" s="224" t="s">
        <v>2528</v>
      </c>
    </row>
    <row r="746" spans="1:47" s="2" customFormat="1" ht="12">
      <c r="A746" s="39"/>
      <c r="B746" s="40"/>
      <c r="C746" s="41"/>
      <c r="D746" s="226" t="s">
        <v>219</v>
      </c>
      <c r="E746" s="41"/>
      <c r="F746" s="227" t="s">
        <v>2527</v>
      </c>
      <c r="G746" s="41"/>
      <c r="H746" s="41"/>
      <c r="I746" s="228"/>
      <c r="J746" s="41"/>
      <c r="K746" s="41"/>
      <c r="L746" s="45"/>
      <c r="M746" s="229"/>
      <c r="N746" s="230"/>
      <c r="O746" s="85"/>
      <c r="P746" s="85"/>
      <c r="Q746" s="85"/>
      <c r="R746" s="85"/>
      <c r="S746" s="85"/>
      <c r="T746" s="86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219</v>
      </c>
      <c r="AU746" s="18" t="s">
        <v>81</v>
      </c>
    </row>
    <row r="747" spans="1:47" s="2" customFormat="1" ht="12">
      <c r="A747" s="39"/>
      <c r="B747" s="40"/>
      <c r="C747" s="41"/>
      <c r="D747" s="226" t="s">
        <v>315</v>
      </c>
      <c r="E747" s="41"/>
      <c r="F747" s="254" t="s">
        <v>2529</v>
      </c>
      <c r="G747" s="41"/>
      <c r="H747" s="41"/>
      <c r="I747" s="228"/>
      <c r="J747" s="41"/>
      <c r="K747" s="41"/>
      <c r="L747" s="45"/>
      <c r="M747" s="229"/>
      <c r="N747" s="230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315</v>
      </c>
      <c r="AU747" s="18" t="s">
        <v>81</v>
      </c>
    </row>
    <row r="748" spans="1:51" s="13" customFormat="1" ht="12">
      <c r="A748" s="13"/>
      <c r="B748" s="233"/>
      <c r="C748" s="234"/>
      <c r="D748" s="226" t="s">
        <v>223</v>
      </c>
      <c r="E748" s="234"/>
      <c r="F748" s="236" t="s">
        <v>2530</v>
      </c>
      <c r="G748" s="234"/>
      <c r="H748" s="237">
        <v>0.55</v>
      </c>
      <c r="I748" s="238"/>
      <c r="J748" s="234"/>
      <c r="K748" s="234"/>
      <c r="L748" s="239"/>
      <c r="M748" s="240"/>
      <c r="N748" s="241"/>
      <c r="O748" s="241"/>
      <c r="P748" s="241"/>
      <c r="Q748" s="241"/>
      <c r="R748" s="241"/>
      <c r="S748" s="241"/>
      <c r="T748" s="24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3" t="s">
        <v>223</v>
      </c>
      <c r="AU748" s="243" t="s">
        <v>81</v>
      </c>
      <c r="AV748" s="13" t="s">
        <v>81</v>
      </c>
      <c r="AW748" s="13" t="s">
        <v>4</v>
      </c>
      <c r="AX748" s="13" t="s">
        <v>79</v>
      </c>
      <c r="AY748" s="243" t="s">
        <v>210</v>
      </c>
    </row>
    <row r="749" spans="1:65" s="2" customFormat="1" ht="16.5" customHeight="1">
      <c r="A749" s="39"/>
      <c r="B749" s="40"/>
      <c r="C749" s="244" t="s">
        <v>1331</v>
      </c>
      <c r="D749" s="244" t="s">
        <v>240</v>
      </c>
      <c r="E749" s="245" t="s">
        <v>2531</v>
      </c>
      <c r="F749" s="246" t="s">
        <v>19</v>
      </c>
      <c r="G749" s="247" t="s">
        <v>229</v>
      </c>
      <c r="H749" s="248">
        <v>2.16</v>
      </c>
      <c r="I749" s="249"/>
      <c r="J749" s="250">
        <f>ROUND(I749*H749,2)</f>
        <v>0</v>
      </c>
      <c r="K749" s="246" t="s">
        <v>19</v>
      </c>
      <c r="L749" s="251"/>
      <c r="M749" s="252" t="s">
        <v>19</v>
      </c>
      <c r="N749" s="253" t="s">
        <v>43</v>
      </c>
      <c r="O749" s="85"/>
      <c r="P749" s="222">
        <f>O749*H749</f>
        <v>0</v>
      </c>
      <c r="Q749" s="222">
        <v>0</v>
      </c>
      <c r="R749" s="222">
        <f>Q749*H749</f>
        <v>0</v>
      </c>
      <c r="S749" s="222">
        <v>0</v>
      </c>
      <c r="T749" s="223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24" t="s">
        <v>405</v>
      </c>
      <c r="AT749" s="224" t="s">
        <v>240</v>
      </c>
      <c r="AU749" s="224" t="s">
        <v>81</v>
      </c>
      <c r="AY749" s="18" t="s">
        <v>210</v>
      </c>
      <c r="BE749" s="225">
        <f>IF(N749="základní",J749,0)</f>
        <v>0</v>
      </c>
      <c r="BF749" s="225">
        <f>IF(N749="snížená",J749,0)</f>
        <v>0</v>
      </c>
      <c r="BG749" s="225">
        <f>IF(N749="zákl. přenesená",J749,0)</f>
        <v>0</v>
      </c>
      <c r="BH749" s="225">
        <f>IF(N749="sníž. přenesená",J749,0)</f>
        <v>0</v>
      </c>
      <c r="BI749" s="225">
        <f>IF(N749="nulová",J749,0)</f>
        <v>0</v>
      </c>
      <c r="BJ749" s="18" t="s">
        <v>79</v>
      </c>
      <c r="BK749" s="225">
        <f>ROUND(I749*H749,2)</f>
        <v>0</v>
      </c>
      <c r="BL749" s="18" t="s">
        <v>311</v>
      </c>
      <c r="BM749" s="224" t="s">
        <v>2532</v>
      </c>
    </row>
    <row r="750" spans="1:47" s="2" customFormat="1" ht="12">
      <c r="A750" s="39"/>
      <c r="B750" s="40"/>
      <c r="C750" s="41"/>
      <c r="D750" s="226" t="s">
        <v>219</v>
      </c>
      <c r="E750" s="41"/>
      <c r="F750" s="227" t="s">
        <v>2533</v>
      </c>
      <c r="G750" s="41"/>
      <c r="H750" s="41"/>
      <c r="I750" s="228"/>
      <c r="J750" s="41"/>
      <c r="K750" s="41"/>
      <c r="L750" s="45"/>
      <c r="M750" s="229"/>
      <c r="N750" s="230"/>
      <c r="O750" s="85"/>
      <c r="P750" s="85"/>
      <c r="Q750" s="85"/>
      <c r="R750" s="85"/>
      <c r="S750" s="85"/>
      <c r="T750" s="86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219</v>
      </c>
      <c r="AU750" s="18" t="s">
        <v>81</v>
      </c>
    </row>
    <row r="751" spans="1:51" s="13" customFormat="1" ht="12">
      <c r="A751" s="13"/>
      <c r="B751" s="233"/>
      <c r="C751" s="234"/>
      <c r="D751" s="226" t="s">
        <v>223</v>
      </c>
      <c r="E751" s="235" t="s">
        <v>19</v>
      </c>
      <c r="F751" s="236" t="s">
        <v>2525</v>
      </c>
      <c r="G751" s="234"/>
      <c r="H751" s="237">
        <v>2.16</v>
      </c>
      <c r="I751" s="238"/>
      <c r="J751" s="234"/>
      <c r="K751" s="234"/>
      <c r="L751" s="239"/>
      <c r="M751" s="240"/>
      <c r="N751" s="241"/>
      <c r="O751" s="241"/>
      <c r="P751" s="241"/>
      <c r="Q751" s="241"/>
      <c r="R751" s="241"/>
      <c r="S751" s="241"/>
      <c r="T751" s="24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3" t="s">
        <v>223</v>
      </c>
      <c r="AU751" s="243" t="s">
        <v>81</v>
      </c>
      <c r="AV751" s="13" t="s">
        <v>81</v>
      </c>
      <c r="AW751" s="13" t="s">
        <v>33</v>
      </c>
      <c r="AX751" s="13" t="s">
        <v>79</v>
      </c>
      <c r="AY751" s="243" t="s">
        <v>210</v>
      </c>
    </row>
    <row r="752" spans="1:65" s="2" customFormat="1" ht="16.5" customHeight="1">
      <c r="A752" s="39"/>
      <c r="B752" s="40"/>
      <c r="C752" s="213" t="s">
        <v>1337</v>
      </c>
      <c r="D752" s="213" t="s">
        <v>212</v>
      </c>
      <c r="E752" s="214" t="s">
        <v>1151</v>
      </c>
      <c r="F752" s="215" t="s">
        <v>1152</v>
      </c>
      <c r="G752" s="216" t="s">
        <v>269</v>
      </c>
      <c r="H752" s="217">
        <v>81.64</v>
      </c>
      <c r="I752" s="218"/>
      <c r="J752" s="219">
        <f>ROUND(I752*H752,2)</f>
        <v>0</v>
      </c>
      <c r="K752" s="215" t="s">
        <v>216</v>
      </c>
      <c r="L752" s="45"/>
      <c r="M752" s="220" t="s">
        <v>19</v>
      </c>
      <c r="N752" s="221" t="s">
        <v>43</v>
      </c>
      <c r="O752" s="85"/>
      <c r="P752" s="222">
        <f>O752*H752</f>
        <v>0</v>
      </c>
      <c r="Q752" s="222">
        <v>0</v>
      </c>
      <c r="R752" s="222">
        <f>Q752*H752</f>
        <v>0</v>
      </c>
      <c r="S752" s="222">
        <v>0.0001</v>
      </c>
      <c r="T752" s="223">
        <f>S752*H752</f>
        <v>0.008164000000000001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4" t="s">
        <v>311</v>
      </c>
      <c r="AT752" s="224" t="s">
        <v>212</v>
      </c>
      <c r="AU752" s="224" t="s">
        <v>81</v>
      </c>
      <c r="AY752" s="18" t="s">
        <v>210</v>
      </c>
      <c r="BE752" s="225">
        <f>IF(N752="základní",J752,0)</f>
        <v>0</v>
      </c>
      <c r="BF752" s="225">
        <f>IF(N752="snížená",J752,0)</f>
        <v>0</v>
      </c>
      <c r="BG752" s="225">
        <f>IF(N752="zákl. přenesená",J752,0)</f>
        <v>0</v>
      </c>
      <c r="BH752" s="225">
        <f>IF(N752="sníž. přenesená",J752,0)</f>
        <v>0</v>
      </c>
      <c r="BI752" s="225">
        <f>IF(N752="nulová",J752,0)</f>
        <v>0</v>
      </c>
      <c r="BJ752" s="18" t="s">
        <v>79</v>
      </c>
      <c r="BK752" s="225">
        <f>ROUND(I752*H752,2)</f>
        <v>0</v>
      </c>
      <c r="BL752" s="18" t="s">
        <v>311</v>
      </c>
      <c r="BM752" s="224" t="s">
        <v>2534</v>
      </c>
    </row>
    <row r="753" spans="1:47" s="2" customFormat="1" ht="12">
      <c r="A753" s="39"/>
      <c r="B753" s="40"/>
      <c r="C753" s="41"/>
      <c r="D753" s="226" t="s">
        <v>219</v>
      </c>
      <c r="E753" s="41"/>
      <c r="F753" s="227" t="s">
        <v>1154</v>
      </c>
      <c r="G753" s="41"/>
      <c r="H753" s="41"/>
      <c r="I753" s="228"/>
      <c r="J753" s="41"/>
      <c r="K753" s="41"/>
      <c r="L753" s="45"/>
      <c r="M753" s="229"/>
      <c r="N753" s="230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219</v>
      </c>
      <c r="AU753" s="18" t="s">
        <v>81</v>
      </c>
    </row>
    <row r="754" spans="1:47" s="2" customFormat="1" ht="12">
      <c r="A754" s="39"/>
      <c r="B754" s="40"/>
      <c r="C754" s="41"/>
      <c r="D754" s="231" t="s">
        <v>221</v>
      </c>
      <c r="E754" s="41"/>
      <c r="F754" s="232" t="s">
        <v>1155</v>
      </c>
      <c r="G754" s="41"/>
      <c r="H754" s="41"/>
      <c r="I754" s="228"/>
      <c r="J754" s="41"/>
      <c r="K754" s="41"/>
      <c r="L754" s="45"/>
      <c r="M754" s="229"/>
      <c r="N754" s="230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221</v>
      </c>
      <c r="AU754" s="18" t="s">
        <v>81</v>
      </c>
    </row>
    <row r="755" spans="1:51" s="13" customFormat="1" ht="12">
      <c r="A755" s="13"/>
      <c r="B755" s="233"/>
      <c r="C755" s="234"/>
      <c r="D755" s="226" t="s">
        <v>223</v>
      </c>
      <c r="E755" s="235" t="s">
        <v>19</v>
      </c>
      <c r="F755" s="236" t="s">
        <v>2535</v>
      </c>
      <c r="G755" s="234"/>
      <c r="H755" s="237">
        <v>30</v>
      </c>
      <c r="I755" s="238"/>
      <c r="J755" s="234"/>
      <c r="K755" s="234"/>
      <c r="L755" s="239"/>
      <c r="M755" s="240"/>
      <c r="N755" s="241"/>
      <c r="O755" s="241"/>
      <c r="P755" s="241"/>
      <c r="Q755" s="241"/>
      <c r="R755" s="241"/>
      <c r="S755" s="241"/>
      <c r="T755" s="24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3" t="s">
        <v>223</v>
      </c>
      <c r="AU755" s="243" t="s">
        <v>81</v>
      </c>
      <c r="AV755" s="13" t="s">
        <v>81</v>
      </c>
      <c r="AW755" s="13" t="s">
        <v>33</v>
      </c>
      <c r="AX755" s="13" t="s">
        <v>72</v>
      </c>
      <c r="AY755" s="243" t="s">
        <v>210</v>
      </c>
    </row>
    <row r="756" spans="1:51" s="13" customFormat="1" ht="12">
      <c r="A756" s="13"/>
      <c r="B756" s="233"/>
      <c r="C756" s="234"/>
      <c r="D756" s="226" t="s">
        <v>223</v>
      </c>
      <c r="E756" s="235" t="s">
        <v>19</v>
      </c>
      <c r="F756" s="236" t="s">
        <v>2536</v>
      </c>
      <c r="G756" s="234"/>
      <c r="H756" s="237">
        <v>30.64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3" t="s">
        <v>223</v>
      </c>
      <c r="AU756" s="243" t="s">
        <v>81</v>
      </c>
      <c r="AV756" s="13" t="s">
        <v>81</v>
      </c>
      <c r="AW756" s="13" t="s">
        <v>33</v>
      </c>
      <c r="AX756" s="13" t="s">
        <v>72</v>
      </c>
      <c r="AY756" s="243" t="s">
        <v>210</v>
      </c>
    </row>
    <row r="757" spans="1:51" s="13" customFormat="1" ht="12">
      <c r="A757" s="13"/>
      <c r="B757" s="233"/>
      <c r="C757" s="234"/>
      <c r="D757" s="226" t="s">
        <v>223</v>
      </c>
      <c r="E757" s="235" t="s">
        <v>19</v>
      </c>
      <c r="F757" s="236" t="s">
        <v>2537</v>
      </c>
      <c r="G757" s="234"/>
      <c r="H757" s="237">
        <v>14</v>
      </c>
      <c r="I757" s="238"/>
      <c r="J757" s="234"/>
      <c r="K757" s="234"/>
      <c r="L757" s="239"/>
      <c r="M757" s="240"/>
      <c r="N757" s="241"/>
      <c r="O757" s="241"/>
      <c r="P757" s="241"/>
      <c r="Q757" s="241"/>
      <c r="R757" s="241"/>
      <c r="S757" s="241"/>
      <c r="T757" s="24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3" t="s">
        <v>223</v>
      </c>
      <c r="AU757" s="243" t="s">
        <v>81</v>
      </c>
      <c r="AV757" s="13" t="s">
        <v>81</v>
      </c>
      <c r="AW757" s="13" t="s">
        <v>33</v>
      </c>
      <c r="AX757" s="13" t="s">
        <v>72</v>
      </c>
      <c r="AY757" s="243" t="s">
        <v>210</v>
      </c>
    </row>
    <row r="758" spans="1:51" s="13" customFormat="1" ht="12">
      <c r="A758" s="13"/>
      <c r="B758" s="233"/>
      <c r="C758" s="234"/>
      <c r="D758" s="226" t="s">
        <v>223</v>
      </c>
      <c r="E758" s="235" t="s">
        <v>19</v>
      </c>
      <c r="F758" s="236" t="s">
        <v>2538</v>
      </c>
      <c r="G758" s="234"/>
      <c r="H758" s="237">
        <v>7</v>
      </c>
      <c r="I758" s="238"/>
      <c r="J758" s="234"/>
      <c r="K758" s="234"/>
      <c r="L758" s="239"/>
      <c r="M758" s="240"/>
      <c r="N758" s="241"/>
      <c r="O758" s="241"/>
      <c r="P758" s="241"/>
      <c r="Q758" s="241"/>
      <c r="R758" s="241"/>
      <c r="S758" s="241"/>
      <c r="T758" s="24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3" t="s">
        <v>223</v>
      </c>
      <c r="AU758" s="243" t="s">
        <v>81</v>
      </c>
      <c r="AV758" s="13" t="s">
        <v>81</v>
      </c>
      <c r="AW758" s="13" t="s">
        <v>33</v>
      </c>
      <c r="AX758" s="13" t="s">
        <v>72</v>
      </c>
      <c r="AY758" s="243" t="s">
        <v>210</v>
      </c>
    </row>
    <row r="759" spans="1:51" s="14" customFormat="1" ht="12">
      <c r="A759" s="14"/>
      <c r="B759" s="255"/>
      <c r="C759" s="256"/>
      <c r="D759" s="226" t="s">
        <v>223</v>
      </c>
      <c r="E759" s="257" t="s">
        <v>19</v>
      </c>
      <c r="F759" s="258" t="s">
        <v>326</v>
      </c>
      <c r="G759" s="256"/>
      <c r="H759" s="259">
        <v>81.64</v>
      </c>
      <c r="I759" s="260"/>
      <c r="J759" s="256"/>
      <c r="K759" s="256"/>
      <c r="L759" s="261"/>
      <c r="M759" s="262"/>
      <c r="N759" s="263"/>
      <c r="O759" s="263"/>
      <c r="P759" s="263"/>
      <c r="Q759" s="263"/>
      <c r="R759" s="263"/>
      <c r="S759" s="263"/>
      <c r="T759" s="26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5" t="s">
        <v>223</v>
      </c>
      <c r="AU759" s="265" t="s">
        <v>81</v>
      </c>
      <c r="AV759" s="14" t="s">
        <v>217</v>
      </c>
      <c r="AW759" s="14" t="s">
        <v>33</v>
      </c>
      <c r="AX759" s="14" t="s">
        <v>79</v>
      </c>
      <c r="AY759" s="265" t="s">
        <v>210</v>
      </c>
    </row>
    <row r="760" spans="1:65" s="2" customFormat="1" ht="24.15" customHeight="1">
      <c r="A760" s="39"/>
      <c r="B760" s="40"/>
      <c r="C760" s="213" t="s">
        <v>1342</v>
      </c>
      <c r="D760" s="213" t="s">
        <v>212</v>
      </c>
      <c r="E760" s="214" t="s">
        <v>1161</v>
      </c>
      <c r="F760" s="215" t="s">
        <v>1162</v>
      </c>
      <c r="G760" s="216" t="s">
        <v>297</v>
      </c>
      <c r="H760" s="217">
        <v>2</v>
      </c>
      <c r="I760" s="218"/>
      <c r="J760" s="219">
        <f>ROUND(I760*H760,2)</f>
        <v>0</v>
      </c>
      <c r="K760" s="215" t="s">
        <v>19</v>
      </c>
      <c r="L760" s="45"/>
      <c r="M760" s="220" t="s">
        <v>19</v>
      </c>
      <c r="N760" s="221" t="s">
        <v>43</v>
      </c>
      <c r="O760" s="85"/>
      <c r="P760" s="222">
        <f>O760*H760</f>
        <v>0</v>
      </c>
      <c r="Q760" s="222">
        <v>0.00024</v>
      </c>
      <c r="R760" s="222">
        <f>Q760*H760</f>
        <v>0.00048</v>
      </c>
      <c r="S760" s="222">
        <v>0</v>
      </c>
      <c r="T760" s="223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24" t="s">
        <v>311</v>
      </c>
      <c r="AT760" s="224" t="s">
        <v>212</v>
      </c>
      <c r="AU760" s="224" t="s">
        <v>81</v>
      </c>
      <c r="AY760" s="18" t="s">
        <v>210</v>
      </c>
      <c r="BE760" s="225">
        <f>IF(N760="základní",J760,0)</f>
        <v>0</v>
      </c>
      <c r="BF760" s="225">
        <f>IF(N760="snížená",J760,0)</f>
        <v>0</v>
      </c>
      <c r="BG760" s="225">
        <f>IF(N760="zákl. přenesená",J760,0)</f>
        <v>0</v>
      </c>
      <c r="BH760" s="225">
        <f>IF(N760="sníž. přenesená",J760,0)</f>
        <v>0</v>
      </c>
      <c r="BI760" s="225">
        <f>IF(N760="nulová",J760,0)</f>
        <v>0</v>
      </c>
      <c r="BJ760" s="18" t="s">
        <v>79</v>
      </c>
      <c r="BK760" s="225">
        <f>ROUND(I760*H760,2)</f>
        <v>0</v>
      </c>
      <c r="BL760" s="18" t="s">
        <v>311</v>
      </c>
      <c r="BM760" s="224" t="s">
        <v>2539</v>
      </c>
    </row>
    <row r="761" spans="1:47" s="2" customFormat="1" ht="12">
      <c r="A761" s="39"/>
      <c r="B761" s="40"/>
      <c r="C761" s="41"/>
      <c r="D761" s="226" t="s">
        <v>219</v>
      </c>
      <c r="E761" s="41"/>
      <c r="F761" s="227" t="s">
        <v>1164</v>
      </c>
      <c r="G761" s="41"/>
      <c r="H761" s="41"/>
      <c r="I761" s="228"/>
      <c r="J761" s="41"/>
      <c r="K761" s="41"/>
      <c r="L761" s="45"/>
      <c r="M761" s="229"/>
      <c r="N761" s="230"/>
      <c r="O761" s="85"/>
      <c r="P761" s="85"/>
      <c r="Q761" s="85"/>
      <c r="R761" s="85"/>
      <c r="S761" s="85"/>
      <c r="T761" s="86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18" t="s">
        <v>219</v>
      </c>
      <c r="AU761" s="18" t="s">
        <v>81</v>
      </c>
    </row>
    <row r="762" spans="1:47" s="2" customFormat="1" ht="12">
      <c r="A762" s="39"/>
      <c r="B762" s="40"/>
      <c r="C762" s="41"/>
      <c r="D762" s="226" t="s">
        <v>315</v>
      </c>
      <c r="E762" s="41"/>
      <c r="F762" s="254" t="s">
        <v>1165</v>
      </c>
      <c r="G762" s="41"/>
      <c r="H762" s="41"/>
      <c r="I762" s="228"/>
      <c r="J762" s="41"/>
      <c r="K762" s="41"/>
      <c r="L762" s="45"/>
      <c r="M762" s="229"/>
      <c r="N762" s="230"/>
      <c r="O762" s="85"/>
      <c r="P762" s="85"/>
      <c r="Q762" s="85"/>
      <c r="R762" s="85"/>
      <c r="S762" s="85"/>
      <c r="T762" s="86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315</v>
      </c>
      <c r="AU762" s="18" t="s">
        <v>81</v>
      </c>
    </row>
    <row r="763" spans="1:65" s="2" customFormat="1" ht="24.15" customHeight="1">
      <c r="A763" s="39"/>
      <c r="B763" s="40"/>
      <c r="C763" s="213" t="s">
        <v>1350</v>
      </c>
      <c r="D763" s="213" t="s">
        <v>212</v>
      </c>
      <c r="E763" s="214" t="s">
        <v>2540</v>
      </c>
      <c r="F763" s="215" t="s">
        <v>2541</v>
      </c>
      <c r="G763" s="216" t="s">
        <v>2128</v>
      </c>
      <c r="H763" s="217">
        <v>1542</v>
      </c>
      <c r="I763" s="218"/>
      <c r="J763" s="219">
        <f>ROUND(I763*H763,2)</f>
        <v>0</v>
      </c>
      <c r="K763" s="215" t="s">
        <v>216</v>
      </c>
      <c r="L763" s="45"/>
      <c r="M763" s="220" t="s">
        <v>19</v>
      </c>
      <c r="N763" s="221" t="s">
        <v>43</v>
      </c>
      <c r="O763" s="85"/>
      <c r="P763" s="222">
        <f>O763*H763</f>
        <v>0</v>
      </c>
      <c r="Q763" s="222">
        <v>5E-05</v>
      </c>
      <c r="R763" s="222">
        <f>Q763*H763</f>
        <v>0.0771</v>
      </c>
      <c r="S763" s="222">
        <v>0</v>
      </c>
      <c r="T763" s="223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24" t="s">
        <v>311</v>
      </c>
      <c r="AT763" s="224" t="s">
        <v>212</v>
      </c>
      <c r="AU763" s="224" t="s">
        <v>81</v>
      </c>
      <c r="AY763" s="18" t="s">
        <v>210</v>
      </c>
      <c r="BE763" s="225">
        <f>IF(N763="základní",J763,0)</f>
        <v>0</v>
      </c>
      <c r="BF763" s="225">
        <f>IF(N763="snížená",J763,0)</f>
        <v>0</v>
      </c>
      <c r="BG763" s="225">
        <f>IF(N763="zákl. přenesená",J763,0)</f>
        <v>0</v>
      </c>
      <c r="BH763" s="225">
        <f>IF(N763="sníž. přenesená",J763,0)</f>
        <v>0</v>
      </c>
      <c r="BI763" s="225">
        <f>IF(N763="nulová",J763,0)</f>
        <v>0</v>
      </c>
      <c r="BJ763" s="18" t="s">
        <v>79</v>
      </c>
      <c r="BK763" s="225">
        <f>ROUND(I763*H763,2)</f>
        <v>0</v>
      </c>
      <c r="BL763" s="18" t="s">
        <v>311</v>
      </c>
      <c r="BM763" s="224" t="s">
        <v>2542</v>
      </c>
    </row>
    <row r="764" spans="1:47" s="2" customFormat="1" ht="12">
      <c r="A764" s="39"/>
      <c r="B764" s="40"/>
      <c r="C764" s="41"/>
      <c r="D764" s="226" t="s">
        <v>219</v>
      </c>
      <c r="E764" s="41"/>
      <c r="F764" s="227" t="s">
        <v>2543</v>
      </c>
      <c r="G764" s="41"/>
      <c r="H764" s="41"/>
      <c r="I764" s="228"/>
      <c r="J764" s="41"/>
      <c r="K764" s="41"/>
      <c r="L764" s="45"/>
      <c r="M764" s="229"/>
      <c r="N764" s="230"/>
      <c r="O764" s="85"/>
      <c r="P764" s="85"/>
      <c r="Q764" s="85"/>
      <c r="R764" s="85"/>
      <c r="S764" s="85"/>
      <c r="T764" s="86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219</v>
      </c>
      <c r="AU764" s="18" t="s">
        <v>81</v>
      </c>
    </row>
    <row r="765" spans="1:47" s="2" customFormat="1" ht="12">
      <c r="A765" s="39"/>
      <c r="B765" s="40"/>
      <c r="C765" s="41"/>
      <c r="D765" s="231" t="s">
        <v>221</v>
      </c>
      <c r="E765" s="41"/>
      <c r="F765" s="232" t="s">
        <v>2544</v>
      </c>
      <c r="G765" s="41"/>
      <c r="H765" s="41"/>
      <c r="I765" s="228"/>
      <c r="J765" s="41"/>
      <c r="K765" s="41"/>
      <c r="L765" s="45"/>
      <c r="M765" s="229"/>
      <c r="N765" s="230"/>
      <c r="O765" s="85"/>
      <c r="P765" s="85"/>
      <c r="Q765" s="85"/>
      <c r="R765" s="85"/>
      <c r="S765" s="85"/>
      <c r="T765" s="86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221</v>
      </c>
      <c r="AU765" s="18" t="s">
        <v>81</v>
      </c>
    </row>
    <row r="766" spans="1:51" s="13" customFormat="1" ht="12">
      <c r="A766" s="13"/>
      <c r="B766" s="233"/>
      <c r="C766" s="234"/>
      <c r="D766" s="226" t="s">
        <v>223</v>
      </c>
      <c r="E766" s="235" t="s">
        <v>19</v>
      </c>
      <c r="F766" s="236" t="s">
        <v>2545</v>
      </c>
      <c r="G766" s="234"/>
      <c r="H766" s="237">
        <v>1542</v>
      </c>
      <c r="I766" s="238"/>
      <c r="J766" s="234"/>
      <c r="K766" s="234"/>
      <c r="L766" s="239"/>
      <c r="M766" s="240"/>
      <c r="N766" s="241"/>
      <c r="O766" s="241"/>
      <c r="P766" s="241"/>
      <c r="Q766" s="241"/>
      <c r="R766" s="241"/>
      <c r="S766" s="241"/>
      <c r="T766" s="24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3" t="s">
        <v>223</v>
      </c>
      <c r="AU766" s="243" t="s">
        <v>81</v>
      </c>
      <c r="AV766" s="13" t="s">
        <v>81</v>
      </c>
      <c r="AW766" s="13" t="s">
        <v>33</v>
      </c>
      <c r="AX766" s="13" t="s">
        <v>79</v>
      </c>
      <c r="AY766" s="243" t="s">
        <v>210</v>
      </c>
    </row>
    <row r="767" spans="1:65" s="2" customFormat="1" ht="16.5" customHeight="1">
      <c r="A767" s="39"/>
      <c r="B767" s="40"/>
      <c r="C767" s="244" t="s">
        <v>1358</v>
      </c>
      <c r="D767" s="244" t="s">
        <v>240</v>
      </c>
      <c r="E767" s="245" t="s">
        <v>2546</v>
      </c>
      <c r="F767" s="246" t="s">
        <v>2547</v>
      </c>
      <c r="G767" s="247" t="s">
        <v>2128</v>
      </c>
      <c r="H767" s="248">
        <v>1542</v>
      </c>
      <c r="I767" s="249"/>
      <c r="J767" s="250">
        <f>ROUND(I767*H767,2)</f>
        <v>0</v>
      </c>
      <c r="K767" s="246" t="s">
        <v>19</v>
      </c>
      <c r="L767" s="251"/>
      <c r="M767" s="252" t="s">
        <v>19</v>
      </c>
      <c r="N767" s="253" t="s">
        <v>43</v>
      </c>
      <c r="O767" s="85"/>
      <c r="P767" s="222">
        <f>O767*H767</f>
        <v>0</v>
      </c>
      <c r="Q767" s="222">
        <v>0</v>
      </c>
      <c r="R767" s="222">
        <f>Q767*H767</f>
        <v>0</v>
      </c>
      <c r="S767" s="222">
        <v>0</v>
      </c>
      <c r="T767" s="223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24" t="s">
        <v>405</v>
      </c>
      <c r="AT767" s="224" t="s">
        <v>240</v>
      </c>
      <c r="AU767" s="224" t="s">
        <v>81</v>
      </c>
      <c r="AY767" s="18" t="s">
        <v>210</v>
      </c>
      <c r="BE767" s="225">
        <f>IF(N767="základní",J767,0)</f>
        <v>0</v>
      </c>
      <c r="BF767" s="225">
        <f>IF(N767="snížená",J767,0)</f>
        <v>0</v>
      </c>
      <c r="BG767" s="225">
        <f>IF(N767="zákl. přenesená",J767,0)</f>
        <v>0</v>
      </c>
      <c r="BH767" s="225">
        <f>IF(N767="sníž. přenesená",J767,0)</f>
        <v>0</v>
      </c>
      <c r="BI767" s="225">
        <f>IF(N767="nulová",J767,0)</f>
        <v>0</v>
      </c>
      <c r="BJ767" s="18" t="s">
        <v>79</v>
      </c>
      <c r="BK767" s="225">
        <f>ROUND(I767*H767,2)</f>
        <v>0</v>
      </c>
      <c r="BL767" s="18" t="s">
        <v>311</v>
      </c>
      <c r="BM767" s="224" t="s">
        <v>2548</v>
      </c>
    </row>
    <row r="768" spans="1:47" s="2" customFormat="1" ht="12">
      <c r="A768" s="39"/>
      <c r="B768" s="40"/>
      <c r="C768" s="41"/>
      <c r="D768" s="226" t="s">
        <v>219</v>
      </c>
      <c r="E768" s="41"/>
      <c r="F768" s="227" t="s">
        <v>2547</v>
      </c>
      <c r="G768" s="41"/>
      <c r="H768" s="41"/>
      <c r="I768" s="228"/>
      <c r="J768" s="41"/>
      <c r="K768" s="41"/>
      <c r="L768" s="45"/>
      <c r="M768" s="229"/>
      <c r="N768" s="230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219</v>
      </c>
      <c r="AU768" s="18" t="s">
        <v>81</v>
      </c>
    </row>
    <row r="769" spans="1:65" s="2" customFormat="1" ht="24.15" customHeight="1">
      <c r="A769" s="39"/>
      <c r="B769" s="40"/>
      <c r="C769" s="213" t="s">
        <v>1364</v>
      </c>
      <c r="D769" s="213" t="s">
        <v>212</v>
      </c>
      <c r="E769" s="214" t="s">
        <v>1167</v>
      </c>
      <c r="F769" s="215" t="s">
        <v>1168</v>
      </c>
      <c r="G769" s="216" t="s">
        <v>332</v>
      </c>
      <c r="H769" s="217">
        <v>0.22</v>
      </c>
      <c r="I769" s="218"/>
      <c r="J769" s="219">
        <f>ROUND(I769*H769,2)</f>
        <v>0</v>
      </c>
      <c r="K769" s="215" t="s">
        <v>216</v>
      </c>
      <c r="L769" s="45"/>
      <c r="M769" s="220" t="s">
        <v>19</v>
      </c>
      <c r="N769" s="221" t="s">
        <v>43</v>
      </c>
      <c r="O769" s="85"/>
      <c r="P769" s="222">
        <f>O769*H769</f>
        <v>0</v>
      </c>
      <c r="Q769" s="222">
        <v>0</v>
      </c>
      <c r="R769" s="222">
        <f>Q769*H769</f>
        <v>0</v>
      </c>
      <c r="S769" s="222">
        <v>0</v>
      </c>
      <c r="T769" s="223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24" t="s">
        <v>311</v>
      </c>
      <c r="AT769" s="224" t="s">
        <v>212</v>
      </c>
      <c r="AU769" s="224" t="s">
        <v>81</v>
      </c>
      <c r="AY769" s="18" t="s">
        <v>210</v>
      </c>
      <c r="BE769" s="225">
        <f>IF(N769="základní",J769,0)</f>
        <v>0</v>
      </c>
      <c r="BF769" s="225">
        <f>IF(N769="snížená",J769,0)</f>
        <v>0</v>
      </c>
      <c r="BG769" s="225">
        <f>IF(N769="zákl. přenesená",J769,0)</f>
        <v>0</v>
      </c>
      <c r="BH769" s="225">
        <f>IF(N769="sníž. přenesená",J769,0)</f>
        <v>0</v>
      </c>
      <c r="BI769" s="225">
        <f>IF(N769="nulová",J769,0)</f>
        <v>0</v>
      </c>
      <c r="BJ769" s="18" t="s">
        <v>79</v>
      </c>
      <c r="BK769" s="225">
        <f>ROUND(I769*H769,2)</f>
        <v>0</v>
      </c>
      <c r="BL769" s="18" t="s">
        <v>311</v>
      </c>
      <c r="BM769" s="224" t="s">
        <v>2549</v>
      </c>
    </row>
    <row r="770" spans="1:47" s="2" customFormat="1" ht="12">
      <c r="A770" s="39"/>
      <c r="B770" s="40"/>
      <c r="C770" s="41"/>
      <c r="D770" s="226" t="s">
        <v>219</v>
      </c>
      <c r="E770" s="41"/>
      <c r="F770" s="227" t="s">
        <v>1170</v>
      </c>
      <c r="G770" s="41"/>
      <c r="H770" s="41"/>
      <c r="I770" s="228"/>
      <c r="J770" s="41"/>
      <c r="K770" s="41"/>
      <c r="L770" s="45"/>
      <c r="M770" s="229"/>
      <c r="N770" s="230"/>
      <c r="O770" s="85"/>
      <c r="P770" s="85"/>
      <c r="Q770" s="85"/>
      <c r="R770" s="85"/>
      <c r="S770" s="85"/>
      <c r="T770" s="86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18" t="s">
        <v>219</v>
      </c>
      <c r="AU770" s="18" t="s">
        <v>81</v>
      </c>
    </row>
    <row r="771" spans="1:47" s="2" customFormat="1" ht="12">
      <c r="A771" s="39"/>
      <c r="B771" s="40"/>
      <c r="C771" s="41"/>
      <c r="D771" s="231" t="s">
        <v>221</v>
      </c>
      <c r="E771" s="41"/>
      <c r="F771" s="232" t="s">
        <v>1171</v>
      </c>
      <c r="G771" s="41"/>
      <c r="H771" s="41"/>
      <c r="I771" s="228"/>
      <c r="J771" s="41"/>
      <c r="K771" s="41"/>
      <c r="L771" s="45"/>
      <c r="M771" s="229"/>
      <c r="N771" s="230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221</v>
      </c>
      <c r="AU771" s="18" t="s">
        <v>81</v>
      </c>
    </row>
    <row r="772" spans="1:63" s="12" customFormat="1" ht="22.8" customHeight="1">
      <c r="A772" s="12"/>
      <c r="B772" s="197"/>
      <c r="C772" s="198"/>
      <c r="D772" s="199" t="s">
        <v>71</v>
      </c>
      <c r="E772" s="211" t="s">
        <v>1172</v>
      </c>
      <c r="F772" s="211" t="s">
        <v>1173</v>
      </c>
      <c r="G772" s="198"/>
      <c r="H772" s="198"/>
      <c r="I772" s="201"/>
      <c r="J772" s="212">
        <f>BK772</f>
        <v>0</v>
      </c>
      <c r="K772" s="198"/>
      <c r="L772" s="203"/>
      <c r="M772" s="204"/>
      <c r="N772" s="205"/>
      <c r="O772" s="205"/>
      <c r="P772" s="206">
        <f>SUM(P773:P789)</f>
        <v>0</v>
      </c>
      <c r="Q772" s="205"/>
      <c r="R772" s="206">
        <f>SUM(R773:R789)</f>
        <v>0.7527729999999999</v>
      </c>
      <c r="S772" s="205"/>
      <c r="T772" s="207">
        <f>SUM(T773:T789)</f>
        <v>0</v>
      </c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R772" s="208" t="s">
        <v>81</v>
      </c>
      <c r="AT772" s="209" t="s">
        <v>71</v>
      </c>
      <c r="AU772" s="209" t="s">
        <v>79</v>
      </c>
      <c r="AY772" s="208" t="s">
        <v>210</v>
      </c>
      <c r="BK772" s="210">
        <f>SUM(BK773:BK789)</f>
        <v>0</v>
      </c>
    </row>
    <row r="773" spans="1:65" s="2" customFormat="1" ht="16.5" customHeight="1">
      <c r="A773" s="39"/>
      <c r="B773" s="40"/>
      <c r="C773" s="213" t="s">
        <v>1371</v>
      </c>
      <c r="D773" s="213" t="s">
        <v>212</v>
      </c>
      <c r="E773" s="214" t="s">
        <v>1175</v>
      </c>
      <c r="F773" s="215" t="s">
        <v>1176</v>
      </c>
      <c r="G773" s="216" t="s">
        <v>229</v>
      </c>
      <c r="H773" s="217">
        <v>21.7</v>
      </c>
      <c r="I773" s="218"/>
      <c r="J773" s="219">
        <f>ROUND(I773*H773,2)</f>
        <v>0</v>
      </c>
      <c r="K773" s="215" t="s">
        <v>216</v>
      </c>
      <c r="L773" s="45"/>
      <c r="M773" s="220" t="s">
        <v>19</v>
      </c>
      <c r="N773" s="221" t="s">
        <v>43</v>
      </c>
      <c r="O773" s="85"/>
      <c r="P773" s="222">
        <f>O773*H773</f>
        <v>0</v>
      </c>
      <c r="Q773" s="222">
        <v>0</v>
      </c>
      <c r="R773" s="222">
        <f>Q773*H773</f>
        <v>0</v>
      </c>
      <c r="S773" s="222">
        <v>0</v>
      </c>
      <c r="T773" s="223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24" t="s">
        <v>311</v>
      </c>
      <c r="AT773" s="224" t="s">
        <v>212</v>
      </c>
      <c r="AU773" s="224" t="s">
        <v>81</v>
      </c>
      <c r="AY773" s="18" t="s">
        <v>210</v>
      </c>
      <c r="BE773" s="225">
        <f>IF(N773="základní",J773,0)</f>
        <v>0</v>
      </c>
      <c r="BF773" s="225">
        <f>IF(N773="snížená",J773,0)</f>
        <v>0</v>
      </c>
      <c r="BG773" s="225">
        <f>IF(N773="zákl. přenesená",J773,0)</f>
        <v>0</v>
      </c>
      <c r="BH773" s="225">
        <f>IF(N773="sníž. přenesená",J773,0)</f>
        <v>0</v>
      </c>
      <c r="BI773" s="225">
        <f>IF(N773="nulová",J773,0)</f>
        <v>0</v>
      </c>
      <c r="BJ773" s="18" t="s">
        <v>79</v>
      </c>
      <c r="BK773" s="225">
        <f>ROUND(I773*H773,2)</f>
        <v>0</v>
      </c>
      <c r="BL773" s="18" t="s">
        <v>311</v>
      </c>
      <c r="BM773" s="224" t="s">
        <v>2550</v>
      </c>
    </row>
    <row r="774" spans="1:47" s="2" customFormat="1" ht="12">
      <c r="A774" s="39"/>
      <c r="B774" s="40"/>
      <c r="C774" s="41"/>
      <c r="D774" s="226" t="s">
        <v>219</v>
      </c>
      <c r="E774" s="41"/>
      <c r="F774" s="227" t="s">
        <v>1178</v>
      </c>
      <c r="G774" s="41"/>
      <c r="H774" s="41"/>
      <c r="I774" s="228"/>
      <c r="J774" s="41"/>
      <c r="K774" s="41"/>
      <c r="L774" s="45"/>
      <c r="M774" s="229"/>
      <c r="N774" s="230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8" t="s">
        <v>219</v>
      </c>
      <c r="AU774" s="18" t="s">
        <v>81</v>
      </c>
    </row>
    <row r="775" spans="1:47" s="2" customFormat="1" ht="12">
      <c r="A775" s="39"/>
      <c r="B775" s="40"/>
      <c r="C775" s="41"/>
      <c r="D775" s="231" t="s">
        <v>221</v>
      </c>
      <c r="E775" s="41"/>
      <c r="F775" s="232" t="s">
        <v>1179</v>
      </c>
      <c r="G775" s="41"/>
      <c r="H775" s="41"/>
      <c r="I775" s="228"/>
      <c r="J775" s="41"/>
      <c r="K775" s="41"/>
      <c r="L775" s="45"/>
      <c r="M775" s="229"/>
      <c r="N775" s="230"/>
      <c r="O775" s="85"/>
      <c r="P775" s="85"/>
      <c r="Q775" s="85"/>
      <c r="R775" s="85"/>
      <c r="S775" s="85"/>
      <c r="T775" s="86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221</v>
      </c>
      <c r="AU775" s="18" t="s">
        <v>81</v>
      </c>
    </row>
    <row r="776" spans="1:51" s="13" customFormat="1" ht="12">
      <c r="A776" s="13"/>
      <c r="B776" s="233"/>
      <c r="C776" s="234"/>
      <c r="D776" s="226" t="s">
        <v>223</v>
      </c>
      <c r="E776" s="235" t="s">
        <v>19</v>
      </c>
      <c r="F776" s="236" t="s">
        <v>2551</v>
      </c>
      <c r="G776" s="234"/>
      <c r="H776" s="237">
        <v>21.7</v>
      </c>
      <c r="I776" s="238"/>
      <c r="J776" s="234"/>
      <c r="K776" s="234"/>
      <c r="L776" s="239"/>
      <c r="M776" s="240"/>
      <c r="N776" s="241"/>
      <c r="O776" s="241"/>
      <c r="P776" s="241"/>
      <c r="Q776" s="241"/>
      <c r="R776" s="241"/>
      <c r="S776" s="241"/>
      <c r="T776" s="24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3" t="s">
        <v>223</v>
      </c>
      <c r="AU776" s="243" t="s">
        <v>81</v>
      </c>
      <c r="AV776" s="13" t="s">
        <v>81</v>
      </c>
      <c r="AW776" s="13" t="s">
        <v>33</v>
      </c>
      <c r="AX776" s="13" t="s">
        <v>79</v>
      </c>
      <c r="AY776" s="243" t="s">
        <v>210</v>
      </c>
    </row>
    <row r="777" spans="1:65" s="2" customFormat="1" ht="16.5" customHeight="1">
      <c r="A777" s="39"/>
      <c r="B777" s="40"/>
      <c r="C777" s="213" t="s">
        <v>1376</v>
      </c>
      <c r="D777" s="213" t="s">
        <v>212</v>
      </c>
      <c r="E777" s="214" t="s">
        <v>1182</v>
      </c>
      <c r="F777" s="215" t="s">
        <v>1183</v>
      </c>
      <c r="G777" s="216" t="s">
        <v>229</v>
      </c>
      <c r="H777" s="217">
        <v>21.7</v>
      </c>
      <c r="I777" s="218"/>
      <c r="J777" s="219">
        <f>ROUND(I777*H777,2)</f>
        <v>0</v>
      </c>
      <c r="K777" s="215" t="s">
        <v>216</v>
      </c>
      <c r="L777" s="45"/>
      <c r="M777" s="220" t="s">
        <v>19</v>
      </c>
      <c r="N777" s="221" t="s">
        <v>43</v>
      </c>
      <c r="O777" s="85"/>
      <c r="P777" s="222">
        <f>O777*H777</f>
        <v>0</v>
      </c>
      <c r="Q777" s="222">
        <v>0.0003</v>
      </c>
      <c r="R777" s="222">
        <f>Q777*H777</f>
        <v>0.006509999999999999</v>
      </c>
      <c r="S777" s="222">
        <v>0</v>
      </c>
      <c r="T777" s="223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24" t="s">
        <v>311</v>
      </c>
      <c r="AT777" s="224" t="s">
        <v>212</v>
      </c>
      <c r="AU777" s="224" t="s">
        <v>81</v>
      </c>
      <c r="AY777" s="18" t="s">
        <v>210</v>
      </c>
      <c r="BE777" s="225">
        <f>IF(N777="základní",J777,0)</f>
        <v>0</v>
      </c>
      <c r="BF777" s="225">
        <f>IF(N777="snížená",J777,0)</f>
        <v>0</v>
      </c>
      <c r="BG777" s="225">
        <f>IF(N777="zákl. přenesená",J777,0)</f>
        <v>0</v>
      </c>
      <c r="BH777" s="225">
        <f>IF(N777="sníž. přenesená",J777,0)</f>
        <v>0</v>
      </c>
      <c r="BI777" s="225">
        <f>IF(N777="nulová",J777,0)</f>
        <v>0</v>
      </c>
      <c r="BJ777" s="18" t="s">
        <v>79</v>
      </c>
      <c r="BK777" s="225">
        <f>ROUND(I777*H777,2)</f>
        <v>0</v>
      </c>
      <c r="BL777" s="18" t="s">
        <v>311</v>
      </c>
      <c r="BM777" s="224" t="s">
        <v>2552</v>
      </c>
    </row>
    <row r="778" spans="1:47" s="2" customFormat="1" ht="12">
      <c r="A778" s="39"/>
      <c r="B778" s="40"/>
      <c r="C778" s="41"/>
      <c r="D778" s="226" t="s">
        <v>219</v>
      </c>
      <c r="E778" s="41"/>
      <c r="F778" s="227" t="s">
        <v>1185</v>
      </c>
      <c r="G778" s="41"/>
      <c r="H778" s="41"/>
      <c r="I778" s="228"/>
      <c r="J778" s="41"/>
      <c r="K778" s="41"/>
      <c r="L778" s="45"/>
      <c r="M778" s="229"/>
      <c r="N778" s="230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219</v>
      </c>
      <c r="AU778" s="18" t="s">
        <v>81</v>
      </c>
    </row>
    <row r="779" spans="1:47" s="2" customFormat="1" ht="12">
      <c r="A779" s="39"/>
      <c r="B779" s="40"/>
      <c r="C779" s="41"/>
      <c r="D779" s="231" t="s">
        <v>221</v>
      </c>
      <c r="E779" s="41"/>
      <c r="F779" s="232" t="s">
        <v>1186</v>
      </c>
      <c r="G779" s="41"/>
      <c r="H779" s="41"/>
      <c r="I779" s="228"/>
      <c r="J779" s="41"/>
      <c r="K779" s="41"/>
      <c r="L779" s="45"/>
      <c r="M779" s="229"/>
      <c r="N779" s="230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8" t="s">
        <v>221</v>
      </c>
      <c r="AU779" s="18" t="s">
        <v>81</v>
      </c>
    </row>
    <row r="780" spans="1:65" s="2" customFormat="1" ht="33" customHeight="1">
      <c r="A780" s="39"/>
      <c r="B780" s="40"/>
      <c r="C780" s="213" t="s">
        <v>1382</v>
      </c>
      <c r="D780" s="213" t="s">
        <v>212</v>
      </c>
      <c r="E780" s="214" t="s">
        <v>1207</v>
      </c>
      <c r="F780" s="215" t="s">
        <v>1208</v>
      </c>
      <c r="G780" s="216" t="s">
        <v>229</v>
      </c>
      <c r="H780" s="217">
        <v>21.7</v>
      </c>
      <c r="I780" s="218"/>
      <c r="J780" s="219">
        <f>ROUND(I780*H780,2)</f>
        <v>0</v>
      </c>
      <c r="K780" s="215" t="s">
        <v>216</v>
      </c>
      <c r="L780" s="45"/>
      <c r="M780" s="220" t="s">
        <v>19</v>
      </c>
      <c r="N780" s="221" t="s">
        <v>43</v>
      </c>
      <c r="O780" s="85"/>
      <c r="P780" s="222">
        <f>O780*H780</f>
        <v>0</v>
      </c>
      <c r="Q780" s="222">
        <v>0.00909</v>
      </c>
      <c r="R780" s="222">
        <f>Q780*H780</f>
        <v>0.197253</v>
      </c>
      <c r="S780" s="222">
        <v>0</v>
      </c>
      <c r="T780" s="223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24" t="s">
        <v>311</v>
      </c>
      <c r="AT780" s="224" t="s">
        <v>212</v>
      </c>
      <c r="AU780" s="224" t="s">
        <v>81</v>
      </c>
      <c r="AY780" s="18" t="s">
        <v>210</v>
      </c>
      <c r="BE780" s="225">
        <f>IF(N780="základní",J780,0)</f>
        <v>0</v>
      </c>
      <c r="BF780" s="225">
        <f>IF(N780="snížená",J780,0)</f>
        <v>0</v>
      </c>
      <c r="BG780" s="225">
        <f>IF(N780="zákl. přenesená",J780,0)</f>
        <v>0</v>
      </c>
      <c r="BH780" s="225">
        <f>IF(N780="sníž. přenesená",J780,0)</f>
        <v>0</v>
      </c>
      <c r="BI780" s="225">
        <f>IF(N780="nulová",J780,0)</f>
        <v>0</v>
      </c>
      <c r="BJ780" s="18" t="s">
        <v>79</v>
      </c>
      <c r="BK780" s="225">
        <f>ROUND(I780*H780,2)</f>
        <v>0</v>
      </c>
      <c r="BL780" s="18" t="s">
        <v>311</v>
      </c>
      <c r="BM780" s="224" t="s">
        <v>2553</v>
      </c>
    </row>
    <row r="781" spans="1:47" s="2" customFormat="1" ht="12">
      <c r="A781" s="39"/>
      <c r="B781" s="40"/>
      <c r="C781" s="41"/>
      <c r="D781" s="226" t="s">
        <v>219</v>
      </c>
      <c r="E781" s="41"/>
      <c r="F781" s="227" t="s">
        <v>1210</v>
      </c>
      <c r="G781" s="41"/>
      <c r="H781" s="41"/>
      <c r="I781" s="228"/>
      <c r="J781" s="41"/>
      <c r="K781" s="41"/>
      <c r="L781" s="45"/>
      <c r="M781" s="229"/>
      <c r="N781" s="230"/>
      <c r="O781" s="85"/>
      <c r="P781" s="85"/>
      <c r="Q781" s="85"/>
      <c r="R781" s="85"/>
      <c r="S781" s="85"/>
      <c r="T781" s="86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219</v>
      </c>
      <c r="AU781" s="18" t="s">
        <v>81</v>
      </c>
    </row>
    <row r="782" spans="1:47" s="2" customFormat="1" ht="12">
      <c r="A782" s="39"/>
      <c r="B782" s="40"/>
      <c r="C782" s="41"/>
      <c r="D782" s="231" t="s">
        <v>221</v>
      </c>
      <c r="E782" s="41"/>
      <c r="F782" s="232" t="s">
        <v>1211</v>
      </c>
      <c r="G782" s="41"/>
      <c r="H782" s="41"/>
      <c r="I782" s="228"/>
      <c r="J782" s="41"/>
      <c r="K782" s="41"/>
      <c r="L782" s="45"/>
      <c r="M782" s="229"/>
      <c r="N782" s="230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221</v>
      </c>
      <c r="AU782" s="18" t="s">
        <v>81</v>
      </c>
    </row>
    <row r="783" spans="1:51" s="13" customFormat="1" ht="12">
      <c r="A783" s="13"/>
      <c r="B783" s="233"/>
      <c r="C783" s="234"/>
      <c r="D783" s="226" t="s">
        <v>223</v>
      </c>
      <c r="E783" s="235" t="s">
        <v>19</v>
      </c>
      <c r="F783" s="236" t="s">
        <v>2551</v>
      </c>
      <c r="G783" s="234"/>
      <c r="H783" s="237">
        <v>21.7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3" t="s">
        <v>223</v>
      </c>
      <c r="AU783" s="243" t="s">
        <v>81</v>
      </c>
      <c r="AV783" s="13" t="s">
        <v>81</v>
      </c>
      <c r="AW783" s="13" t="s">
        <v>33</v>
      </c>
      <c r="AX783" s="13" t="s">
        <v>79</v>
      </c>
      <c r="AY783" s="243" t="s">
        <v>210</v>
      </c>
    </row>
    <row r="784" spans="1:65" s="2" customFormat="1" ht="37.8" customHeight="1">
      <c r="A784" s="39"/>
      <c r="B784" s="40"/>
      <c r="C784" s="244" t="s">
        <v>1394</v>
      </c>
      <c r="D784" s="244" t="s">
        <v>240</v>
      </c>
      <c r="E784" s="245" t="s">
        <v>1214</v>
      </c>
      <c r="F784" s="246" t="s">
        <v>1215</v>
      </c>
      <c r="G784" s="247" t="s">
        <v>229</v>
      </c>
      <c r="H784" s="248">
        <v>24.955</v>
      </c>
      <c r="I784" s="249"/>
      <c r="J784" s="250">
        <f>ROUND(I784*H784,2)</f>
        <v>0</v>
      </c>
      <c r="K784" s="246" t="s">
        <v>216</v>
      </c>
      <c r="L784" s="251"/>
      <c r="M784" s="252" t="s">
        <v>19</v>
      </c>
      <c r="N784" s="253" t="s">
        <v>43</v>
      </c>
      <c r="O784" s="85"/>
      <c r="P784" s="222">
        <f>O784*H784</f>
        <v>0</v>
      </c>
      <c r="Q784" s="222">
        <v>0.022</v>
      </c>
      <c r="R784" s="222">
        <f>Q784*H784</f>
        <v>0.5490099999999999</v>
      </c>
      <c r="S784" s="222">
        <v>0</v>
      </c>
      <c r="T784" s="223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24" t="s">
        <v>405</v>
      </c>
      <c r="AT784" s="224" t="s">
        <v>240</v>
      </c>
      <c r="AU784" s="224" t="s">
        <v>81</v>
      </c>
      <c r="AY784" s="18" t="s">
        <v>210</v>
      </c>
      <c r="BE784" s="225">
        <f>IF(N784="základní",J784,0)</f>
        <v>0</v>
      </c>
      <c r="BF784" s="225">
        <f>IF(N784="snížená",J784,0)</f>
        <v>0</v>
      </c>
      <c r="BG784" s="225">
        <f>IF(N784="zákl. přenesená",J784,0)</f>
        <v>0</v>
      </c>
      <c r="BH784" s="225">
        <f>IF(N784="sníž. přenesená",J784,0)</f>
        <v>0</v>
      </c>
      <c r="BI784" s="225">
        <f>IF(N784="nulová",J784,0)</f>
        <v>0</v>
      </c>
      <c r="BJ784" s="18" t="s">
        <v>79</v>
      </c>
      <c r="BK784" s="225">
        <f>ROUND(I784*H784,2)</f>
        <v>0</v>
      </c>
      <c r="BL784" s="18" t="s">
        <v>311</v>
      </c>
      <c r="BM784" s="224" t="s">
        <v>2554</v>
      </c>
    </row>
    <row r="785" spans="1:47" s="2" customFormat="1" ht="12">
      <c r="A785" s="39"/>
      <c r="B785" s="40"/>
      <c r="C785" s="41"/>
      <c r="D785" s="226" t="s">
        <v>219</v>
      </c>
      <c r="E785" s="41"/>
      <c r="F785" s="227" t="s">
        <v>1215</v>
      </c>
      <c r="G785" s="41"/>
      <c r="H785" s="41"/>
      <c r="I785" s="228"/>
      <c r="J785" s="41"/>
      <c r="K785" s="41"/>
      <c r="L785" s="45"/>
      <c r="M785" s="229"/>
      <c r="N785" s="230"/>
      <c r="O785" s="85"/>
      <c r="P785" s="85"/>
      <c r="Q785" s="85"/>
      <c r="R785" s="85"/>
      <c r="S785" s="85"/>
      <c r="T785" s="86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219</v>
      </c>
      <c r="AU785" s="18" t="s">
        <v>81</v>
      </c>
    </row>
    <row r="786" spans="1:51" s="13" customFormat="1" ht="12">
      <c r="A786" s="13"/>
      <c r="B786" s="233"/>
      <c r="C786" s="234"/>
      <c r="D786" s="226" t="s">
        <v>223</v>
      </c>
      <c r="E786" s="234"/>
      <c r="F786" s="236" t="s">
        <v>2555</v>
      </c>
      <c r="G786" s="234"/>
      <c r="H786" s="237">
        <v>24.955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3" t="s">
        <v>223</v>
      </c>
      <c r="AU786" s="243" t="s">
        <v>81</v>
      </c>
      <c r="AV786" s="13" t="s">
        <v>81</v>
      </c>
      <c r="AW786" s="13" t="s">
        <v>4</v>
      </c>
      <c r="AX786" s="13" t="s">
        <v>79</v>
      </c>
      <c r="AY786" s="243" t="s">
        <v>210</v>
      </c>
    </row>
    <row r="787" spans="1:65" s="2" customFormat="1" ht="24.15" customHeight="1">
      <c r="A787" s="39"/>
      <c r="B787" s="40"/>
      <c r="C787" s="213" t="s">
        <v>1400</v>
      </c>
      <c r="D787" s="213" t="s">
        <v>212</v>
      </c>
      <c r="E787" s="214" t="s">
        <v>1219</v>
      </c>
      <c r="F787" s="215" t="s">
        <v>1220</v>
      </c>
      <c r="G787" s="216" t="s">
        <v>332</v>
      </c>
      <c r="H787" s="217">
        <v>0.753</v>
      </c>
      <c r="I787" s="218"/>
      <c r="J787" s="219">
        <f>ROUND(I787*H787,2)</f>
        <v>0</v>
      </c>
      <c r="K787" s="215" t="s">
        <v>216</v>
      </c>
      <c r="L787" s="45"/>
      <c r="M787" s="220" t="s">
        <v>19</v>
      </c>
      <c r="N787" s="221" t="s">
        <v>43</v>
      </c>
      <c r="O787" s="85"/>
      <c r="P787" s="222">
        <f>O787*H787</f>
        <v>0</v>
      </c>
      <c r="Q787" s="222">
        <v>0</v>
      </c>
      <c r="R787" s="222">
        <f>Q787*H787</f>
        <v>0</v>
      </c>
      <c r="S787" s="222">
        <v>0</v>
      </c>
      <c r="T787" s="223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24" t="s">
        <v>311</v>
      </c>
      <c r="AT787" s="224" t="s">
        <v>212</v>
      </c>
      <c r="AU787" s="224" t="s">
        <v>81</v>
      </c>
      <c r="AY787" s="18" t="s">
        <v>210</v>
      </c>
      <c r="BE787" s="225">
        <f>IF(N787="základní",J787,0)</f>
        <v>0</v>
      </c>
      <c r="BF787" s="225">
        <f>IF(N787="snížená",J787,0)</f>
        <v>0</v>
      </c>
      <c r="BG787" s="225">
        <f>IF(N787="zákl. přenesená",J787,0)</f>
        <v>0</v>
      </c>
      <c r="BH787" s="225">
        <f>IF(N787="sníž. přenesená",J787,0)</f>
        <v>0</v>
      </c>
      <c r="BI787" s="225">
        <f>IF(N787="nulová",J787,0)</f>
        <v>0</v>
      </c>
      <c r="BJ787" s="18" t="s">
        <v>79</v>
      </c>
      <c r="BK787" s="225">
        <f>ROUND(I787*H787,2)</f>
        <v>0</v>
      </c>
      <c r="BL787" s="18" t="s">
        <v>311</v>
      </c>
      <c r="BM787" s="224" t="s">
        <v>2556</v>
      </c>
    </row>
    <row r="788" spans="1:47" s="2" customFormat="1" ht="12">
      <c r="A788" s="39"/>
      <c r="B788" s="40"/>
      <c r="C788" s="41"/>
      <c r="D788" s="226" t="s">
        <v>219</v>
      </c>
      <c r="E788" s="41"/>
      <c r="F788" s="227" t="s">
        <v>1222</v>
      </c>
      <c r="G788" s="41"/>
      <c r="H788" s="41"/>
      <c r="I788" s="228"/>
      <c r="J788" s="41"/>
      <c r="K788" s="41"/>
      <c r="L788" s="45"/>
      <c r="M788" s="229"/>
      <c r="N788" s="230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219</v>
      </c>
      <c r="AU788" s="18" t="s">
        <v>81</v>
      </c>
    </row>
    <row r="789" spans="1:47" s="2" customFormat="1" ht="12">
      <c r="A789" s="39"/>
      <c r="B789" s="40"/>
      <c r="C789" s="41"/>
      <c r="D789" s="231" t="s">
        <v>221</v>
      </c>
      <c r="E789" s="41"/>
      <c r="F789" s="232" t="s">
        <v>1223</v>
      </c>
      <c r="G789" s="41"/>
      <c r="H789" s="41"/>
      <c r="I789" s="228"/>
      <c r="J789" s="41"/>
      <c r="K789" s="41"/>
      <c r="L789" s="45"/>
      <c r="M789" s="229"/>
      <c r="N789" s="230"/>
      <c r="O789" s="85"/>
      <c r="P789" s="85"/>
      <c r="Q789" s="85"/>
      <c r="R789" s="85"/>
      <c r="S789" s="85"/>
      <c r="T789" s="86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221</v>
      </c>
      <c r="AU789" s="18" t="s">
        <v>81</v>
      </c>
    </row>
    <row r="790" spans="1:63" s="12" customFormat="1" ht="22.8" customHeight="1">
      <c r="A790" s="12"/>
      <c r="B790" s="197"/>
      <c r="C790" s="198"/>
      <c r="D790" s="199" t="s">
        <v>71</v>
      </c>
      <c r="E790" s="211" t="s">
        <v>1232</v>
      </c>
      <c r="F790" s="211" t="s">
        <v>1233</v>
      </c>
      <c r="G790" s="198"/>
      <c r="H790" s="198"/>
      <c r="I790" s="201"/>
      <c r="J790" s="212">
        <f>BK790</f>
        <v>0</v>
      </c>
      <c r="K790" s="198"/>
      <c r="L790" s="203"/>
      <c r="M790" s="204"/>
      <c r="N790" s="205"/>
      <c r="O790" s="205"/>
      <c r="P790" s="206">
        <f>SUM(P791:P837)</f>
        <v>0</v>
      </c>
      <c r="Q790" s="205"/>
      <c r="R790" s="206">
        <f>SUM(R791:R837)</f>
        <v>0.5665619000000001</v>
      </c>
      <c r="S790" s="205"/>
      <c r="T790" s="207">
        <f>SUM(T791:T837)</f>
        <v>0.2416</v>
      </c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R790" s="208" t="s">
        <v>81</v>
      </c>
      <c r="AT790" s="209" t="s">
        <v>71</v>
      </c>
      <c r="AU790" s="209" t="s">
        <v>79</v>
      </c>
      <c r="AY790" s="208" t="s">
        <v>210</v>
      </c>
      <c r="BK790" s="210">
        <f>SUM(BK791:BK837)</f>
        <v>0</v>
      </c>
    </row>
    <row r="791" spans="1:65" s="2" customFormat="1" ht="24.15" customHeight="1">
      <c r="A791" s="39"/>
      <c r="B791" s="40"/>
      <c r="C791" s="213" t="s">
        <v>1408</v>
      </c>
      <c r="D791" s="213" t="s">
        <v>212</v>
      </c>
      <c r="E791" s="214" t="s">
        <v>1235</v>
      </c>
      <c r="F791" s="215" t="s">
        <v>1236</v>
      </c>
      <c r="G791" s="216" t="s">
        <v>229</v>
      </c>
      <c r="H791" s="217">
        <v>75</v>
      </c>
      <c r="I791" s="218"/>
      <c r="J791" s="219">
        <f>ROUND(I791*H791,2)</f>
        <v>0</v>
      </c>
      <c r="K791" s="215" t="s">
        <v>216</v>
      </c>
      <c r="L791" s="45"/>
      <c r="M791" s="220" t="s">
        <v>19</v>
      </c>
      <c r="N791" s="221" t="s">
        <v>43</v>
      </c>
      <c r="O791" s="85"/>
      <c r="P791" s="222">
        <f>O791*H791</f>
        <v>0</v>
      </c>
      <c r="Q791" s="222">
        <v>0</v>
      </c>
      <c r="R791" s="222">
        <f>Q791*H791</f>
        <v>0</v>
      </c>
      <c r="S791" s="222">
        <v>0</v>
      </c>
      <c r="T791" s="223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24" t="s">
        <v>311</v>
      </c>
      <c r="AT791" s="224" t="s">
        <v>212</v>
      </c>
      <c r="AU791" s="224" t="s">
        <v>81</v>
      </c>
      <c r="AY791" s="18" t="s">
        <v>210</v>
      </c>
      <c r="BE791" s="225">
        <f>IF(N791="základní",J791,0)</f>
        <v>0</v>
      </c>
      <c r="BF791" s="225">
        <f>IF(N791="snížená",J791,0)</f>
        <v>0</v>
      </c>
      <c r="BG791" s="225">
        <f>IF(N791="zákl. přenesená",J791,0)</f>
        <v>0</v>
      </c>
      <c r="BH791" s="225">
        <f>IF(N791="sníž. přenesená",J791,0)</f>
        <v>0</v>
      </c>
      <c r="BI791" s="225">
        <f>IF(N791="nulová",J791,0)</f>
        <v>0</v>
      </c>
      <c r="BJ791" s="18" t="s">
        <v>79</v>
      </c>
      <c r="BK791" s="225">
        <f>ROUND(I791*H791,2)</f>
        <v>0</v>
      </c>
      <c r="BL791" s="18" t="s">
        <v>311</v>
      </c>
      <c r="BM791" s="224" t="s">
        <v>2557</v>
      </c>
    </row>
    <row r="792" spans="1:47" s="2" customFormat="1" ht="12">
      <c r="A792" s="39"/>
      <c r="B792" s="40"/>
      <c r="C792" s="41"/>
      <c r="D792" s="226" t="s">
        <v>219</v>
      </c>
      <c r="E792" s="41"/>
      <c r="F792" s="227" t="s">
        <v>1238</v>
      </c>
      <c r="G792" s="41"/>
      <c r="H792" s="41"/>
      <c r="I792" s="228"/>
      <c r="J792" s="41"/>
      <c r="K792" s="41"/>
      <c r="L792" s="45"/>
      <c r="M792" s="229"/>
      <c r="N792" s="230"/>
      <c r="O792" s="85"/>
      <c r="P792" s="85"/>
      <c r="Q792" s="85"/>
      <c r="R792" s="85"/>
      <c r="S792" s="85"/>
      <c r="T792" s="86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T792" s="18" t="s">
        <v>219</v>
      </c>
      <c r="AU792" s="18" t="s">
        <v>81</v>
      </c>
    </row>
    <row r="793" spans="1:47" s="2" customFormat="1" ht="12">
      <c r="A793" s="39"/>
      <c r="B793" s="40"/>
      <c r="C793" s="41"/>
      <c r="D793" s="231" t="s">
        <v>221</v>
      </c>
      <c r="E793" s="41"/>
      <c r="F793" s="232" t="s">
        <v>1239</v>
      </c>
      <c r="G793" s="41"/>
      <c r="H793" s="41"/>
      <c r="I793" s="228"/>
      <c r="J793" s="41"/>
      <c r="K793" s="41"/>
      <c r="L793" s="45"/>
      <c r="M793" s="229"/>
      <c r="N793" s="230"/>
      <c r="O793" s="85"/>
      <c r="P793" s="85"/>
      <c r="Q793" s="85"/>
      <c r="R793" s="85"/>
      <c r="S793" s="85"/>
      <c r="T793" s="86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221</v>
      </c>
      <c r="AU793" s="18" t="s">
        <v>81</v>
      </c>
    </row>
    <row r="794" spans="1:51" s="13" customFormat="1" ht="12">
      <c r="A794" s="13"/>
      <c r="B794" s="233"/>
      <c r="C794" s="234"/>
      <c r="D794" s="226" t="s">
        <v>223</v>
      </c>
      <c r="E794" s="235" t="s">
        <v>19</v>
      </c>
      <c r="F794" s="236" t="s">
        <v>2558</v>
      </c>
      <c r="G794" s="234"/>
      <c r="H794" s="237">
        <v>75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3" t="s">
        <v>223</v>
      </c>
      <c r="AU794" s="243" t="s">
        <v>81</v>
      </c>
      <c r="AV794" s="13" t="s">
        <v>81</v>
      </c>
      <c r="AW794" s="13" t="s">
        <v>33</v>
      </c>
      <c r="AX794" s="13" t="s">
        <v>79</v>
      </c>
      <c r="AY794" s="243" t="s">
        <v>210</v>
      </c>
    </row>
    <row r="795" spans="1:65" s="2" customFormat="1" ht="16.5" customHeight="1">
      <c r="A795" s="39"/>
      <c r="B795" s="40"/>
      <c r="C795" s="213" t="s">
        <v>1417</v>
      </c>
      <c r="D795" s="213" t="s">
        <v>212</v>
      </c>
      <c r="E795" s="214" t="s">
        <v>1241</v>
      </c>
      <c r="F795" s="215" t="s">
        <v>1242</v>
      </c>
      <c r="G795" s="216" t="s">
        <v>229</v>
      </c>
      <c r="H795" s="217">
        <v>75</v>
      </c>
      <c r="I795" s="218"/>
      <c r="J795" s="219">
        <f>ROUND(I795*H795,2)</f>
        <v>0</v>
      </c>
      <c r="K795" s="215" t="s">
        <v>216</v>
      </c>
      <c r="L795" s="45"/>
      <c r="M795" s="220" t="s">
        <v>19</v>
      </c>
      <c r="N795" s="221" t="s">
        <v>43</v>
      </c>
      <c r="O795" s="85"/>
      <c r="P795" s="222">
        <f>O795*H795</f>
        <v>0</v>
      </c>
      <c r="Q795" s="222">
        <v>0</v>
      </c>
      <c r="R795" s="222">
        <f>Q795*H795</f>
        <v>0</v>
      </c>
      <c r="S795" s="222">
        <v>0</v>
      </c>
      <c r="T795" s="223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24" t="s">
        <v>311</v>
      </c>
      <c r="AT795" s="224" t="s">
        <v>212</v>
      </c>
      <c r="AU795" s="224" t="s">
        <v>81</v>
      </c>
      <c r="AY795" s="18" t="s">
        <v>210</v>
      </c>
      <c r="BE795" s="225">
        <f>IF(N795="základní",J795,0)</f>
        <v>0</v>
      </c>
      <c r="BF795" s="225">
        <f>IF(N795="snížená",J795,0)</f>
        <v>0</v>
      </c>
      <c r="BG795" s="225">
        <f>IF(N795="zákl. přenesená",J795,0)</f>
        <v>0</v>
      </c>
      <c r="BH795" s="225">
        <f>IF(N795="sníž. přenesená",J795,0)</f>
        <v>0</v>
      </c>
      <c r="BI795" s="225">
        <f>IF(N795="nulová",J795,0)</f>
        <v>0</v>
      </c>
      <c r="BJ795" s="18" t="s">
        <v>79</v>
      </c>
      <c r="BK795" s="225">
        <f>ROUND(I795*H795,2)</f>
        <v>0</v>
      </c>
      <c r="BL795" s="18" t="s">
        <v>311</v>
      </c>
      <c r="BM795" s="224" t="s">
        <v>2559</v>
      </c>
    </row>
    <row r="796" spans="1:47" s="2" customFormat="1" ht="12">
      <c r="A796" s="39"/>
      <c r="B796" s="40"/>
      <c r="C796" s="41"/>
      <c r="D796" s="226" t="s">
        <v>219</v>
      </c>
      <c r="E796" s="41"/>
      <c r="F796" s="227" t="s">
        <v>1244</v>
      </c>
      <c r="G796" s="41"/>
      <c r="H796" s="41"/>
      <c r="I796" s="228"/>
      <c r="J796" s="41"/>
      <c r="K796" s="41"/>
      <c r="L796" s="45"/>
      <c r="M796" s="229"/>
      <c r="N796" s="230"/>
      <c r="O796" s="85"/>
      <c r="P796" s="85"/>
      <c r="Q796" s="85"/>
      <c r="R796" s="85"/>
      <c r="S796" s="85"/>
      <c r="T796" s="86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18" t="s">
        <v>219</v>
      </c>
      <c r="AU796" s="18" t="s">
        <v>81</v>
      </c>
    </row>
    <row r="797" spans="1:47" s="2" customFormat="1" ht="12">
      <c r="A797" s="39"/>
      <c r="B797" s="40"/>
      <c r="C797" s="41"/>
      <c r="D797" s="231" t="s">
        <v>221</v>
      </c>
      <c r="E797" s="41"/>
      <c r="F797" s="232" t="s">
        <v>1245</v>
      </c>
      <c r="G797" s="41"/>
      <c r="H797" s="41"/>
      <c r="I797" s="228"/>
      <c r="J797" s="41"/>
      <c r="K797" s="41"/>
      <c r="L797" s="45"/>
      <c r="M797" s="229"/>
      <c r="N797" s="230"/>
      <c r="O797" s="85"/>
      <c r="P797" s="85"/>
      <c r="Q797" s="85"/>
      <c r="R797" s="85"/>
      <c r="S797" s="85"/>
      <c r="T797" s="86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T797" s="18" t="s">
        <v>221</v>
      </c>
      <c r="AU797" s="18" t="s">
        <v>81</v>
      </c>
    </row>
    <row r="798" spans="1:65" s="2" customFormat="1" ht="24.15" customHeight="1">
      <c r="A798" s="39"/>
      <c r="B798" s="40"/>
      <c r="C798" s="213" t="s">
        <v>1424</v>
      </c>
      <c r="D798" s="213" t="s">
        <v>212</v>
      </c>
      <c r="E798" s="214" t="s">
        <v>1247</v>
      </c>
      <c r="F798" s="215" t="s">
        <v>1248</v>
      </c>
      <c r="G798" s="216" t="s">
        <v>229</v>
      </c>
      <c r="H798" s="217">
        <v>75</v>
      </c>
      <c r="I798" s="218"/>
      <c r="J798" s="219">
        <f>ROUND(I798*H798,2)</f>
        <v>0</v>
      </c>
      <c r="K798" s="215" t="s">
        <v>216</v>
      </c>
      <c r="L798" s="45"/>
      <c r="M798" s="220" t="s">
        <v>19</v>
      </c>
      <c r="N798" s="221" t="s">
        <v>43</v>
      </c>
      <c r="O798" s="85"/>
      <c r="P798" s="222">
        <f>O798*H798</f>
        <v>0</v>
      </c>
      <c r="Q798" s="222">
        <v>3E-05</v>
      </c>
      <c r="R798" s="222">
        <f>Q798*H798</f>
        <v>0.0022500000000000003</v>
      </c>
      <c r="S798" s="222">
        <v>0</v>
      </c>
      <c r="T798" s="223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24" t="s">
        <v>311</v>
      </c>
      <c r="AT798" s="224" t="s">
        <v>212</v>
      </c>
      <c r="AU798" s="224" t="s">
        <v>81</v>
      </c>
      <c r="AY798" s="18" t="s">
        <v>210</v>
      </c>
      <c r="BE798" s="225">
        <f>IF(N798="základní",J798,0)</f>
        <v>0</v>
      </c>
      <c r="BF798" s="225">
        <f>IF(N798="snížená",J798,0)</f>
        <v>0</v>
      </c>
      <c r="BG798" s="225">
        <f>IF(N798="zákl. přenesená",J798,0)</f>
        <v>0</v>
      </c>
      <c r="BH798" s="225">
        <f>IF(N798="sníž. přenesená",J798,0)</f>
        <v>0</v>
      </c>
      <c r="BI798" s="225">
        <f>IF(N798="nulová",J798,0)</f>
        <v>0</v>
      </c>
      <c r="BJ798" s="18" t="s">
        <v>79</v>
      </c>
      <c r="BK798" s="225">
        <f>ROUND(I798*H798,2)</f>
        <v>0</v>
      </c>
      <c r="BL798" s="18" t="s">
        <v>311</v>
      </c>
      <c r="BM798" s="224" t="s">
        <v>2560</v>
      </c>
    </row>
    <row r="799" spans="1:47" s="2" customFormat="1" ht="12">
      <c r="A799" s="39"/>
      <c r="B799" s="40"/>
      <c r="C799" s="41"/>
      <c r="D799" s="226" t="s">
        <v>219</v>
      </c>
      <c r="E799" s="41"/>
      <c r="F799" s="227" t="s">
        <v>1250</v>
      </c>
      <c r="G799" s="41"/>
      <c r="H799" s="41"/>
      <c r="I799" s="228"/>
      <c r="J799" s="41"/>
      <c r="K799" s="41"/>
      <c r="L799" s="45"/>
      <c r="M799" s="229"/>
      <c r="N799" s="230"/>
      <c r="O799" s="85"/>
      <c r="P799" s="85"/>
      <c r="Q799" s="85"/>
      <c r="R799" s="85"/>
      <c r="S799" s="85"/>
      <c r="T799" s="86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T799" s="18" t="s">
        <v>219</v>
      </c>
      <c r="AU799" s="18" t="s">
        <v>81</v>
      </c>
    </row>
    <row r="800" spans="1:47" s="2" customFormat="1" ht="12">
      <c r="A800" s="39"/>
      <c r="B800" s="40"/>
      <c r="C800" s="41"/>
      <c r="D800" s="231" t="s">
        <v>221</v>
      </c>
      <c r="E800" s="41"/>
      <c r="F800" s="232" t="s">
        <v>1251</v>
      </c>
      <c r="G800" s="41"/>
      <c r="H800" s="41"/>
      <c r="I800" s="228"/>
      <c r="J800" s="41"/>
      <c r="K800" s="41"/>
      <c r="L800" s="45"/>
      <c r="M800" s="229"/>
      <c r="N800" s="230"/>
      <c r="O800" s="85"/>
      <c r="P800" s="85"/>
      <c r="Q800" s="85"/>
      <c r="R800" s="85"/>
      <c r="S800" s="85"/>
      <c r="T800" s="86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18" t="s">
        <v>221</v>
      </c>
      <c r="AU800" s="18" t="s">
        <v>81</v>
      </c>
    </row>
    <row r="801" spans="1:65" s="2" customFormat="1" ht="33" customHeight="1">
      <c r="A801" s="39"/>
      <c r="B801" s="40"/>
      <c r="C801" s="213" t="s">
        <v>749</v>
      </c>
      <c r="D801" s="213" t="s">
        <v>212</v>
      </c>
      <c r="E801" s="214" t="s">
        <v>1253</v>
      </c>
      <c r="F801" s="215" t="s">
        <v>1254</v>
      </c>
      <c r="G801" s="216" t="s">
        <v>229</v>
      </c>
      <c r="H801" s="217">
        <v>75</v>
      </c>
      <c r="I801" s="218"/>
      <c r="J801" s="219">
        <f>ROUND(I801*H801,2)</f>
        <v>0</v>
      </c>
      <c r="K801" s="215" t="s">
        <v>216</v>
      </c>
      <c r="L801" s="45"/>
      <c r="M801" s="220" t="s">
        <v>19</v>
      </c>
      <c r="N801" s="221" t="s">
        <v>43</v>
      </c>
      <c r="O801" s="85"/>
      <c r="P801" s="222">
        <f>O801*H801</f>
        <v>0</v>
      </c>
      <c r="Q801" s="222">
        <v>0.00455</v>
      </c>
      <c r="R801" s="222">
        <f>Q801*H801</f>
        <v>0.34125</v>
      </c>
      <c r="S801" s="222">
        <v>0</v>
      </c>
      <c r="T801" s="223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24" t="s">
        <v>311</v>
      </c>
      <c r="AT801" s="224" t="s">
        <v>212</v>
      </c>
      <c r="AU801" s="224" t="s">
        <v>81</v>
      </c>
      <c r="AY801" s="18" t="s">
        <v>210</v>
      </c>
      <c r="BE801" s="225">
        <f>IF(N801="základní",J801,0)</f>
        <v>0</v>
      </c>
      <c r="BF801" s="225">
        <f>IF(N801="snížená",J801,0)</f>
        <v>0</v>
      </c>
      <c r="BG801" s="225">
        <f>IF(N801="zákl. přenesená",J801,0)</f>
        <v>0</v>
      </c>
      <c r="BH801" s="225">
        <f>IF(N801="sníž. přenesená",J801,0)</f>
        <v>0</v>
      </c>
      <c r="BI801" s="225">
        <f>IF(N801="nulová",J801,0)</f>
        <v>0</v>
      </c>
      <c r="BJ801" s="18" t="s">
        <v>79</v>
      </c>
      <c r="BK801" s="225">
        <f>ROUND(I801*H801,2)</f>
        <v>0</v>
      </c>
      <c r="BL801" s="18" t="s">
        <v>311</v>
      </c>
      <c r="BM801" s="224" t="s">
        <v>2561</v>
      </c>
    </row>
    <row r="802" spans="1:47" s="2" customFormat="1" ht="12">
      <c r="A802" s="39"/>
      <c r="B802" s="40"/>
      <c r="C802" s="41"/>
      <c r="D802" s="226" t="s">
        <v>219</v>
      </c>
      <c r="E802" s="41"/>
      <c r="F802" s="227" t="s">
        <v>1256</v>
      </c>
      <c r="G802" s="41"/>
      <c r="H802" s="41"/>
      <c r="I802" s="228"/>
      <c r="J802" s="41"/>
      <c r="K802" s="41"/>
      <c r="L802" s="45"/>
      <c r="M802" s="229"/>
      <c r="N802" s="230"/>
      <c r="O802" s="85"/>
      <c r="P802" s="85"/>
      <c r="Q802" s="85"/>
      <c r="R802" s="85"/>
      <c r="S802" s="85"/>
      <c r="T802" s="86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T802" s="18" t="s">
        <v>219</v>
      </c>
      <c r="AU802" s="18" t="s">
        <v>81</v>
      </c>
    </row>
    <row r="803" spans="1:47" s="2" customFormat="1" ht="12">
      <c r="A803" s="39"/>
      <c r="B803" s="40"/>
      <c r="C803" s="41"/>
      <c r="D803" s="231" t="s">
        <v>221</v>
      </c>
      <c r="E803" s="41"/>
      <c r="F803" s="232" t="s">
        <v>1257</v>
      </c>
      <c r="G803" s="41"/>
      <c r="H803" s="41"/>
      <c r="I803" s="228"/>
      <c r="J803" s="41"/>
      <c r="K803" s="41"/>
      <c r="L803" s="45"/>
      <c r="M803" s="229"/>
      <c r="N803" s="230"/>
      <c r="O803" s="85"/>
      <c r="P803" s="85"/>
      <c r="Q803" s="85"/>
      <c r="R803" s="85"/>
      <c r="S803" s="85"/>
      <c r="T803" s="86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18" t="s">
        <v>221</v>
      </c>
      <c r="AU803" s="18" t="s">
        <v>81</v>
      </c>
    </row>
    <row r="804" spans="1:65" s="2" customFormat="1" ht="24.15" customHeight="1">
      <c r="A804" s="39"/>
      <c r="B804" s="40"/>
      <c r="C804" s="213" t="s">
        <v>2562</v>
      </c>
      <c r="D804" s="213" t="s">
        <v>212</v>
      </c>
      <c r="E804" s="214" t="s">
        <v>1259</v>
      </c>
      <c r="F804" s="215" t="s">
        <v>1260</v>
      </c>
      <c r="G804" s="216" t="s">
        <v>229</v>
      </c>
      <c r="H804" s="217">
        <v>96.64</v>
      </c>
      <c r="I804" s="218"/>
      <c r="J804" s="219">
        <f>ROUND(I804*H804,2)</f>
        <v>0</v>
      </c>
      <c r="K804" s="215" t="s">
        <v>216</v>
      </c>
      <c r="L804" s="45"/>
      <c r="M804" s="220" t="s">
        <v>19</v>
      </c>
      <c r="N804" s="221" t="s">
        <v>43</v>
      </c>
      <c r="O804" s="85"/>
      <c r="P804" s="222">
        <f>O804*H804</f>
        <v>0</v>
      </c>
      <c r="Q804" s="222">
        <v>0</v>
      </c>
      <c r="R804" s="222">
        <f>Q804*H804</f>
        <v>0</v>
      </c>
      <c r="S804" s="222">
        <v>0.0025</v>
      </c>
      <c r="T804" s="223">
        <f>S804*H804</f>
        <v>0.2416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24" t="s">
        <v>311</v>
      </c>
      <c r="AT804" s="224" t="s">
        <v>212</v>
      </c>
      <c r="AU804" s="224" t="s">
        <v>81</v>
      </c>
      <c r="AY804" s="18" t="s">
        <v>210</v>
      </c>
      <c r="BE804" s="225">
        <f>IF(N804="základní",J804,0)</f>
        <v>0</v>
      </c>
      <c r="BF804" s="225">
        <f>IF(N804="snížená",J804,0)</f>
        <v>0</v>
      </c>
      <c r="BG804" s="225">
        <f>IF(N804="zákl. přenesená",J804,0)</f>
        <v>0</v>
      </c>
      <c r="BH804" s="225">
        <f>IF(N804="sníž. přenesená",J804,0)</f>
        <v>0</v>
      </c>
      <c r="BI804" s="225">
        <f>IF(N804="nulová",J804,0)</f>
        <v>0</v>
      </c>
      <c r="BJ804" s="18" t="s">
        <v>79</v>
      </c>
      <c r="BK804" s="225">
        <f>ROUND(I804*H804,2)</f>
        <v>0</v>
      </c>
      <c r="BL804" s="18" t="s">
        <v>311</v>
      </c>
      <c r="BM804" s="224" t="s">
        <v>2563</v>
      </c>
    </row>
    <row r="805" spans="1:47" s="2" customFormat="1" ht="12">
      <c r="A805" s="39"/>
      <c r="B805" s="40"/>
      <c r="C805" s="41"/>
      <c r="D805" s="226" t="s">
        <v>219</v>
      </c>
      <c r="E805" s="41"/>
      <c r="F805" s="227" t="s">
        <v>1262</v>
      </c>
      <c r="G805" s="41"/>
      <c r="H805" s="41"/>
      <c r="I805" s="228"/>
      <c r="J805" s="41"/>
      <c r="K805" s="41"/>
      <c r="L805" s="45"/>
      <c r="M805" s="229"/>
      <c r="N805" s="230"/>
      <c r="O805" s="85"/>
      <c r="P805" s="85"/>
      <c r="Q805" s="85"/>
      <c r="R805" s="85"/>
      <c r="S805" s="85"/>
      <c r="T805" s="86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219</v>
      </c>
      <c r="AU805" s="18" t="s">
        <v>81</v>
      </c>
    </row>
    <row r="806" spans="1:47" s="2" customFormat="1" ht="12">
      <c r="A806" s="39"/>
      <c r="B806" s="40"/>
      <c r="C806" s="41"/>
      <c r="D806" s="231" t="s">
        <v>221</v>
      </c>
      <c r="E806" s="41"/>
      <c r="F806" s="232" t="s">
        <v>1263</v>
      </c>
      <c r="G806" s="41"/>
      <c r="H806" s="41"/>
      <c r="I806" s="228"/>
      <c r="J806" s="41"/>
      <c r="K806" s="41"/>
      <c r="L806" s="45"/>
      <c r="M806" s="229"/>
      <c r="N806" s="230"/>
      <c r="O806" s="85"/>
      <c r="P806" s="85"/>
      <c r="Q806" s="85"/>
      <c r="R806" s="85"/>
      <c r="S806" s="85"/>
      <c r="T806" s="86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221</v>
      </c>
      <c r="AU806" s="18" t="s">
        <v>81</v>
      </c>
    </row>
    <row r="807" spans="1:51" s="13" customFormat="1" ht="12">
      <c r="A807" s="13"/>
      <c r="B807" s="233"/>
      <c r="C807" s="234"/>
      <c r="D807" s="226" t="s">
        <v>223</v>
      </c>
      <c r="E807" s="235" t="s">
        <v>19</v>
      </c>
      <c r="F807" s="236" t="s">
        <v>2564</v>
      </c>
      <c r="G807" s="234"/>
      <c r="H807" s="237">
        <v>96.64</v>
      </c>
      <c r="I807" s="238"/>
      <c r="J807" s="234"/>
      <c r="K807" s="234"/>
      <c r="L807" s="239"/>
      <c r="M807" s="240"/>
      <c r="N807" s="241"/>
      <c r="O807" s="241"/>
      <c r="P807" s="241"/>
      <c r="Q807" s="241"/>
      <c r="R807" s="241"/>
      <c r="S807" s="241"/>
      <c r="T807" s="24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3" t="s">
        <v>223</v>
      </c>
      <c r="AU807" s="243" t="s">
        <v>81</v>
      </c>
      <c r="AV807" s="13" t="s">
        <v>81</v>
      </c>
      <c r="AW807" s="13" t="s">
        <v>33</v>
      </c>
      <c r="AX807" s="13" t="s">
        <v>79</v>
      </c>
      <c r="AY807" s="243" t="s">
        <v>210</v>
      </c>
    </row>
    <row r="808" spans="1:65" s="2" customFormat="1" ht="16.5" customHeight="1">
      <c r="A808" s="39"/>
      <c r="B808" s="40"/>
      <c r="C808" s="213" t="s">
        <v>2565</v>
      </c>
      <c r="D808" s="213" t="s">
        <v>212</v>
      </c>
      <c r="E808" s="214" t="s">
        <v>2566</v>
      </c>
      <c r="F808" s="215" t="s">
        <v>2567</v>
      </c>
      <c r="G808" s="216" t="s">
        <v>229</v>
      </c>
      <c r="H808" s="217">
        <v>21.6</v>
      </c>
      <c r="I808" s="218"/>
      <c r="J808" s="219">
        <f>ROUND(I808*H808,2)</f>
        <v>0</v>
      </c>
      <c r="K808" s="215" t="s">
        <v>216</v>
      </c>
      <c r="L808" s="45"/>
      <c r="M808" s="220" t="s">
        <v>19</v>
      </c>
      <c r="N808" s="221" t="s">
        <v>43</v>
      </c>
      <c r="O808" s="85"/>
      <c r="P808" s="222">
        <f>O808*H808</f>
        <v>0</v>
      </c>
      <c r="Q808" s="222">
        <v>0.0005</v>
      </c>
      <c r="R808" s="222">
        <f>Q808*H808</f>
        <v>0.0108</v>
      </c>
      <c r="S808" s="222">
        <v>0</v>
      </c>
      <c r="T808" s="223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24" t="s">
        <v>311</v>
      </c>
      <c r="AT808" s="224" t="s">
        <v>212</v>
      </c>
      <c r="AU808" s="224" t="s">
        <v>81</v>
      </c>
      <c r="AY808" s="18" t="s">
        <v>210</v>
      </c>
      <c r="BE808" s="225">
        <f>IF(N808="základní",J808,0)</f>
        <v>0</v>
      </c>
      <c r="BF808" s="225">
        <f>IF(N808="snížená",J808,0)</f>
        <v>0</v>
      </c>
      <c r="BG808" s="225">
        <f>IF(N808="zákl. přenesená",J808,0)</f>
        <v>0</v>
      </c>
      <c r="BH808" s="225">
        <f>IF(N808="sníž. přenesená",J808,0)</f>
        <v>0</v>
      </c>
      <c r="BI808" s="225">
        <f>IF(N808="nulová",J808,0)</f>
        <v>0</v>
      </c>
      <c r="BJ808" s="18" t="s">
        <v>79</v>
      </c>
      <c r="BK808" s="225">
        <f>ROUND(I808*H808,2)</f>
        <v>0</v>
      </c>
      <c r="BL808" s="18" t="s">
        <v>311</v>
      </c>
      <c r="BM808" s="224" t="s">
        <v>2568</v>
      </c>
    </row>
    <row r="809" spans="1:47" s="2" customFormat="1" ht="12">
      <c r="A809" s="39"/>
      <c r="B809" s="40"/>
      <c r="C809" s="41"/>
      <c r="D809" s="226" t="s">
        <v>219</v>
      </c>
      <c r="E809" s="41"/>
      <c r="F809" s="227" t="s">
        <v>2569</v>
      </c>
      <c r="G809" s="41"/>
      <c r="H809" s="41"/>
      <c r="I809" s="228"/>
      <c r="J809" s="41"/>
      <c r="K809" s="41"/>
      <c r="L809" s="45"/>
      <c r="M809" s="229"/>
      <c r="N809" s="230"/>
      <c r="O809" s="85"/>
      <c r="P809" s="85"/>
      <c r="Q809" s="85"/>
      <c r="R809" s="85"/>
      <c r="S809" s="85"/>
      <c r="T809" s="86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219</v>
      </c>
      <c r="AU809" s="18" t="s">
        <v>81</v>
      </c>
    </row>
    <row r="810" spans="1:47" s="2" customFormat="1" ht="12">
      <c r="A810" s="39"/>
      <c r="B810" s="40"/>
      <c r="C810" s="41"/>
      <c r="D810" s="231" t="s">
        <v>221</v>
      </c>
      <c r="E810" s="41"/>
      <c r="F810" s="232" t="s">
        <v>2570</v>
      </c>
      <c r="G810" s="41"/>
      <c r="H810" s="41"/>
      <c r="I810" s="228"/>
      <c r="J810" s="41"/>
      <c r="K810" s="41"/>
      <c r="L810" s="45"/>
      <c r="M810" s="229"/>
      <c r="N810" s="230"/>
      <c r="O810" s="85"/>
      <c r="P810" s="85"/>
      <c r="Q810" s="85"/>
      <c r="R810" s="85"/>
      <c r="S810" s="85"/>
      <c r="T810" s="86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T810" s="18" t="s">
        <v>221</v>
      </c>
      <c r="AU810" s="18" t="s">
        <v>81</v>
      </c>
    </row>
    <row r="811" spans="1:65" s="2" customFormat="1" ht="37.8" customHeight="1">
      <c r="A811" s="39"/>
      <c r="B811" s="40"/>
      <c r="C811" s="244" t="s">
        <v>2571</v>
      </c>
      <c r="D811" s="244" t="s">
        <v>240</v>
      </c>
      <c r="E811" s="245" t="s">
        <v>2572</v>
      </c>
      <c r="F811" s="246" t="s">
        <v>2573</v>
      </c>
      <c r="G811" s="247" t="s">
        <v>229</v>
      </c>
      <c r="H811" s="248">
        <v>23.76</v>
      </c>
      <c r="I811" s="249"/>
      <c r="J811" s="250">
        <f>ROUND(I811*H811,2)</f>
        <v>0</v>
      </c>
      <c r="K811" s="246" t="s">
        <v>216</v>
      </c>
      <c r="L811" s="251"/>
      <c r="M811" s="252" t="s">
        <v>19</v>
      </c>
      <c r="N811" s="253" t="s">
        <v>43</v>
      </c>
      <c r="O811" s="85"/>
      <c r="P811" s="222">
        <f>O811*H811</f>
        <v>0</v>
      </c>
      <c r="Q811" s="222">
        <v>0.00115</v>
      </c>
      <c r="R811" s="222">
        <f>Q811*H811</f>
        <v>0.027324</v>
      </c>
      <c r="S811" s="222">
        <v>0</v>
      </c>
      <c r="T811" s="223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24" t="s">
        <v>405</v>
      </c>
      <c r="AT811" s="224" t="s">
        <v>240</v>
      </c>
      <c r="AU811" s="224" t="s">
        <v>81</v>
      </c>
      <c r="AY811" s="18" t="s">
        <v>210</v>
      </c>
      <c r="BE811" s="225">
        <f>IF(N811="základní",J811,0)</f>
        <v>0</v>
      </c>
      <c r="BF811" s="225">
        <f>IF(N811="snížená",J811,0)</f>
        <v>0</v>
      </c>
      <c r="BG811" s="225">
        <f>IF(N811="zákl. přenesená",J811,0)</f>
        <v>0</v>
      </c>
      <c r="BH811" s="225">
        <f>IF(N811="sníž. přenesená",J811,0)</f>
        <v>0</v>
      </c>
      <c r="BI811" s="225">
        <f>IF(N811="nulová",J811,0)</f>
        <v>0</v>
      </c>
      <c r="BJ811" s="18" t="s">
        <v>79</v>
      </c>
      <c r="BK811" s="225">
        <f>ROUND(I811*H811,2)</f>
        <v>0</v>
      </c>
      <c r="BL811" s="18" t="s">
        <v>311</v>
      </c>
      <c r="BM811" s="224" t="s">
        <v>2574</v>
      </c>
    </row>
    <row r="812" spans="1:47" s="2" customFormat="1" ht="12">
      <c r="A812" s="39"/>
      <c r="B812" s="40"/>
      <c r="C812" s="41"/>
      <c r="D812" s="226" t="s">
        <v>219</v>
      </c>
      <c r="E812" s="41"/>
      <c r="F812" s="227" t="s">
        <v>2573</v>
      </c>
      <c r="G812" s="41"/>
      <c r="H812" s="41"/>
      <c r="I812" s="228"/>
      <c r="J812" s="41"/>
      <c r="K812" s="41"/>
      <c r="L812" s="45"/>
      <c r="M812" s="229"/>
      <c r="N812" s="230"/>
      <c r="O812" s="85"/>
      <c r="P812" s="85"/>
      <c r="Q812" s="85"/>
      <c r="R812" s="85"/>
      <c r="S812" s="85"/>
      <c r="T812" s="86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T812" s="18" t="s">
        <v>219</v>
      </c>
      <c r="AU812" s="18" t="s">
        <v>81</v>
      </c>
    </row>
    <row r="813" spans="1:47" s="2" customFormat="1" ht="12">
      <c r="A813" s="39"/>
      <c r="B813" s="40"/>
      <c r="C813" s="41"/>
      <c r="D813" s="226" t="s">
        <v>315</v>
      </c>
      <c r="E813" s="41"/>
      <c r="F813" s="254" t="s">
        <v>1275</v>
      </c>
      <c r="G813" s="41"/>
      <c r="H813" s="41"/>
      <c r="I813" s="228"/>
      <c r="J813" s="41"/>
      <c r="K813" s="41"/>
      <c r="L813" s="45"/>
      <c r="M813" s="229"/>
      <c r="N813" s="230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315</v>
      </c>
      <c r="AU813" s="18" t="s">
        <v>81</v>
      </c>
    </row>
    <row r="814" spans="1:51" s="13" customFormat="1" ht="12">
      <c r="A814" s="13"/>
      <c r="B814" s="233"/>
      <c r="C814" s="234"/>
      <c r="D814" s="226" t="s">
        <v>223</v>
      </c>
      <c r="E814" s="234"/>
      <c r="F814" s="236" t="s">
        <v>2575</v>
      </c>
      <c r="G814" s="234"/>
      <c r="H814" s="237">
        <v>23.76</v>
      </c>
      <c r="I814" s="238"/>
      <c r="J814" s="234"/>
      <c r="K814" s="234"/>
      <c r="L814" s="239"/>
      <c r="M814" s="240"/>
      <c r="N814" s="241"/>
      <c r="O814" s="241"/>
      <c r="P814" s="241"/>
      <c r="Q814" s="241"/>
      <c r="R814" s="241"/>
      <c r="S814" s="241"/>
      <c r="T814" s="24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3" t="s">
        <v>223</v>
      </c>
      <c r="AU814" s="243" t="s">
        <v>81</v>
      </c>
      <c r="AV814" s="13" t="s">
        <v>81</v>
      </c>
      <c r="AW814" s="13" t="s">
        <v>4</v>
      </c>
      <c r="AX814" s="13" t="s">
        <v>79</v>
      </c>
      <c r="AY814" s="243" t="s">
        <v>210</v>
      </c>
    </row>
    <row r="815" spans="1:65" s="2" customFormat="1" ht="16.5" customHeight="1">
      <c r="A815" s="39"/>
      <c r="B815" s="40"/>
      <c r="C815" s="213" t="s">
        <v>2576</v>
      </c>
      <c r="D815" s="213" t="s">
        <v>212</v>
      </c>
      <c r="E815" s="214" t="s">
        <v>1266</v>
      </c>
      <c r="F815" s="215" t="s">
        <v>1267</v>
      </c>
      <c r="G815" s="216" t="s">
        <v>229</v>
      </c>
      <c r="H815" s="217">
        <v>46.3</v>
      </c>
      <c r="I815" s="218"/>
      <c r="J815" s="219">
        <f>ROUND(I815*H815,2)</f>
        <v>0</v>
      </c>
      <c r="K815" s="215" t="s">
        <v>216</v>
      </c>
      <c r="L815" s="45"/>
      <c r="M815" s="220" t="s">
        <v>19</v>
      </c>
      <c r="N815" s="221" t="s">
        <v>43</v>
      </c>
      <c r="O815" s="85"/>
      <c r="P815" s="222">
        <f>O815*H815</f>
        <v>0</v>
      </c>
      <c r="Q815" s="222">
        <v>0.0003</v>
      </c>
      <c r="R815" s="222">
        <f>Q815*H815</f>
        <v>0.013889999999999998</v>
      </c>
      <c r="S815" s="222">
        <v>0</v>
      </c>
      <c r="T815" s="223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24" t="s">
        <v>311</v>
      </c>
      <c r="AT815" s="224" t="s">
        <v>212</v>
      </c>
      <c r="AU815" s="224" t="s">
        <v>81</v>
      </c>
      <c r="AY815" s="18" t="s">
        <v>210</v>
      </c>
      <c r="BE815" s="225">
        <f>IF(N815="základní",J815,0)</f>
        <v>0</v>
      </c>
      <c r="BF815" s="225">
        <f>IF(N815="snížená",J815,0)</f>
        <v>0</v>
      </c>
      <c r="BG815" s="225">
        <f>IF(N815="zákl. přenesená",J815,0)</f>
        <v>0</v>
      </c>
      <c r="BH815" s="225">
        <f>IF(N815="sníž. přenesená",J815,0)</f>
        <v>0</v>
      </c>
      <c r="BI815" s="225">
        <f>IF(N815="nulová",J815,0)</f>
        <v>0</v>
      </c>
      <c r="BJ815" s="18" t="s">
        <v>79</v>
      </c>
      <c r="BK815" s="225">
        <f>ROUND(I815*H815,2)</f>
        <v>0</v>
      </c>
      <c r="BL815" s="18" t="s">
        <v>311</v>
      </c>
      <c r="BM815" s="224" t="s">
        <v>2577</v>
      </c>
    </row>
    <row r="816" spans="1:47" s="2" customFormat="1" ht="12">
      <c r="A816" s="39"/>
      <c r="B816" s="40"/>
      <c r="C816" s="41"/>
      <c r="D816" s="226" t="s">
        <v>219</v>
      </c>
      <c r="E816" s="41"/>
      <c r="F816" s="227" t="s">
        <v>1269</v>
      </c>
      <c r="G816" s="41"/>
      <c r="H816" s="41"/>
      <c r="I816" s="228"/>
      <c r="J816" s="41"/>
      <c r="K816" s="41"/>
      <c r="L816" s="45"/>
      <c r="M816" s="229"/>
      <c r="N816" s="230"/>
      <c r="O816" s="85"/>
      <c r="P816" s="85"/>
      <c r="Q816" s="85"/>
      <c r="R816" s="85"/>
      <c r="S816" s="85"/>
      <c r="T816" s="86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T816" s="18" t="s">
        <v>219</v>
      </c>
      <c r="AU816" s="18" t="s">
        <v>81</v>
      </c>
    </row>
    <row r="817" spans="1:47" s="2" customFormat="1" ht="12">
      <c r="A817" s="39"/>
      <c r="B817" s="40"/>
      <c r="C817" s="41"/>
      <c r="D817" s="231" t="s">
        <v>221</v>
      </c>
      <c r="E817" s="41"/>
      <c r="F817" s="232" t="s">
        <v>1270</v>
      </c>
      <c r="G817" s="41"/>
      <c r="H817" s="41"/>
      <c r="I817" s="228"/>
      <c r="J817" s="41"/>
      <c r="K817" s="41"/>
      <c r="L817" s="45"/>
      <c r="M817" s="229"/>
      <c r="N817" s="230"/>
      <c r="O817" s="85"/>
      <c r="P817" s="85"/>
      <c r="Q817" s="85"/>
      <c r="R817" s="85"/>
      <c r="S817" s="85"/>
      <c r="T817" s="86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T817" s="18" t="s">
        <v>221</v>
      </c>
      <c r="AU817" s="18" t="s">
        <v>81</v>
      </c>
    </row>
    <row r="818" spans="1:51" s="13" customFormat="1" ht="12">
      <c r="A818" s="13"/>
      <c r="B818" s="233"/>
      <c r="C818" s="234"/>
      <c r="D818" s="226" t="s">
        <v>223</v>
      </c>
      <c r="E818" s="235" t="s">
        <v>19</v>
      </c>
      <c r="F818" s="236" t="s">
        <v>2578</v>
      </c>
      <c r="G818" s="234"/>
      <c r="H818" s="237">
        <v>46.3</v>
      </c>
      <c r="I818" s="238"/>
      <c r="J818" s="234"/>
      <c r="K818" s="234"/>
      <c r="L818" s="239"/>
      <c r="M818" s="240"/>
      <c r="N818" s="241"/>
      <c r="O818" s="241"/>
      <c r="P818" s="241"/>
      <c r="Q818" s="241"/>
      <c r="R818" s="241"/>
      <c r="S818" s="241"/>
      <c r="T818" s="24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3" t="s">
        <v>223</v>
      </c>
      <c r="AU818" s="243" t="s">
        <v>81</v>
      </c>
      <c r="AV818" s="13" t="s">
        <v>81</v>
      </c>
      <c r="AW818" s="13" t="s">
        <v>33</v>
      </c>
      <c r="AX818" s="13" t="s">
        <v>79</v>
      </c>
      <c r="AY818" s="243" t="s">
        <v>210</v>
      </c>
    </row>
    <row r="819" spans="1:65" s="2" customFormat="1" ht="16.5" customHeight="1">
      <c r="A819" s="39"/>
      <c r="B819" s="40"/>
      <c r="C819" s="244" t="s">
        <v>2579</v>
      </c>
      <c r="D819" s="244" t="s">
        <v>240</v>
      </c>
      <c r="E819" s="245" t="s">
        <v>1272</v>
      </c>
      <c r="F819" s="246" t="s">
        <v>1273</v>
      </c>
      <c r="G819" s="247" t="s">
        <v>229</v>
      </c>
      <c r="H819" s="248">
        <v>50.93</v>
      </c>
      <c r="I819" s="249"/>
      <c r="J819" s="250">
        <f>ROUND(I819*H819,2)</f>
        <v>0</v>
      </c>
      <c r="K819" s="246" t="s">
        <v>216</v>
      </c>
      <c r="L819" s="251"/>
      <c r="M819" s="252" t="s">
        <v>19</v>
      </c>
      <c r="N819" s="253" t="s">
        <v>43</v>
      </c>
      <c r="O819" s="85"/>
      <c r="P819" s="222">
        <f>O819*H819</f>
        <v>0</v>
      </c>
      <c r="Q819" s="222">
        <v>0.00283</v>
      </c>
      <c r="R819" s="222">
        <f>Q819*H819</f>
        <v>0.1441319</v>
      </c>
      <c r="S819" s="222">
        <v>0</v>
      </c>
      <c r="T819" s="223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24" t="s">
        <v>405</v>
      </c>
      <c r="AT819" s="224" t="s">
        <v>240</v>
      </c>
      <c r="AU819" s="224" t="s">
        <v>81</v>
      </c>
      <c r="AY819" s="18" t="s">
        <v>210</v>
      </c>
      <c r="BE819" s="225">
        <f>IF(N819="základní",J819,0)</f>
        <v>0</v>
      </c>
      <c r="BF819" s="225">
        <f>IF(N819="snížená",J819,0)</f>
        <v>0</v>
      </c>
      <c r="BG819" s="225">
        <f>IF(N819="zákl. přenesená",J819,0)</f>
        <v>0</v>
      </c>
      <c r="BH819" s="225">
        <f>IF(N819="sníž. přenesená",J819,0)</f>
        <v>0</v>
      </c>
      <c r="BI819" s="225">
        <f>IF(N819="nulová",J819,0)</f>
        <v>0</v>
      </c>
      <c r="BJ819" s="18" t="s">
        <v>79</v>
      </c>
      <c r="BK819" s="225">
        <f>ROUND(I819*H819,2)</f>
        <v>0</v>
      </c>
      <c r="BL819" s="18" t="s">
        <v>311</v>
      </c>
      <c r="BM819" s="224" t="s">
        <v>2580</v>
      </c>
    </row>
    <row r="820" spans="1:47" s="2" customFormat="1" ht="12">
      <c r="A820" s="39"/>
      <c r="B820" s="40"/>
      <c r="C820" s="41"/>
      <c r="D820" s="226" t="s">
        <v>219</v>
      </c>
      <c r="E820" s="41"/>
      <c r="F820" s="227" t="s">
        <v>1273</v>
      </c>
      <c r="G820" s="41"/>
      <c r="H820" s="41"/>
      <c r="I820" s="228"/>
      <c r="J820" s="41"/>
      <c r="K820" s="41"/>
      <c r="L820" s="45"/>
      <c r="M820" s="229"/>
      <c r="N820" s="230"/>
      <c r="O820" s="85"/>
      <c r="P820" s="85"/>
      <c r="Q820" s="85"/>
      <c r="R820" s="85"/>
      <c r="S820" s="85"/>
      <c r="T820" s="86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18" t="s">
        <v>219</v>
      </c>
      <c r="AU820" s="18" t="s">
        <v>81</v>
      </c>
    </row>
    <row r="821" spans="1:47" s="2" customFormat="1" ht="12">
      <c r="A821" s="39"/>
      <c r="B821" s="40"/>
      <c r="C821" s="41"/>
      <c r="D821" s="226" t="s">
        <v>315</v>
      </c>
      <c r="E821" s="41"/>
      <c r="F821" s="254" t="s">
        <v>1275</v>
      </c>
      <c r="G821" s="41"/>
      <c r="H821" s="41"/>
      <c r="I821" s="228"/>
      <c r="J821" s="41"/>
      <c r="K821" s="41"/>
      <c r="L821" s="45"/>
      <c r="M821" s="229"/>
      <c r="N821" s="230"/>
      <c r="O821" s="85"/>
      <c r="P821" s="85"/>
      <c r="Q821" s="85"/>
      <c r="R821" s="85"/>
      <c r="S821" s="85"/>
      <c r="T821" s="86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18" t="s">
        <v>315</v>
      </c>
      <c r="AU821" s="18" t="s">
        <v>81</v>
      </c>
    </row>
    <row r="822" spans="1:51" s="13" customFormat="1" ht="12">
      <c r="A822" s="13"/>
      <c r="B822" s="233"/>
      <c r="C822" s="234"/>
      <c r="D822" s="226" t="s">
        <v>223</v>
      </c>
      <c r="E822" s="234"/>
      <c r="F822" s="236" t="s">
        <v>2581</v>
      </c>
      <c r="G822" s="234"/>
      <c r="H822" s="237">
        <v>50.93</v>
      </c>
      <c r="I822" s="238"/>
      <c r="J822" s="234"/>
      <c r="K822" s="234"/>
      <c r="L822" s="239"/>
      <c r="M822" s="240"/>
      <c r="N822" s="241"/>
      <c r="O822" s="241"/>
      <c r="P822" s="241"/>
      <c r="Q822" s="241"/>
      <c r="R822" s="241"/>
      <c r="S822" s="241"/>
      <c r="T822" s="24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3" t="s">
        <v>223</v>
      </c>
      <c r="AU822" s="243" t="s">
        <v>81</v>
      </c>
      <c r="AV822" s="13" t="s">
        <v>81</v>
      </c>
      <c r="AW822" s="13" t="s">
        <v>4</v>
      </c>
      <c r="AX822" s="13" t="s">
        <v>79</v>
      </c>
      <c r="AY822" s="243" t="s">
        <v>210</v>
      </c>
    </row>
    <row r="823" spans="1:65" s="2" customFormat="1" ht="16.5" customHeight="1">
      <c r="A823" s="39"/>
      <c r="B823" s="40"/>
      <c r="C823" s="213" t="s">
        <v>2582</v>
      </c>
      <c r="D823" s="213" t="s">
        <v>212</v>
      </c>
      <c r="E823" s="214" t="s">
        <v>1278</v>
      </c>
      <c r="F823" s="215" t="s">
        <v>1279</v>
      </c>
      <c r="G823" s="216" t="s">
        <v>269</v>
      </c>
      <c r="H823" s="217">
        <v>28</v>
      </c>
      <c r="I823" s="218"/>
      <c r="J823" s="219">
        <f>ROUND(I823*H823,2)</f>
        <v>0</v>
      </c>
      <c r="K823" s="215" t="s">
        <v>216</v>
      </c>
      <c r="L823" s="45"/>
      <c r="M823" s="220" t="s">
        <v>19</v>
      </c>
      <c r="N823" s="221" t="s">
        <v>43</v>
      </c>
      <c r="O823" s="85"/>
      <c r="P823" s="222">
        <f>O823*H823</f>
        <v>0</v>
      </c>
      <c r="Q823" s="222">
        <v>1E-05</v>
      </c>
      <c r="R823" s="222">
        <f>Q823*H823</f>
        <v>0.00028000000000000003</v>
      </c>
      <c r="S823" s="222">
        <v>0</v>
      </c>
      <c r="T823" s="223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24" t="s">
        <v>311</v>
      </c>
      <c r="AT823" s="224" t="s">
        <v>212</v>
      </c>
      <c r="AU823" s="224" t="s">
        <v>81</v>
      </c>
      <c r="AY823" s="18" t="s">
        <v>210</v>
      </c>
      <c r="BE823" s="225">
        <f>IF(N823="základní",J823,0)</f>
        <v>0</v>
      </c>
      <c r="BF823" s="225">
        <f>IF(N823="snížená",J823,0)</f>
        <v>0</v>
      </c>
      <c r="BG823" s="225">
        <f>IF(N823="zákl. přenesená",J823,0)</f>
        <v>0</v>
      </c>
      <c r="BH823" s="225">
        <f>IF(N823="sníž. přenesená",J823,0)</f>
        <v>0</v>
      </c>
      <c r="BI823" s="225">
        <f>IF(N823="nulová",J823,0)</f>
        <v>0</v>
      </c>
      <c r="BJ823" s="18" t="s">
        <v>79</v>
      </c>
      <c r="BK823" s="225">
        <f>ROUND(I823*H823,2)</f>
        <v>0</v>
      </c>
      <c r="BL823" s="18" t="s">
        <v>311</v>
      </c>
      <c r="BM823" s="224" t="s">
        <v>2583</v>
      </c>
    </row>
    <row r="824" spans="1:47" s="2" customFormat="1" ht="12">
      <c r="A824" s="39"/>
      <c r="B824" s="40"/>
      <c r="C824" s="41"/>
      <c r="D824" s="226" t="s">
        <v>219</v>
      </c>
      <c r="E824" s="41"/>
      <c r="F824" s="227" t="s">
        <v>1281</v>
      </c>
      <c r="G824" s="41"/>
      <c r="H824" s="41"/>
      <c r="I824" s="228"/>
      <c r="J824" s="41"/>
      <c r="K824" s="41"/>
      <c r="L824" s="45"/>
      <c r="M824" s="229"/>
      <c r="N824" s="230"/>
      <c r="O824" s="85"/>
      <c r="P824" s="85"/>
      <c r="Q824" s="85"/>
      <c r="R824" s="85"/>
      <c r="S824" s="85"/>
      <c r="T824" s="86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219</v>
      </c>
      <c r="AU824" s="18" t="s">
        <v>81</v>
      </c>
    </row>
    <row r="825" spans="1:47" s="2" customFormat="1" ht="12">
      <c r="A825" s="39"/>
      <c r="B825" s="40"/>
      <c r="C825" s="41"/>
      <c r="D825" s="231" t="s">
        <v>221</v>
      </c>
      <c r="E825" s="41"/>
      <c r="F825" s="232" t="s">
        <v>1282</v>
      </c>
      <c r="G825" s="41"/>
      <c r="H825" s="41"/>
      <c r="I825" s="228"/>
      <c r="J825" s="41"/>
      <c r="K825" s="41"/>
      <c r="L825" s="45"/>
      <c r="M825" s="229"/>
      <c r="N825" s="230"/>
      <c r="O825" s="85"/>
      <c r="P825" s="85"/>
      <c r="Q825" s="85"/>
      <c r="R825" s="85"/>
      <c r="S825" s="85"/>
      <c r="T825" s="86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221</v>
      </c>
      <c r="AU825" s="18" t="s">
        <v>81</v>
      </c>
    </row>
    <row r="826" spans="1:51" s="13" customFormat="1" ht="12">
      <c r="A826" s="13"/>
      <c r="B826" s="233"/>
      <c r="C826" s="234"/>
      <c r="D826" s="226" t="s">
        <v>223</v>
      </c>
      <c r="E826" s="235" t="s">
        <v>19</v>
      </c>
      <c r="F826" s="236" t="s">
        <v>395</v>
      </c>
      <c r="G826" s="234"/>
      <c r="H826" s="237">
        <v>28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3" t="s">
        <v>223</v>
      </c>
      <c r="AU826" s="243" t="s">
        <v>81</v>
      </c>
      <c r="AV826" s="13" t="s">
        <v>81</v>
      </c>
      <c r="AW826" s="13" t="s">
        <v>33</v>
      </c>
      <c r="AX826" s="13" t="s">
        <v>79</v>
      </c>
      <c r="AY826" s="243" t="s">
        <v>210</v>
      </c>
    </row>
    <row r="827" spans="1:65" s="2" customFormat="1" ht="16.5" customHeight="1">
      <c r="A827" s="39"/>
      <c r="B827" s="40"/>
      <c r="C827" s="244" t="s">
        <v>2584</v>
      </c>
      <c r="D827" s="244" t="s">
        <v>240</v>
      </c>
      <c r="E827" s="245" t="s">
        <v>1284</v>
      </c>
      <c r="F827" s="246" t="s">
        <v>1285</v>
      </c>
      <c r="G827" s="247" t="s">
        <v>269</v>
      </c>
      <c r="H827" s="248">
        <v>28.56</v>
      </c>
      <c r="I827" s="249"/>
      <c r="J827" s="250">
        <f>ROUND(I827*H827,2)</f>
        <v>0</v>
      </c>
      <c r="K827" s="246" t="s">
        <v>216</v>
      </c>
      <c r="L827" s="251"/>
      <c r="M827" s="252" t="s">
        <v>19</v>
      </c>
      <c r="N827" s="253" t="s">
        <v>43</v>
      </c>
      <c r="O827" s="85"/>
      <c r="P827" s="222">
        <f>O827*H827</f>
        <v>0</v>
      </c>
      <c r="Q827" s="222">
        <v>0.00035</v>
      </c>
      <c r="R827" s="222">
        <f>Q827*H827</f>
        <v>0.009996</v>
      </c>
      <c r="S827" s="222">
        <v>0</v>
      </c>
      <c r="T827" s="223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24" t="s">
        <v>405</v>
      </c>
      <c r="AT827" s="224" t="s">
        <v>240</v>
      </c>
      <c r="AU827" s="224" t="s">
        <v>81</v>
      </c>
      <c r="AY827" s="18" t="s">
        <v>210</v>
      </c>
      <c r="BE827" s="225">
        <f>IF(N827="základní",J827,0)</f>
        <v>0</v>
      </c>
      <c r="BF827" s="225">
        <f>IF(N827="snížená",J827,0)</f>
        <v>0</v>
      </c>
      <c r="BG827" s="225">
        <f>IF(N827="zákl. přenesená",J827,0)</f>
        <v>0</v>
      </c>
      <c r="BH827" s="225">
        <f>IF(N827="sníž. přenesená",J827,0)</f>
        <v>0</v>
      </c>
      <c r="BI827" s="225">
        <f>IF(N827="nulová",J827,0)</f>
        <v>0</v>
      </c>
      <c r="BJ827" s="18" t="s">
        <v>79</v>
      </c>
      <c r="BK827" s="225">
        <f>ROUND(I827*H827,2)</f>
        <v>0</v>
      </c>
      <c r="BL827" s="18" t="s">
        <v>311</v>
      </c>
      <c r="BM827" s="224" t="s">
        <v>2585</v>
      </c>
    </row>
    <row r="828" spans="1:47" s="2" customFormat="1" ht="12">
      <c r="A828" s="39"/>
      <c r="B828" s="40"/>
      <c r="C828" s="41"/>
      <c r="D828" s="226" t="s">
        <v>219</v>
      </c>
      <c r="E828" s="41"/>
      <c r="F828" s="227" t="s">
        <v>1285</v>
      </c>
      <c r="G828" s="41"/>
      <c r="H828" s="41"/>
      <c r="I828" s="228"/>
      <c r="J828" s="41"/>
      <c r="K828" s="41"/>
      <c r="L828" s="45"/>
      <c r="M828" s="229"/>
      <c r="N828" s="230"/>
      <c r="O828" s="85"/>
      <c r="P828" s="85"/>
      <c r="Q828" s="85"/>
      <c r="R828" s="85"/>
      <c r="S828" s="85"/>
      <c r="T828" s="86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219</v>
      </c>
      <c r="AU828" s="18" t="s">
        <v>81</v>
      </c>
    </row>
    <row r="829" spans="1:51" s="13" customFormat="1" ht="12">
      <c r="A829" s="13"/>
      <c r="B829" s="233"/>
      <c r="C829" s="234"/>
      <c r="D829" s="226" t="s">
        <v>223</v>
      </c>
      <c r="E829" s="234"/>
      <c r="F829" s="236" t="s">
        <v>2586</v>
      </c>
      <c r="G829" s="234"/>
      <c r="H829" s="237">
        <v>28.56</v>
      </c>
      <c r="I829" s="238"/>
      <c r="J829" s="234"/>
      <c r="K829" s="234"/>
      <c r="L829" s="239"/>
      <c r="M829" s="240"/>
      <c r="N829" s="241"/>
      <c r="O829" s="241"/>
      <c r="P829" s="241"/>
      <c r="Q829" s="241"/>
      <c r="R829" s="241"/>
      <c r="S829" s="241"/>
      <c r="T829" s="24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3" t="s">
        <v>223</v>
      </c>
      <c r="AU829" s="243" t="s">
        <v>81</v>
      </c>
      <c r="AV829" s="13" t="s">
        <v>81</v>
      </c>
      <c r="AW829" s="13" t="s">
        <v>4</v>
      </c>
      <c r="AX829" s="13" t="s">
        <v>79</v>
      </c>
      <c r="AY829" s="243" t="s">
        <v>210</v>
      </c>
    </row>
    <row r="830" spans="1:65" s="2" customFormat="1" ht="24.15" customHeight="1">
      <c r="A830" s="39"/>
      <c r="B830" s="40"/>
      <c r="C830" s="213" t="s">
        <v>2587</v>
      </c>
      <c r="D830" s="213" t="s">
        <v>212</v>
      </c>
      <c r="E830" s="214" t="s">
        <v>1289</v>
      </c>
      <c r="F830" s="215" t="s">
        <v>1290</v>
      </c>
      <c r="G830" s="216" t="s">
        <v>269</v>
      </c>
      <c r="H830" s="217">
        <v>52</v>
      </c>
      <c r="I830" s="218"/>
      <c r="J830" s="219">
        <f>ROUND(I830*H830,2)</f>
        <v>0</v>
      </c>
      <c r="K830" s="215" t="s">
        <v>216</v>
      </c>
      <c r="L830" s="45"/>
      <c r="M830" s="220" t="s">
        <v>19</v>
      </c>
      <c r="N830" s="221" t="s">
        <v>43</v>
      </c>
      <c r="O830" s="85"/>
      <c r="P830" s="222">
        <f>O830*H830</f>
        <v>0</v>
      </c>
      <c r="Q830" s="222">
        <v>5E-05</v>
      </c>
      <c r="R830" s="222">
        <f>Q830*H830</f>
        <v>0.0026000000000000003</v>
      </c>
      <c r="S830" s="222">
        <v>0</v>
      </c>
      <c r="T830" s="223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24" t="s">
        <v>311</v>
      </c>
      <c r="AT830" s="224" t="s">
        <v>212</v>
      </c>
      <c r="AU830" s="224" t="s">
        <v>81</v>
      </c>
      <c r="AY830" s="18" t="s">
        <v>210</v>
      </c>
      <c r="BE830" s="225">
        <f>IF(N830="základní",J830,0)</f>
        <v>0</v>
      </c>
      <c r="BF830" s="225">
        <f>IF(N830="snížená",J830,0)</f>
        <v>0</v>
      </c>
      <c r="BG830" s="225">
        <f>IF(N830="zákl. přenesená",J830,0)</f>
        <v>0</v>
      </c>
      <c r="BH830" s="225">
        <f>IF(N830="sníž. přenesená",J830,0)</f>
        <v>0</v>
      </c>
      <c r="BI830" s="225">
        <f>IF(N830="nulová",J830,0)</f>
        <v>0</v>
      </c>
      <c r="BJ830" s="18" t="s">
        <v>79</v>
      </c>
      <c r="BK830" s="225">
        <f>ROUND(I830*H830,2)</f>
        <v>0</v>
      </c>
      <c r="BL830" s="18" t="s">
        <v>311</v>
      </c>
      <c r="BM830" s="224" t="s">
        <v>2588</v>
      </c>
    </row>
    <row r="831" spans="1:47" s="2" customFormat="1" ht="12">
      <c r="A831" s="39"/>
      <c r="B831" s="40"/>
      <c r="C831" s="41"/>
      <c r="D831" s="226" t="s">
        <v>219</v>
      </c>
      <c r="E831" s="41"/>
      <c r="F831" s="227" t="s">
        <v>1292</v>
      </c>
      <c r="G831" s="41"/>
      <c r="H831" s="41"/>
      <c r="I831" s="228"/>
      <c r="J831" s="41"/>
      <c r="K831" s="41"/>
      <c r="L831" s="45"/>
      <c r="M831" s="229"/>
      <c r="N831" s="230"/>
      <c r="O831" s="85"/>
      <c r="P831" s="85"/>
      <c r="Q831" s="85"/>
      <c r="R831" s="85"/>
      <c r="S831" s="85"/>
      <c r="T831" s="86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T831" s="18" t="s">
        <v>219</v>
      </c>
      <c r="AU831" s="18" t="s">
        <v>81</v>
      </c>
    </row>
    <row r="832" spans="1:47" s="2" customFormat="1" ht="12">
      <c r="A832" s="39"/>
      <c r="B832" s="40"/>
      <c r="C832" s="41"/>
      <c r="D832" s="231" t="s">
        <v>221</v>
      </c>
      <c r="E832" s="41"/>
      <c r="F832" s="232" t="s">
        <v>1293</v>
      </c>
      <c r="G832" s="41"/>
      <c r="H832" s="41"/>
      <c r="I832" s="228"/>
      <c r="J832" s="41"/>
      <c r="K832" s="41"/>
      <c r="L832" s="45"/>
      <c r="M832" s="229"/>
      <c r="N832" s="230"/>
      <c r="O832" s="85"/>
      <c r="P832" s="85"/>
      <c r="Q832" s="85"/>
      <c r="R832" s="85"/>
      <c r="S832" s="85"/>
      <c r="T832" s="86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221</v>
      </c>
      <c r="AU832" s="18" t="s">
        <v>81</v>
      </c>
    </row>
    <row r="833" spans="1:65" s="2" customFormat="1" ht="16.5" customHeight="1">
      <c r="A833" s="39"/>
      <c r="B833" s="40"/>
      <c r="C833" s="244" t="s">
        <v>2589</v>
      </c>
      <c r="D833" s="244" t="s">
        <v>240</v>
      </c>
      <c r="E833" s="245" t="s">
        <v>1295</v>
      </c>
      <c r="F833" s="246" t="s">
        <v>1296</v>
      </c>
      <c r="G833" s="247" t="s">
        <v>269</v>
      </c>
      <c r="H833" s="248">
        <v>52</v>
      </c>
      <c r="I833" s="249"/>
      <c r="J833" s="250">
        <f>ROUND(I833*H833,2)</f>
        <v>0</v>
      </c>
      <c r="K833" s="246" t="s">
        <v>216</v>
      </c>
      <c r="L833" s="251"/>
      <c r="M833" s="252" t="s">
        <v>19</v>
      </c>
      <c r="N833" s="253" t="s">
        <v>43</v>
      </c>
      <c r="O833" s="85"/>
      <c r="P833" s="222">
        <f>O833*H833</f>
        <v>0</v>
      </c>
      <c r="Q833" s="222">
        <v>0.00027</v>
      </c>
      <c r="R833" s="222">
        <f>Q833*H833</f>
        <v>0.01404</v>
      </c>
      <c r="S833" s="222">
        <v>0</v>
      </c>
      <c r="T833" s="223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24" t="s">
        <v>405</v>
      </c>
      <c r="AT833" s="224" t="s">
        <v>240</v>
      </c>
      <c r="AU833" s="224" t="s">
        <v>81</v>
      </c>
      <c r="AY833" s="18" t="s">
        <v>210</v>
      </c>
      <c r="BE833" s="225">
        <f>IF(N833="základní",J833,0)</f>
        <v>0</v>
      </c>
      <c r="BF833" s="225">
        <f>IF(N833="snížená",J833,0)</f>
        <v>0</v>
      </c>
      <c r="BG833" s="225">
        <f>IF(N833="zákl. přenesená",J833,0)</f>
        <v>0</v>
      </c>
      <c r="BH833" s="225">
        <f>IF(N833="sníž. přenesená",J833,0)</f>
        <v>0</v>
      </c>
      <c r="BI833" s="225">
        <f>IF(N833="nulová",J833,0)</f>
        <v>0</v>
      </c>
      <c r="BJ833" s="18" t="s">
        <v>79</v>
      </c>
      <c r="BK833" s="225">
        <f>ROUND(I833*H833,2)</f>
        <v>0</v>
      </c>
      <c r="BL833" s="18" t="s">
        <v>311</v>
      </c>
      <c r="BM833" s="224" t="s">
        <v>2590</v>
      </c>
    </row>
    <row r="834" spans="1:47" s="2" customFormat="1" ht="12">
      <c r="A834" s="39"/>
      <c r="B834" s="40"/>
      <c r="C834" s="41"/>
      <c r="D834" s="226" t="s">
        <v>219</v>
      </c>
      <c r="E834" s="41"/>
      <c r="F834" s="227" t="s">
        <v>1296</v>
      </c>
      <c r="G834" s="41"/>
      <c r="H834" s="41"/>
      <c r="I834" s="228"/>
      <c r="J834" s="41"/>
      <c r="K834" s="41"/>
      <c r="L834" s="45"/>
      <c r="M834" s="229"/>
      <c r="N834" s="230"/>
      <c r="O834" s="85"/>
      <c r="P834" s="85"/>
      <c r="Q834" s="85"/>
      <c r="R834" s="85"/>
      <c r="S834" s="85"/>
      <c r="T834" s="86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18" t="s">
        <v>219</v>
      </c>
      <c r="AU834" s="18" t="s">
        <v>81</v>
      </c>
    </row>
    <row r="835" spans="1:65" s="2" customFormat="1" ht="24.15" customHeight="1">
      <c r="A835" s="39"/>
      <c r="B835" s="40"/>
      <c r="C835" s="213" t="s">
        <v>2591</v>
      </c>
      <c r="D835" s="213" t="s">
        <v>212</v>
      </c>
      <c r="E835" s="214" t="s">
        <v>1299</v>
      </c>
      <c r="F835" s="215" t="s">
        <v>1300</v>
      </c>
      <c r="G835" s="216" t="s">
        <v>332</v>
      </c>
      <c r="H835" s="217">
        <v>0.567</v>
      </c>
      <c r="I835" s="218"/>
      <c r="J835" s="219">
        <f>ROUND(I835*H835,2)</f>
        <v>0</v>
      </c>
      <c r="K835" s="215" t="s">
        <v>216</v>
      </c>
      <c r="L835" s="45"/>
      <c r="M835" s="220" t="s">
        <v>19</v>
      </c>
      <c r="N835" s="221" t="s">
        <v>43</v>
      </c>
      <c r="O835" s="85"/>
      <c r="P835" s="222">
        <f>O835*H835</f>
        <v>0</v>
      </c>
      <c r="Q835" s="222">
        <v>0</v>
      </c>
      <c r="R835" s="222">
        <f>Q835*H835</f>
        <v>0</v>
      </c>
      <c r="S835" s="222">
        <v>0</v>
      </c>
      <c r="T835" s="223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24" t="s">
        <v>311</v>
      </c>
      <c r="AT835" s="224" t="s">
        <v>212</v>
      </c>
      <c r="AU835" s="224" t="s">
        <v>81</v>
      </c>
      <c r="AY835" s="18" t="s">
        <v>210</v>
      </c>
      <c r="BE835" s="225">
        <f>IF(N835="základní",J835,0)</f>
        <v>0</v>
      </c>
      <c r="BF835" s="225">
        <f>IF(N835="snížená",J835,0)</f>
        <v>0</v>
      </c>
      <c r="BG835" s="225">
        <f>IF(N835="zákl. přenesená",J835,0)</f>
        <v>0</v>
      </c>
      <c r="BH835" s="225">
        <f>IF(N835="sníž. přenesená",J835,0)</f>
        <v>0</v>
      </c>
      <c r="BI835" s="225">
        <f>IF(N835="nulová",J835,0)</f>
        <v>0</v>
      </c>
      <c r="BJ835" s="18" t="s">
        <v>79</v>
      </c>
      <c r="BK835" s="225">
        <f>ROUND(I835*H835,2)</f>
        <v>0</v>
      </c>
      <c r="BL835" s="18" t="s">
        <v>311</v>
      </c>
      <c r="BM835" s="224" t="s">
        <v>2592</v>
      </c>
    </row>
    <row r="836" spans="1:47" s="2" customFormat="1" ht="12">
      <c r="A836" s="39"/>
      <c r="B836" s="40"/>
      <c r="C836" s="41"/>
      <c r="D836" s="226" t="s">
        <v>219</v>
      </c>
      <c r="E836" s="41"/>
      <c r="F836" s="227" t="s">
        <v>1302</v>
      </c>
      <c r="G836" s="41"/>
      <c r="H836" s="41"/>
      <c r="I836" s="228"/>
      <c r="J836" s="41"/>
      <c r="K836" s="41"/>
      <c r="L836" s="45"/>
      <c r="M836" s="229"/>
      <c r="N836" s="230"/>
      <c r="O836" s="85"/>
      <c r="P836" s="85"/>
      <c r="Q836" s="85"/>
      <c r="R836" s="85"/>
      <c r="S836" s="85"/>
      <c r="T836" s="86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18" t="s">
        <v>219</v>
      </c>
      <c r="AU836" s="18" t="s">
        <v>81</v>
      </c>
    </row>
    <row r="837" spans="1:47" s="2" customFormat="1" ht="12">
      <c r="A837" s="39"/>
      <c r="B837" s="40"/>
      <c r="C837" s="41"/>
      <c r="D837" s="231" t="s">
        <v>221</v>
      </c>
      <c r="E837" s="41"/>
      <c r="F837" s="232" t="s">
        <v>1303</v>
      </c>
      <c r="G837" s="41"/>
      <c r="H837" s="41"/>
      <c r="I837" s="228"/>
      <c r="J837" s="41"/>
      <c r="K837" s="41"/>
      <c r="L837" s="45"/>
      <c r="M837" s="229"/>
      <c r="N837" s="230"/>
      <c r="O837" s="85"/>
      <c r="P837" s="85"/>
      <c r="Q837" s="85"/>
      <c r="R837" s="85"/>
      <c r="S837" s="85"/>
      <c r="T837" s="86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T837" s="18" t="s">
        <v>221</v>
      </c>
      <c r="AU837" s="18" t="s">
        <v>81</v>
      </c>
    </row>
    <row r="838" spans="1:63" s="12" customFormat="1" ht="22.8" customHeight="1">
      <c r="A838" s="12"/>
      <c r="B838" s="197"/>
      <c r="C838" s="198"/>
      <c r="D838" s="199" t="s">
        <v>71</v>
      </c>
      <c r="E838" s="211" t="s">
        <v>1304</v>
      </c>
      <c r="F838" s="211" t="s">
        <v>1305</v>
      </c>
      <c r="G838" s="198"/>
      <c r="H838" s="198"/>
      <c r="I838" s="201"/>
      <c r="J838" s="212">
        <f>BK838</f>
        <v>0</v>
      </c>
      <c r="K838" s="198"/>
      <c r="L838" s="203"/>
      <c r="M838" s="204"/>
      <c r="N838" s="205"/>
      <c r="O838" s="205"/>
      <c r="P838" s="206">
        <f>SUM(P839:P866)</f>
        <v>0</v>
      </c>
      <c r="Q838" s="205"/>
      <c r="R838" s="206">
        <f>SUM(R839:R866)</f>
        <v>2.467067</v>
      </c>
      <c r="S838" s="205"/>
      <c r="T838" s="207">
        <f>SUM(T839:T866)</f>
        <v>0</v>
      </c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R838" s="208" t="s">
        <v>81</v>
      </c>
      <c r="AT838" s="209" t="s">
        <v>71</v>
      </c>
      <c r="AU838" s="209" t="s">
        <v>79</v>
      </c>
      <c r="AY838" s="208" t="s">
        <v>210</v>
      </c>
      <c r="BK838" s="210">
        <f>SUM(BK839:BK866)</f>
        <v>0</v>
      </c>
    </row>
    <row r="839" spans="1:65" s="2" customFormat="1" ht="16.5" customHeight="1">
      <c r="A839" s="39"/>
      <c r="B839" s="40"/>
      <c r="C839" s="213" t="s">
        <v>2593</v>
      </c>
      <c r="D839" s="213" t="s">
        <v>212</v>
      </c>
      <c r="E839" s="214" t="s">
        <v>1307</v>
      </c>
      <c r="F839" s="215" t="s">
        <v>1308</v>
      </c>
      <c r="G839" s="216" t="s">
        <v>229</v>
      </c>
      <c r="H839" s="217">
        <v>76.01</v>
      </c>
      <c r="I839" s="218"/>
      <c r="J839" s="219">
        <f>ROUND(I839*H839,2)</f>
        <v>0</v>
      </c>
      <c r="K839" s="215" t="s">
        <v>216</v>
      </c>
      <c r="L839" s="45"/>
      <c r="M839" s="220" t="s">
        <v>19</v>
      </c>
      <c r="N839" s="221" t="s">
        <v>43</v>
      </c>
      <c r="O839" s="85"/>
      <c r="P839" s="222">
        <f>O839*H839</f>
        <v>0</v>
      </c>
      <c r="Q839" s="222">
        <v>0</v>
      </c>
      <c r="R839" s="222">
        <f>Q839*H839</f>
        <v>0</v>
      </c>
      <c r="S839" s="222">
        <v>0</v>
      </c>
      <c r="T839" s="223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24" t="s">
        <v>311</v>
      </c>
      <c r="AT839" s="224" t="s">
        <v>212</v>
      </c>
      <c r="AU839" s="224" t="s">
        <v>81</v>
      </c>
      <c r="AY839" s="18" t="s">
        <v>210</v>
      </c>
      <c r="BE839" s="225">
        <f>IF(N839="základní",J839,0)</f>
        <v>0</v>
      </c>
      <c r="BF839" s="225">
        <f>IF(N839="snížená",J839,0)</f>
        <v>0</v>
      </c>
      <c r="BG839" s="225">
        <f>IF(N839="zákl. přenesená",J839,0)</f>
        <v>0</v>
      </c>
      <c r="BH839" s="225">
        <f>IF(N839="sníž. přenesená",J839,0)</f>
        <v>0</v>
      </c>
      <c r="BI839" s="225">
        <f>IF(N839="nulová",J839,0)</f>
        <v>0</v>
      </c>
      <c r="BJ839" s="18" t="s">
        <v>79</v>
      </c>
      <c r="BK839" s="225">
        <f>ROUND(I839*H839,2)</f>
        <v>0</v>
      </c>
      <c r="BL839" s="18" t="s">
        <v>311</v>
      </c>
      <c r="BM839" s="224" t="s">
        <v>2594</v>
      </c>
    </row>
    <row r="840" spans="1:47" s="2" customFormat="1" ht="12">
      <c r="A840" s="39"/>
      <c r="B840" s="40"/>
      <c r="C840" s="41"/>
      <c r="D840" s="226" t="s">
        <v>219</v>
      </c>
      <c r="E840" s="41"/>
      <c r="F840" s="227" t="s">
        <v>1310</v>
      </c>
      <c r="G840" s="41"/>
      <c r="H840" s="41"/>
      <c r="I840" s="228"/>
      <c r="J840" s="41"/>
      <c r="K840" s="41"/>
      <c r="L840" s="45"/>
      <c r="M840" s="229"/>
      <c r="N840" s="230"/>
      <c r="O840" s="85"/>
      <c r="P840" s="85"/>
      <c r="Q840" s="85"/>
      <c r="R840" s="85"/>
      <c r="S840" s="85"/>
      <c r="T840" s="86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8" t="s">
        <v>219</v>
      </c>
      <c r="AU840" s="18" t="s">
        <v>81</v>
      </c>
    </row>
    <row r="841" spans="1:47" s="2" customFormat="1" ht="12">
      <c r="A841" s="39"/>
      <c r="B841" s="40"/>
      <c r="C841" s="41"/>
      <c r="D841" s="231" t="s">
        <v>221</v>
      </c>
      <c r="E841" s="41"/>
      <c r="F841" s="232" t="s">
        <v>1311</v>
      </c>
      <c r="G841" s="41"/>
      <c r="H841" s="41"/>
      <c r="I841" s="228"/>
      <c r="J841" s="41"/>
      <c r="K841" s="41"/>
      <c r="L841" s="45"/>
      <c r="M841" s="229"/>
      <c r="N841" s="230"/>
      <c r="O841" s="85"/>
      <c r="P841" s="85"/>
      <c r="Q841" s="85"/>
      <c r="R841" s="85"/>
      <c r="S841" s="85"/>
      <c r="T841" s="86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221</v>
      </c>
      <c r="AU841" s="18" t="s">
        <v>81</v>
      </c>
    </row>
    <row r="842" spans="1:51" s="13" customFormat="1" ht="12">
      <c r="A842" s="13"/>
      <c r="B842" s="233"/>
      <c r="C842" s="234"/>
      <c r="D842" s="226" t="s">
        <v>223</v>
      </c>
      <c r="E842" s="235" t="s">
        <v>19</v>
      </c>
      <c r="F842" s="236" t="s">
        <v>2595</v>
      </c>
      <c r="G842" s="234"/>
      <c r="H842" s="237">
        <v>14.48</v>
      </c>
      <c r="I842" s="238"/>
      <c r="J842" s="234"/>
      <c r="K842" s="234"/>
      <c r="L842" s="239"/>
      <c r="M842" s="240"/>
      <c r="N842" s="241"/>
      <c r="O842" s="241"/>
      <c r="P842" s="241"/>
      <c r="Q842" s="241"/>
      <c r="R842" s="241"/>
      <c r="S842" s="241"/>
      <c r="T842" s="24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3" t="s">
        <v>223</v>
      </c>
      <c r="AU842" s="243" t="s">
        <v>81</v>
      </c>
      <c r="AV842" s="13" t="s">
        <v>81</v>
      </c>
      <c r="AW842" s="13" t="s">
        <v>33</v>
      </c>
      <c r="AX842" s="13" t="s">
        <v>72</v>
      </c>
      <c r="AY842" s="243" t="s">
        <v>210</v>
      </c>
    </row>
    <row r="843" spans="1:51" s="13" customFormat="1" ht="12">
      <c r="A843" s="13"/>
      <c r="B843" s="233"/>
      <c r="C843" s="234"/>
      <c r="D843" s="226" t="s">
        <v>223</v>
      </c>
      <c r="E843" s="235" t="s">
        <v>19</v>
      </c>
      <c r="F843" s="236" t="s">
        <v>2596</v>
      </c>
      <c r="G843" s="234"/>
      <c r="H843" s="237">
        <v>13.48</v>
      </c>
      <c r="I843" s="238"/>
      <c r="J843" s="234"/>
      <c r="K843" s="234"/>
      <c r="L843" s="239"/>
      <c r="M843" s="240"/>
      <c r="N843" s="241"/>
      <c r="O843" s="241"/>
      <c r="P843" s="241"/>
      <c r="Q843" s="241"/>
      <c r="R843" s="241"/>
      <c r="S843" s="241"/>
      <c r="T843" s="24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3" t="s">
        <v>223</v>
      </c>
      <c r="AU843" s="243" t="s">
        <v>81</v>
      </c>
      <c r="AV843" s="13" t="s">
        <v>81</v>
      </c>
      <c r="AW843" s="13" t="s">
        <v>33</v>
      </c>
      <c r="AX843" s="13" t="s">
        <v>72</v>
      </c>
      <c r="AY843" s="243" t="s">
        <v>210</v>
      </c>
    </row>
    <row r="844" spans="1:51" s="13" customFormat="1" ht="12">
      <c r="A844" s="13"/>
      <c r="B844" s="233"/>
      <c r="C844" s="234"/>
      <c r="D844" s="226" t="s">
        <v>223</v>
      </c>
      <c r="E844" s="235" t="s">
        <v>19</v>
      </c>
      <c r="F844" s="236" t="s">
        <v>2597</v>
      </c>
      <c r="G844" s="234"/>
      <c r="H844" s="237">
        <v>8.4</v>
      </c>
      <c r="I844" s="238"/>
      <c r="J844" s="234"/>
      <c r="K844" s="234"/>
      <c r="L844" s="239"/>
      <c r="M844" s="240"/>
      <c r="N844" s="241"/>
      <c r="O844" s="241"/>
      <c r="P844" s="241"/>
      <c r="Q844" s="241"/>
      <c r="R844" s="241"/>
      <c r="S844" s="241"/>
      <c r="T844" s="24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3" t="s">
        <v>223</v>
      </c>
      <c r="AU844" s="243" t="s">
        <v>81</v>
      </c>
      <c r="AV844" s="13" t="s">
        <v>81</v>
      </c>
      <c r="AW844" s="13" t="s">
        <v>33</v>
      </c>
      <c r="AX844" s="13" t="s">
        <v>72</v>
      </c>
      <c r="AY844" s="243" t="s">
        <v>210</v>
      </c>
    </row>
    <row r="845" spans="1:51" s="13" customFormat="1" ht="12">
      <c r="A845" s="13"/>
      <c r="B845" s="233"/>
      <c r="C845" s="234"/>
      <c r="D845" s="226" t="s">
        <v>223</v>
      </c>
      <c r="E845" s="235" t="s">
        <v>19</v>
      </c>
      <c r="F845" s="236" t="s">
        <v>2598</v>
      </c>
      <c r="G845" s="234"/>
      <c r="H845" s="237">
        <v>5.4</v>
      </c>
      <c r="I845" s="238"/>
      <c r="J845" s="234"/>
      <c r="K845" s="234"/>
      <c r="L845" s="239"/>
      <c r="M845" s="240"/>
      <c r="N845" s="241"/>
      <c r="O845" s="241"/>
      <c r="P845" s="241"/>
      <c r="Q845" s="241"/>
      <c r="R845" s="241"/>
      <c r="S845" s="241"/>
      <c r="T845" s="242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3" t="s">
        <v>223</v>
      </c>
      <c r="AU845" s="243" t="s">
        <v>81</v>
      </c>
      <c r="AV845" s="13" t="s">
        <v>81</v>
      </c>
      <c r="AW845" s="13" t="s">
        <v>33</v>
      </c>
      <c r="AX845" s="13" t="s">
        <v>72</v>
      </c>
      <c r="AY845" s="243" t="s">
        <v>210</v>
      </c>
    </row>
    <row r="846" spans="1:51" s="13" customFormat="1" ht="12">
      <c r="A846" s="13"/>
      <c r="B846" s="233"/>
      <c r="C846" s="234"/>
      <c r="D846" s="226" t="s">
        <v>223</v>
      </c>
      <c r="E846" s="235" t="s">
        <v>19</v>
      </c>
      <c r="F846" s="236" t="s">
        <v>2599</v>
      </c>
      <c r="G846" s="234"/>
      <c r="H846" s="237">
        <v>16</v>
      </c>
      <c r="I846" s="238"/>
      <c r="J846" s="234"/>
      <c r="K846" s="234"/>
      <c r="L846" s="239"/>
      <c r="M846" s="240"/>
      <c r="N846" s="241"/>
      <c r="O846" s="241"/>
      <c r="P846" s="241"/>
      <c r="Q846" s="241"/>
      <c r="R846" s="241"/>
      <c r="S846" s="241"/>
      <c r="T846" s="24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3" t="s">
        <v>223</v>
      </c>
      <c r="AU846" s="243" t="s">
        <v>81</v>
      </c>
      <c r="AV846" s="13" t="s">
        <v>81</v>
      </c>
      <c r="AW846" s="13" t="s">
        <v>33</v>
      </c>
      <c r="AX846" s="13" t="s">
        <v>72</v>
      </c>
      <c r="AY846" s="243" t="s">
        <v>210</v>
      </c>
    </row>
    <row r="847" spans="1:51" s="13" customFormat="1" ht="12">
      <c r="A847" s="13"/>
      <c r="B847" s="233"/>
      <c r="C847" s="234"/>
      <c r="D847" s="226" t="s">
        <v>223</v>
      </c>
      <c r="E847" s="235" t="s">
        <v>19</v>
      </c>
      <c r="F847" s="236" t="s">
        <v>2600</v>
      </c>
      <c r="G847" s="234"/>
      <c r="H847" s="237">
        <v>18.25</v>
      </c>
      <c r="I847" s="238"/>
      <c r="J847" s="234"/>
      <c r="K847" s="234"/>
      <c r="L847" s="239"/>
      <c r="M847" s="240"/>
      <c r="N847" s="241"/>
      <c r="O847" s="241"/>
      <c r="P847" s="241"/>
      <c r="Q847" s="241"/>
      <c r="R847" s="241"/>
      <c r="S847" s="241"/>
      <c r="T847" s="24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3" t="s">
        <v>223</v>
      </c>
      <c r="AU847" s="243" t="s">
        <v>81</v>
      </c>
      <c r="AV847" s="13" t="s">
        <v>81</v>
      </c>
      <c r="AW847" s="13" t="s">
        <v>33</v>
      </c>
      <c r="AX847" s="13" t="s">
        <v>72</v>
      </c>
      <c r="AY847" s="243" t="s">
        <v>210</v>
      </c>
    </row>
    <row r="848" spans="1:51" s="14" customFormat="1" ht="12">
      <c r="A848" s="14"/>
      <c r="B848" s="255"/>
      <c r="C848" s="256"/>
      <c r="D848" s="226" t="s">
        <v>223</v>
      </c>
      <c r="E848" s="257" t="s">
        <v>19</v>
      </c>
      <c r="F848" s="258" t="s">
        <v>326</v>
      </c>
      <c r="G848" s="256"/>
      <c r="H848" s="259">
        <v>76.00999999999999</v>
      </c>
      <c r="I848" s="260"/>
      <c r="J848" s="256"/>
      <c r="K848" s="256"/>
      <c r="L848" s="261"/>
      <c r="M848" s="262"/>
      <c r="N848" s="263"/>
      <c r="O848" s="263"/>
      <c r="P848" s="263"/>
      <c r="Q848" s="263"/>
      <c r="R848" s="263"/>
      <c r="S848" s="263"/>
      <c r="T848" s="26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5" t="s">
        <v>223</v>
      </c>
      <c r="AU848" s="265" t="s">
        <v>81</v>
      </c>
      <c r="AV848" s="14" t="s">
        <v>217</v>
      </c>
      <c r="AW848" s="14" t="s">
        <v>33</v>
      </c>
      <c r="AX848" s="14" t="s">
        <v>79</v>
      </c>
      <c r="AY848" s="265" t="s">
        <v>210</v>
      </c>
    </row>
    <row r="849" spans="1:65" s="2" customFormat="1" ht="16.5" customHeight="1">
      <c r="A849" s="39"/>
      <c r="B849" s="40"/>
      <c r="C849" s="213" t="s">
        <v>2601</v>
      </c>
      <c r="D849" s="213" t="s">
        <v>212</v>
      </c>
      <c r="E849" s="214" t="s">
        <v>1315</v>
      </c>
      <c r="F849" s="215" t="s">
        <v>1316</v>
      </c>
      <c r="G849" s="216" t="s">
        <v>229</v>
      </c>
      <c r="H849" s="217">
        <v>76.01</v>
      </c>
      <c r="I849" s="218"/>
      <c r="J849" s="219">
        <f>ROUND(I849*H849,2)</f>
        <v>0</v>
      </c>
      <c r="K849" s="215" t="s">
        <v>216</v>
      </c>
      <c r="L849" s="45"/>
      <c r="M849" s="220" t="s">
        <v>19</v>
      </c>
      <c r="N849" s="221" t="s">
        <v>43</v>
      </c>
      <c r="O849" s="85"/>
      <c r="P849" s="222">
        <f>O849*H849</f>
        <v>0</v>
      </c>
      <c r="Q849" s="222">
        <v>0.0003</v>
      </c>
      <c r="R849" s="222">
        <f>Q849*H849</f>
        <v>0.022803</v>
      </c>
      <c r="S849" s="222">
        <v>0</v>
      </c>
      <c r="T849" s="223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24" t="s">
        <v>311</v>
      </c>
      <c r="AT849" s="224" t="s">
        <v>212</v>
      </c>
      <c r="AU849" s="224" t="s">
        <v>81</v>
      </c>
      <c r="AY849" s="18" t="s">
        <v>210</v>
      </c>
      <c r="BE849" s="225">
        <f>IF(N849="základní",J849,0)</f>
        <v>0</v>
      </c>
      <c r="BF849" s="225">
        <f>IF(N849="snížená",J849,0)</f>
        <v>0</v>
      </c>
      <c r="BG849" s="225">
        <f>IF(N849="zákl. přenesená",J849,0)</f>
        <v>0</v>
      </c>
      <c r="BH849" s="225">
        <f>IF(N849="sníž. přenesená",J849,0)</f>
        <v>0</v>
      </c>
      <c r="BI849" s="225">
        <f>IF(N849="nulová",J849,0)</f>
        <v>0</v>
      </c>
      <c r="BJ849" s="18" t="s">
        <v>79</v>
      </c>
      <c r="BK849" s="225">
        <f>ROUND(I849*H849,2)</f>
        <v>0</v>
      </c>
      <c r="BL849" s="18" t="s">
        <v>311</v>
      </c>
      <c r="BM849" s="224" t="s">
        <v>2602</v>
      </c>
    </row>
    <row r="850" spans="1:47" s="2" customFormat="1" ht="12">
      <c r="A850" s="39"/>
      <c r="B850" s="40"/>
      <c r="C850" s="41"/>
      <c r="D850" s="226" t="s">
        <v>219</v>
      </c>
      <c r="E850" s="41"/>
      <c r="F850" s="227" t="s">
        <v>1318</v>
      </c>
      <c r="G850" s="41"/>
      <c r="H850" s="41"/>
      <c r="I850" s="228"/>
      <c r="J850" s="41"/>
      <c r="K850" s="41"/>
      <c r="L850" s="45"/>
      <c r="M850" s="229"/>
      <c r="N850" s="230"/>
      <c r="O850" s="85"/>
      <c r="P850" s="85"/>
      <c r="Q850" s="85"/>
      <c r="R850" s="85"/>
      <c r="S850" s="85"/>
      <c r="T850" s="86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219</v>
      </c>
      <c r="AU850" s="18" t="s">
        <v>81</v>
      </c>
    </row>
    <row r="851" spans="1:47" s="2" customFormat="1" ht="12">
      <c r="A851" s="39"/>
      <c r="B851" s="40"/>
      <c r="C851" s="41"/>
      <c r="D851" s="231" t="s">
        <v>221</v>
      </c>
      <c r="E851" s="41"/>
      <c r="F851" s="232" t="s">
        <v>1319</v>
      </c>
      <c r="G851" s="41"/>
      <c r="H851" s="41"/>
      <c r="I851" s="228"/>
      <c r="J851" s="41"/>
      <c r="K851" s="41"/>
      <c r="L851" s="45"/>
      <c r="M851" s="229"/>
      <c r="N851" s="230"/>
      <c r="O851" s="85"/>
      <c r="P851" s="85"/>
      <c r="Q851" s="85"/>
      <c r="R851" s="85"/>
      <c r="S851" s="85"/>
      <c r="T851" s="86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T851" s="18" t="s">
        <v>221</v>
      </c>
      <c r="AU851" s="18" t="s">
        <v>81</v>
      </c>
    </row>
    <row r="852" spans="1:65" s="2" customFormat="1" ht="37.8" customHeight="1">
      <c r="A852" s="39"/>
      <c r="B852" s="40"/>
      <c r="C852" s="213" t="s">
        <v>2603</v>
      </c>
      <c r="D852" s="213" t="s">
        <v>212</v>
      </c>
      <c r="E852" s="214" t="s">
        <v>1321</v>
      </c>
      <c r="F852" s="215" t="s">
        <v>1322</v>
      </c>
      <c r="G852" s="216" t="s">
        <v>229</v>
      </c>
      <c r="H852" s="217">
        <v>76.01</v>
      </c>
      <c r="I852" s="218"/>
      <c r="J852" s="219">
        <f>ROUND(I852*H852,2)</f>
        <v>0</v>
      </c>
      <c r="K852" s="215" t="s">
        <v>216</v>
      </c>
      <c r="L852" s="45"/>
      <c r="M852" s="220" t="s">
        <v>19</v>
      </c>
      <c r="N852" s="221" t="s">
        <v>43</v>
      </c>
      <c r="O852" s="85"/>
      <c r="P852" s="222">
        <f>O852*H852</f>
        <v>0</v>
      </c>
      <c r="Q852" s="222">
        <v>0.009</v>
      </c>
      <c r="R852" s="222">
        <f>Q852*H852</f>
        <v>0.68409</v>
      </c>
      <c r="S852" s="222">
        <v>0</v>
      </c>
      <c r="T852" s="223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24" t="s">
        <v>311</v>
      </c>
      <c r="AT852" s="224" t="s">
        <v>212</v>
      </c>
      <c r="AU852" s="224" t="s">
        <v>81</v>
      </c>
      <c r="AY852" s="18" t="s">
        <v>210</v>
      </c>
      <c r="BE852" s="225">
        <f>IF(N852="základní",J852,0)</f>
        <v>0</v>
      </c>
      <c r="BF852" s="225">
        <f>IF(N852="snížená",J852,0)</f>
        <v>0</v>
      </c>
      <c r="BG852" s="225">
        <f>IF(N852="zákl. přenesená",J852,0)</f>
        <v>0</v>
      </c>
      <c r="BH852" s="225">
        <f>IF(N852="sníž. přenesená",J852,0)</f>
        <v>0</v>
      </c>
      <c r="BI852" s="225">
        <f>IF(N852="nulová",J852,0)</f>
        <v>0</v>
      </c>
      <c r="BJ852" s="18" t="s">
        <v>79</v>
      </c>
      <c r="BK852" s="225">
        <f>ROUND(I852*H852,2)</f>
        <v>0</v>
      </c>
      <c r="BL852" s="18" t="s">
        <v>311</v>
      </c>
      <c r="BM852" s="224" t="s">
        <v>2604</v>
      </c>
    </row>
    <row r="853" spans="1:47" s="2" customFormat="1" ht="12">
      <c r="A853" s="39"/>
      <c r="B853" s="40"/>
      <c r="C853" s="41"/>
      <c r="D853" s="226" t="s">
        <v>219</v>
      </c>
      <c r="E853" s="41"/>
      <c r="F853" s="227" t="s">
        <v>1324</v>
      </c>
      <c r="G853" s="41"/>
      <c r="H853" s="41"/>
      <c r="I853" s="228"/>
      <c r="J853" s="41"/>
      <c r="K853" s="41"/>
      <c r="L853" s="45"/>
      <c r="M853" s="229"/>
      <c r="N853" s="230"/>
      <c r="O853" s="85"/>
      <c r="P853" s="85"/>
      <c r="Q853" s="85"/>
      <c r="R853" s="85"/>
      <c r="S853" s="85"/>
      <c r="T853" s="86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219</v>
      </c>
      <c r="AU853" s="18" t="s">
        <v>81</v>
      </c>
    </row>
    <row r="854" spans="1:47" s="2" customFormat="1" ht="12">
      <c r="A854" s="39"/>
      <c r="B854" s="40"/>
      <c r="C854" s="41"/>
      <c r="D854" s="231" t="s">
        <v>221</v>
      </c>
      <c r="E854" s="41"/>
      <c r="F854" s="232" t="s">
        <v>1325</v>
      </c>
      <c r="G854" s="41"/>
      <c r="H854" s="41"/>
      <c r="I854" s="228"/>
      <c r="J854" s="41"/>
      <c r="K854" s="41"/>
      <c r="L854" s="45"/>
      <c r="M854" s="229"/>
      <c r="N854" s="230"/>
      <c r="O854" s="85"/>
      <c r="P854" s="85"/>
      <c r="Q854" s="85"/>
      <c r="R854" s="85"/>
      <c r="S854" s="85"/>
      <c r="T854" s="86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221</v>
      </c>
      <c r="AU854" s="18" t="s">
        <v>81</v>
      </c>
    </row>
    <row r="855" spans="1:65" s="2" customFormat="1" ht="24.15" customHeight="1">
      <c r="A855" s="39"/>
      <c r="B855" s="40"/>
      <c r="C855" s="244" t="s">
        <v>2605</v>
      </c>
      <c r="D855" s="244" t="s">
        <v>240</v>
      </c>
      <c r="E855" s="245" t="s">
        <v>1327</v>
      </c>
      <c r="F855" s="246" t="s">
        <v>1328</v>
      </c>
      <c r="G855" s="247" t="s">
        <v>229</v>
      </c>
      <c r="H855" s="248">
        <v>87.412</v>
      </c>
      <c r="I855" s="249"/>
      <c r="J855" s="250">
        <f>ROUND(I855*H855,2)</f>
        <v>0</v>
      </c>
      <c r="K855" s="246" t="s">
        <v>216</v>
      </c>
      <c r="L855" s="251"/>
      <c r="M855" s="252" t="s">
        <v>19</v>
      </c>
      <c r="N855" s="253" t="s">
        <v>43</v>
      </c>
      <c r="O855" s="85"/>
      <c r="P855" s="222">
        <f>O855*H855</f>
        <v>0</v>
      </c>
      <c r="Q855" s="222">
        <v>0.02</v>
      </c>
      <c r="R855" s="222">
        <f>Q855*H855</f>
        <v>1.7482400000000002</v>
      </c>
      <c r="S855" s="222">
        <v>0</v>
      </c>
      <c r="T855" s="223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24" t="s">
        <v>405</v>
      </c>
      <c r="AT855" s="224" t="s">
        <v>240</v>
      </c>
      <c r="AU855" s="224" t="s">
        <v>81</v>
      </c>
      <c r="AY855" s="18" t="s">
        <v>210</v>
      </c>
      <c r="BE855" s="225">
        <f>IF(N855="základní",J855,0)</f>
        <v>0</v>
      </c>
      <c r="BF855" s="225">
        <f>IF(N855="snížená",J855,0)</f>
        <v>0</v>
      </c>
      <c r="BG855" s="225">
        <f>IF(N855="zákl. přenesená",J855,0)</f>
        <v>0</v>
      </c>
      <c r="BH855" s="225">
        <f>IF(N855="sníž. přenesená",J855,0)</f>
        <v>0</v>
      </c>
      <c r="BI855" s="225">
        <f>IF(N855="nulová",J855,0)</f>
        <v>0</v>
      </c>
      <c r="BJ855" s="18" t="s">
        <v>79</v>
      </c>
      <c r="BK855" s="225">
        <f>ROUND(I855*H855,2)</f>
        <v>0</v>
      </c>
      <c r="BL855" s="18" t="s">
        <v>311</v>
      </c>
      <c r="BM855" s="224" t="s">
        <v>2606</v>
      </c>
    </row>
    <row r="856" spans="1:47" s="2" customFormat="1" ht="12">
      <c r="A856" s="39"/>
      <c r="B856" s="40"/>
      <c r="C856" s="41"/>
      <c r="D856" s="226" t="s">
        <v>219</v>
      </c>
      <c r="E856" s="41"/>
      <c r="F856" s="227" t="s">
        <v>1328</v>
      </c>
      <c r="G856" s="41"/>
      <c r="H856" s="41"/>
      <c r="I856" s="228"/>
      <c r="J856" s="41"/>
      <c r="K856" s="41"/>
      <c r="L856" s="45"/>
      <c r="M856" s="229"/>
      <c r="N856" s="230"/>
      <c r="O856" s="85"/>
      <c r="P856" s="85"/>
      <c r="Q856" s="85"/>
      <c r="R856" s="85"/>
      <c r="S856" s="85"/>
      <c r="T856" s="86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18" t="s">
        <v>219</v>
      </c>
      <c r="AU856" s="18" t="s">
        <v>81</v>
      </c>
    </row>
    <row r="857" spans="1:51" s="13" customFormat="1" ht="12">
      <c r="A857" s="13"/>
      <c r="B857" s="233"/>
      <c r="C857" s="234"/>
      <c r="D857" s="226" t="s">
        <v>223</v>
      </c>
      <c r="E857" s="234"/>
      <c r="F857" s="236" t="s">
        <v>2607</v>
      </c>
      <c r="G857" s="234"/>
      <c r="H857" s="237">
        <v>87.412</v>
      </c>
      <c r="I857" s="238"/>
      <c r="J857" s="234"/>
      <c r="K857" s="234"/>
      <c r="L857" s="239"/>
      <c r="M857" s="240"/>
      <c r="N857" s="241"/>
      <c r="O857" s="241"/>
      <c r="P857" s="241"/>
      <c r="Q857" s="241"/>
      <c r="R857" s="241"/>
      <c r="S857" s="241"/>
      <c r="T857" s="24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3" t="s">
        <v>223</v>
      </c>
      <c r="AU857" s="243" t="s">
        <v>81</v>
      </c>
      <c r="AV857" s="13" t="s">
        <v>81</v>
      </c>
      <c r="AW857" s="13" t="s">
        <v>4</v>
      </c>
      <c r="AX857" s="13" t="s">
        <v>79</v>
      </c>
      <c r="AY857" s="243" t="s">
        <v>210</v>
      </c>
    </row>
    <row r="858" spans="1:65" s="2" customFormat="1" ht="24.15" customHeight="1">
      <c r="A858" s="39"/>
      <c r="B858" s="40"/>
      <c r="C858" s="213" t="s">
        <v>2608</v>
      </c>
      <c r="D858" s="213" t="s">
        <v>212</v>
      </c>
      <c r="E858" s="214" t="s">
        <v>1332</v>
      </c>
      <c r="F858" s="215" t="s">
        <v>1333</v>
      </c>
      <c r="G858" s="216" t="s">
        <v>269</v>
      </c>
      <c r="H858" s="217">
        <v>39</v>
      </c>
      <c r="I858" s="218"/>
      <c r="J858" s="219">
        <f>ROUND(I858*H858,2)</f>
        <v>0</v>
      </c>
      <c r="K858" s="215" t="s">
        <v>216</v>
      </c>
      <c r="L858" s="45"/>
      <c r="M858" s="220" t="s">
        <v>19</v>
      </c>
      <c r="N858" s="221" t="s">
        <v>43</v>
      </c>
      <c r="O858" s="85"/>
      <c r="P858" s="222">
        <f>O858*H858</f>
        <v>0</v>
      </c>
      <c r="Q858" s="222">
        <v>0.00018</v>
      </c>
      <c r="R858" s="222">
        <f>Q858*H858</f>
        <v>0.00702</v>
      </c>
      <c r="S858" s="222">
        <v>0</v>
      </c>
      <c r="T858" s="223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24" t="s">
        <v>311</v>
      </c>
      <c r="AT858" s="224" t="s">
        <v>212</v>
      </c>
      <c r="AU858" s="224" t="s">
        <v>81</v>
      </c>
      <c r="AY858" s="18" t="s">
        <v>210</v>
      </c>
      <c r="BE858" s="225">
        <f>IF(N858="základní",J858,0)</f>
        <v>0</v>
      </c>
      <c r="BF858" s="225">
        <f>IF(N858="snížená",J858,0)</f>
        <v>0</v>
      </c>
      <c r="BG858" s="225">
        <f>IF(N858="zákl. přenesená",J858,0)</f>
        <v>0</v>
      </c>
      <c r="BH858" s="225">
        <f>IF(N858="sníž. přenesená",J858,0)</f>
        <v>0</v>
      </c>
      <c r="BI858" s="225">
        <f>IF(N858="nulová",J858,0)</f>
        <v>0</v>
      </c>
      <c r="BJ858" s="18" t="s">
        <v>79</v>
      </c>
      <c r="BK858" s="225">
        <f>ROUND(I858*H858,2)</f>
        <v>0</v>
      </c>
      <c r="BL858" s="18" t="s">
        <v>311</v>
      </c>
      <c r="BM858" s="224" t="s">
        <v>2609</v>
      </c>
    </row>
    <row r="859" spans="1:47" s="2" customFormat="1" ht="12">
      <c r="A859" s="39"/>
      <c r="B859" s="40"/>
      <c r="C859" s="41"/>
      <c r="D859" s="226" t="s">
        <v>219</v>
      </c>
      <c r="E859" s="41"/>
      <c r="F859" s="227" t="s">
        <v>1335</v>
      </c>
      <c r="G859" s="41"/>
      <c r="H859" s="41"/>
      <c r="I859" s="228"/>
      <c r="J859" s="41"/>
      <c r="K859" s="41"/>
      <c r="L859" s="45"/>
      <c r="M859" s="229"/>
      <c r="N859" s="230"/>
      <c r="O859" s="85"/>
      <c r="P859" s="85"/>
      <c r="Q859" s="85"/>
      <c r="R859" s="85"/>
      <c r="S859" s="85"/>
      <c r="T859" s="86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18" t="s">
        <v>219</v>
      </c>
      <c r="AU859" s="18" t="s">
        <v>81</v>
      </c>
    </row>
    <row r="860" spans="1:47" s="2" customFormat="1" ht="12">
      <c r="A860" s="39"/>
      <c r="B860" s="40"/>
      <c r="C860" s="41"/>
      <c r="D860" s="231" t="s">
        <v>221</v>
      </c>
      <c r="E860" s="41"/>
      <c r="F860" s="232" t="s">
        <v>1336</v>
      </c>
      <c r="G860" s="41"/>
      <c r="H860" s="41"/>
      <c r="I860" s="228"/>
      <c r="J860" s="41"/>
      <c r="K860" s="41"/>
      <c r="L860" s="45"/>
      <c r="M860" s="229"/>
      <c r="N860" s="230"/>
      <c r="O860" s="85"/>
      <c r="P860" s="85"/>
      <c r="Q860" s="85"/>
      <c r="R860" s="85"/>
      <c r="S860" s="85"/>
      <c r="T860" s="86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T860" s="18" t="s">
        <v>221</v>
      </c>
      <c r="AU860" s="18" t="s">
        <v>81</v>
      </c>
    </row>
    <row r="861" spans="1:65" s="2" customFormat="1" ht="16.5" customHeight="1">
      <c r="A861" s="39"/>
      <c r="B861" s="40"/>
      <c r="C861" s="244" t="s">
        <v>2610</v>
      </c>
      <c r="D861" s="244" t="s">
        <v>240</v>
      </c>
      <c r="E861" s="245" t="s">
        <v>1338</v>
      </c>
      <c r="F861" s="246" t="s">
        <v>1339</v>
      </c>
      <c r="G861" s="247" t="s">
        <v>269</v>
      </c>
      <c r="H861" s="248">
        <v>40.95</v>
      </c>
      <c r="I861" s="249"/>
      <c r="J861" s="250">
        <f>ROUND(I861*H861,2)</f>
        <v>0</v>
      </c>
      <c r="K861" s="246" t="s">
        <v>216</v>
      </c>
      <c r="L861" s="251"/>
      <c r="M861" s="252" t="s">
        <v>19</v>
      </c>
      <c r="N861" s="253" t="s">
        <v>43</v>
      </c>
      <c r="O861" s="85"/>
      <c r="P861" s="222">
        <f>O861*H861</f>
        <v>0</v>
      </c>
      <c r="Q861" s="222">
        <v>0.00012</v>
      </c>
      <c r="R861" s="222">
        <f>Q861*H861</f>
        <v>0.004914000000000001</v>
      </c>
      <c r="S861" s="222">
        <v>0</v>
      </c>
      <c r="T861" s="223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24" t="s">
        <v>405</v>
      </c>
      <c r="AT861" s="224" t="s">
        <v>240</v>
      </c>
      <c r="AU861" s="224" t="s">
        <v>81</v>
      </c>
      <c r="AY861" s="18" t="s">
        <v>210</v>
      </c>
      <c r="BE861" s="225">
        <f>IF(N861="základní",J861,0)</f>
        <v>0</v>
      </c>
      <c r="BF861" s="225">
        <f>IF(N861="snížená",J861,0)</f>
        <v>0</v>
      </c>
      <c r="BG861" s="225">
        <f>IF(N861="zákl. přenesená",J861,0)</f>
        <v>0</v>
      </c>
      <c r="BH861" s="225">
        <f>IF(N861="sníž. přenesená",J861,0)</f>
        <v>0</v>
      </c>
      <c r="BI861" s="225">
        <f>IF(N861="nulová",J861,0)</f>
        <v>0</v>
      </c>
      <c r="BJ861" s="18" t="s">
        <v>79</v>
      </c>
      <c r="BK861" s="225">
        <f>ROUND(I861*H861,2)</f>
        <v>0</v>
      </c>
      <c r="BL861" s="18" t="s">
        <v>311</v>
      </c>
      <c r="BM861" s="224" t="s">
        <v>2611</v>
      </c>
    </row>
    <row r="862" spans="1:47" s="2" customFormat="1" ht="12">
      <c r="A862" s="39"/>
      <c r="B862" s="40"/>
      <c r="C862" s="41"/>
      <c r="D862" s="226" t="s">
        <v>219</v>
      </c>
      <c r="E862" s="41"/>
      <c r="F862" s="227" t="s">
        <v>1339</v>
      </c>
      <c r="G862" s="41"/>
      <c r="H862" s="41"/>
      <c r="I862" s="228"/>
      <c r="J862" s="41"/>
      <c r="K862" s="41"/>
      <c r="L862" s="45"/>
      <c r="M862" s="229"/>
      <c r="N862" s="230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219</v>
      </c>
      <c r="AU862" s="18" t="s">
        <v>81</v>
      </c>
    </row>
    <row r="863" spans="1:51" s="13" customFormat="1" ht="12">
      <c r="A863" s="13"/>
      <c r="B863" s="233"/>
      <c r="C863" s="234"/>
      <c r="D863" s="226" t="s">
        <v>223</v>
      </c>
      <c r="E863" s="234"/>
      <c r="F863" s="236" t="s">
        <v>2612</v>
      </c>
      <c r="G863" s="234"/>
      <c r="H863" s="237">
        <v>40.95</v>
      </c>
      <c r="I863" s="238"/>
      <c r="J863" s="234"/>
      <c r="K863" s="234"/>
      <c r="L863" s="239"/>
      <c r="M863" s="240"/>
      <c r="N863" s="241"/>
      <c r="O863" s="241"/>
      <c r="P863" s="241"/>
      <c r="Q863" s="241"/>
      <c r="R863" s="241"/>
      <c r="S863" s="241"/>
      <c r="T863" s="24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3" t="s">
        <v>223</v>
      </c>
      <c r="AU863" s="243" t="s">
        <v>81</v>
      </c>
      <c r="AV863" s="13" t="s">
        <v>81</v>
      </c>
      <c r="AW863" s="13" t="s">
        <v>4</v>
      </c>
      <c r="AX863" s="13" t="s">
        <v>79</v>
      </c>
      <c r="AY863" s="243" t="s">
        <v>210</v>
      </c>
    </row>
    <row r="864" spans="1:65" s="2" customFormat="1" ht="24.15" customHeight="1">
      <c r="A864" s="39"/>
      <c r="B864" s="40"/>
      <c r="C864" s="213" t="s">
        <v>2613</v>
      </c>
      <c r="D864" s="213" t="s">
        <v>212</v>
      </c>
      <c r="E864" s="214" t="s">
        <v>1343</v>
      </c>
      <c r="F864" s="215" t="s">
        <v>1344</v>
      </c>
      <c r="G864" s="216" t="s">
        <v>332</v>
      </c>
      <c r="H864" s="217">
        <v>2.467</v>
      </c>
      <c r="I864" s="218"/>
      <c r="J864" s="219">
        <f>ROUND(I864*H864,2)</f>
        <v>0</v>
      </c>
      <c r="K864" s="215" t="s">
        <v>216</v>
      </c>
      <c r="L864" s="45"/>
      <c r="M864" s="220" t="s">
        <v>19</v>
      </c>
      <c r="N864" s="221" t="s">
        <v>43</v>
      </c>
      <c r="O864" s="85"/>
      <c r="P864" s="222">
        <f>O864*H864</f>
        <v>0</v>
      </c>
      <c r="Q864" s="222">
        <v>0</v>
      </c>
      <c r="R864" s="222">
        <f>Q864*H864</f>
        <v>0</v>
      </c>
      <c r="S864" s="222">
        <v>0</v>
      </c>
      <c r="T864" s="223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24" t="s">
        <v>311</v>
      </c>
      <c r="AT864" s="224" t="s">
        <v>212</v>
      </c>
      <c r="AU864" s="224" t="s">
        <v>81</v>
      </c>
      <c r="AY864" s="18" t="s">
        <v>210</v>
      </c>
      <c r="BE864" s="225">
        <f>IF(N864="základní",J864,0)</f>
        <v>0</v>
      </c>
      <c r="BF864" s="225">
        <f>IF(N864="snížená",J864,0)</f>
        <v>0</v>
      </c>
      <c r="BG864" s="225">
        <f>IF(N864="zákl. přenesená",J864,0)</f>
        <v>0</v>
      </c>
      <c r="BH864" s="225">
        <f>IF(N864="sníž. přenesená",J864,0)</f>
        <v>0</v>
      </c>
      <c r="BI864" s="225">
        <f>IF(N864="nulová",J864,0)</f>
        <v>0</v>
      </c>
      <c r="BJ864" s="18" t="s">
        <v>79</v>
      </c>
      <c r="BK864" s="225">
        <f>ROUND(I864*H864,2)</f>
        <v>0</v>
      </c>
      <c r="BL864" s="18" t="s">
        <v>311</v>
      </c>
      <c r="BM864" s="224" t="s">
        <v>2614</v>
      </c>
    </row>
    <row r="865" spans="1:47" s="2" customFormat="1" ht="12">
      <c r="A865" s="39"/>
      <c r="B865" s="40"/>
      <c r="C865" s="41"/>
      <c r="D865" s="226" t="s">
        <v>219</v>
      </c>
      <c r="E865" s="41"/>
      <c r="F865" s="227" t="s">
        <v>1346</v>
      </c>
      <c r="G865" s="41"/>
      <c r="H865" s="41"/>
      <c r="I865" s="228"/>
      <c r="J865" s="41"/>
      <c r="K865" s="41"/>
      <c r="L865" s="45"/>
      <c r="M865" s="229"/>
      <c r="N865" s="230"/>
      <c r="O865" s="85"/>
      <c r="P865" s="85"/>
      <c r="Q865" s="85"/>
      <c r="R865" s="85"/>
      <c r="S865" s="85"/>
      <c r="T865" s="86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T865" s="18" t="s">
        <v>219</v>
      </c>
      <c r="AU865" s="18" t="s">
        <v>81</v>
      </c>
    </row>
    <row r="866" spans="1:47" s="2" customFormat="1" ht="12">
      <c r="A866" s="39"/>
      <c r="B866" s="40"/>
      <c r="C866" s="41"/>
      <c r="D866" s="231" t="s">
        <v>221</v>
      </c>
      <c r="E866" s="41"/>
      <c r="F866" s="232" t="s">
        <v>1347</v>
      </c>
      <c r="G866" s="41"/>
      <c r="H866" s="41"/>
      <c r="I866" s="228"/>
      <c r="J866" s="41"/>
      <c r="K866" s="41"/>
      <c r="L866" s="45"/>
      <c r="M866" s="229"/>
      <c r="N866" s="230"/>
      <c r="O866" s="85"/>
      <c r="P866" s="85"/>
      <c r="Q866" s="85"/>
      <c r="R866" s="85"/>
      <c r="S866" s="85"/>
      <c r="T866" s="86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221</v>
      </c>
      <c r="AU866" s="18" t="s">
        <v>81</v>
      </c>
    </row>
    <row r="867" spans="1:63" s="12" customFormat="1" ht="22.8" customHeight="1">
      <c r="A867" s="12"/>
      <c r="B867" s="197"/>
      <c r="C867" s="198"/>
      <c r="D867" s="199" t="s">
        <v>71</v>
      </c>
      <c r="E867" s="211" t="s">
        <v>1348</v>
      </c>
      <c r="F867" s="211" t="s">
        <v>1349</v>
      </c>
      <c r="G867" s="198"/>
      <c r="H867" s="198"/>
      <c r="I867" s="201"/>
      <c r="J867" s="212">
        <f>BK867</f>
        <v>0</v>
      </c>
      <c r="K867" s="198"/>
      <c r="L867" s="203"/>
      <c r="M867" s="204"/>
      <c r="N867" s="205"/>
      <c r="O867" s="205"/>
      <c r="P867" s="206">
        <f>SUM(P868:P889)</f>
        <v>0</v>
      </c>
      <c r="Q867" s="205"/>
      <c r="R867" s="206">
        <f>SUM(R868:R889)</f>
        <v>0.0029568000000000003</v>
      </c>
      <c r="S867" s="205"/>
      <c r="T867" s="207">
        <f>SUM(T868:T889)</f>
        <v>0</v>
      </c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R867" s="208" t="s">
        <v>81</v>
      </c>
      <c r="AT867" s="209" t="s">
        <v>71</v>
      </c>
      <c r="AU867" s="209" t="s">
        <v>79</v>
      </c>
      <c r="AY867" s="208" t="s">
        <v>210</v>
      </c>
      <c r="BK867" s="210">
        <f>SUM(BK868:BK889)</f>
        <v>0</v>
      </c>
    </row>
    <row r="868" spans="1:65" s="2" customFormat="1" ht="24.15" customHeight="1">
      <c r="A868" s="39"/>
      <c r="B868" s="40"/>
      <c r="C868" s="213" t="s">
        <v>2615</v>
      </c>
      <c r="D868" s="213" t="s">
        <v>212</v>
      </c>
      <c r="E868" s="214" t="s">
        <v>1351</v>
      </c>
      <c r="F868" s="215" t="s">
        <v>1352</v>
      </c>
      <c r="G868" s="216" t="s">
        <v>229</v>
      </c>
      <c r="H868" s="217">
        <v>12.32</v>
      </c>
      <c r="I868" s="218"/>
      <c r="J868" s="219">
        <f>ROUND(I868*H868,2)</f>
        <v>0</v>
      </c>
      <c r="K868" s="215" t="s">
        <v>216</v>
      </c>
      <c r="L868" s="45"/>
      <c r="M868" s="220" t="s">
        <v>19</v>
      </c>
      <c r="N868" s="221" t="s">
        <v>43</v>
      </c>
      <c r="O868" s="85"/>
      <c r="P868" s="222">
        <f>O868*H868</f>
        <v>0</v>
      </c>
      <c r="Q868" s="222">
        <v>0.00012</v>
      </c>
      <c r="R868" s="222">
        <f>Q868*H868</f>
        <v>0.0014784000000000002</v>
      </c>
      <c r="S868" s="222">
        <v>0</v>
      </c>
      <c r="T868" s="223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24" t="s">
        <v>311</v>
      </c>
      <c r="AT868" s="224" t="s">
        <v>212</v>
      </c>
      <c r="AU868" s="224" t="s">
        <v>81</v>
      </c>
      <c r="AY868" s="18" t="s">
        <v>210</v>
      </c>
      <c r="BE868" s="225">
        <f>IF(N868="základní",J868,0)</f>
        <v>0</v>
      </c>
      <c r="BF868" s="225">
        <f>IF(N868="snížená",J868,0)</f>
        <v>0</v>
      </c>
      <c r="BG868" s="225">
        <f>IF(N868="zákl. přenesená",J868,0)</f>
        <v>0</v>
      </c>
      <c r="BH868" s="225">
        <f>IF(N868="sníž. přenesená",J868,0)</f>
        <v>0</v>
      </c>
      <c r="BI868" s="225">
        <f>IF(N868="nulová",J868,0)</f>
        <v>0</v>
      </c>
      <c r="BJ868" s="18" t="s">
        <v>79</v>
      </c>
      <c r="BK868" s="225">
        <f>ROUND(I868*H868,2)</f>
        <v>0</v>
      </c>
      <c r="BL868" s="18" t="s">
        <v>311</v>
      </c>
      <c r="BM868" s="224" t="s">
        <v>2616</v>
      </c>
    </row>
    <row r="869" spans="1:47" s="2" customFormat="1" ht="12">
      <c r="A869" s="39"/>
      <c r="B869" s="40"/>
      <c r="C869" s="41"/>
      <c r="D869" s="226" t="s">
        <v>219</v>
      </c>
      <c r="E869" s="41"/>
      <c r="F869" s="227" t="s">
        <v>1354</v>
      </c>
      <c r="G869" s="41"/>
      <c r="H869" s="41"/>
      <c r="I869" s="228"/>
      <c r="J869" s="41"/>
      <c r="K869" s="41"/>
      <c r="L869" s="45"/>
      <c r="M869" s="229"/>
      <c r="N869" s="230"/>
      <c r="O869" s="85"/>
      <c r="P869" s="85"/>
      <c r="Q869" s="85"/>
      <c r="R869" s="85"/>
      <c r="S869" s="85"/>
      <c r="T869" s="86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T869" s="18" t="s">
        <v>219</v>
      </c>
      <c r="AU869" s="18" t="s">
        <v>81</v>
      </c>
    </row>
    <row r="870" spans="1:47" s="2" customFormat="1" ht="12">
      <c r="A870" s="39"/>
      <c r="B870" s="40"/>
      <c r="C870" s="41"/>
      <c r="D870" s="231" t="s">
        <v>221</v>
      </c>
      <c r="E870" s="41"/>
      <c r="F870" s="232" t="s">
        <v>1355</v>
      </c>
      <c r="G870" s="41"/>
      <c r="H870" s="41"/>
      <c r="I870" s="228"/>
      <c r="J870" s="41"/>
      <c r="K870" s="41"/>
      <c r="L870" s="45"/>
      <c r="M870" s="229"/>
      <c r="N870" s="230"/>
      <c r="O870" s="85"/>
      <c r="P870" s="85"/>
      <c r="Q870" s="85"/>
      <c r="R870" s="85"/>
      <c r="S870" s="85"/>
      <c r="T870" s="86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T870" s="18" t="s">
        <v>221</v>
      </c>
      <c r="AU870" s="18" t="s">
        <v>81</v>
      </c>
    </row>
    <row r="871" spans="1:51" s="13" customFormat="1" ht="12">
      <c r="A871" s="13"/>
      <c r="B871" s="233"/>
      <c r="C871" s="234"/>
      <c r="D871" s="226" t="s">
        <v>223</v>
      </c>
      <c r="E871" s="235" t="s">
        <v>19</v>
      </c>
      <c r="F871" s="236" t="s">
        <v>2617</v>
      </c>
      <c r="G871" s="234"/>
      <c r="H871" s="237">
        <v>4.32</v>
      </c>
      <c r="I871" s="238"/>
      <c r="J871" s="234"/>
      <c r="K871" s="234"/>
      <c r="L871" s="239"/>
      <c r="M871" s="240"/>
      <c r="N871" s="241"/>
      <c r="O871" s="241"/>
      <c r="P871" s="241"/>
      <c r="Q871" s="241"/>
      <c r="R871" s="241"/>
      <c r="S871" s="241"/>
      <c r="T871" s="24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3" t="s">
        <v>223</v>
      </c>
      <c r="AU871" s="243" t="s">
        <v>81</v>
      </c>
      <c r="AV871" s="13" t="s">
        <v>81</v>
      </c>
      <c r="AW871" s="13" t="s">
        <v>33</v>
      </c>
      <c r="AX871" s="13" t="s">
        <v>72</v>
      </c>
      <c r="AY871" s="243" t="s">
        <v>210</v>
      </c>
    </row>
    <row r="872" spans="1:51" s="13" customFormat="1" ht="12">
      <c r="A872" s="13"/>
      <c r="B872" s="233"/>
      <c r="C872" s="234"/>
      <c r="D872" s="226" t="s">
        <v>223</v>
      </c>
      <c r="E872" s="235" t="s">
        <v>19</v>
      </c>
      <c r="F872" s="236" t="s">
        <v>2618</v>
      </c>
      <c r="G872" s="234"/>
      <c r="H872" s="237">
        <v>3.36</v>
      </c>
      <c r="I872" s="238"/>
      <c r="J872" s="234"/>
      <c r="K872" s="234"/>
      <c r="L872" s="239"/>
      <c r="M872" s="240"/>
      <c r="N872" s="241"/>
      <c r="O872" s="241"/>
      <c r="P872" s="241"/>
      <c r="Q872" s="241"/>
      <c r="R872" s="241"/>
      <c r="S872" s="241"/>
      <c r="T872" s="24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3" t="s">
        <v>223</v>
      </c>
      <c r="AU872" s="243" t="s">
        <v>81</v>
      </c>
      <c r="AV872" s="13" t="s">
        <v>81</v>
      </c>
      <c r="AW872" s="13" t="s">
        <v>33</v>
      </c>
      <c r="AX872" s="13" t="s">
        <v>72</v>
      </c>
      <c r="AY872" s="243" t="s">
        <v>210</v>
      </c>
    </row>
    <row r="873" spans="1:51" s="13" customFormat="1" ht="12">
      <c r="A873" s="13"/>
      <c r="B873" s="233"/>
      <c r="C873" s="234"/>
      <c r="D873" s="226" t="s">
        <v>223</v>
      </c>
      <c r="E873" s="235" t="s">
        <v>19</v>
      </c>
      <c r="F873" s="236" t="s">
        <v>2619</v>
      </c>
      <c r="G873" s="234"/>
      <c r="H873" s="237">
        <v>4.64</v>
      </c>
      <c r="I873" s="238"/>
      <c r="J873" s="234"/>
      <c r="K873" s="234"/>
      <c r="L873" s="239"/>
      <c r="M873" s="240"/>
      <c r="N873" s="241"/>
      <c r="O873" s="241"/>
      <c r="P873" s="241"/>
      <c r="Q873" s="241"/>
      <c r="R873" s="241"/>
      <c r="S873" s="241"/>
      <c r="T873" s="24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3" t="s">
        <v>223</v>
      </c>
      <c r="AU873" s="243" t="s">
        <v>81</v>
      </c>
      <c r="AV873" s="13" t="s">
        <v>81</v>
      </c>
      <c r="AW873" s="13" t="s">
        <v>33</v>
      </c>
      <c r="AX873" s="13" t="s">
        <v>72</v>
      </c>
      <c r="AY873" s="243" t="s">
        <v>210</v>
      </c>
    </row>
    <row r="874" spans="1:51" s="14" customFormat="1" ht="12">
      <c r="A874" s="14"/>
      <c r="B874" s="255"/>
      <c r="C874" s="256"/>
      <c r="D874" s="226" t="s">
        <v>223</v>
      </c>
      <c r="E874" s="257" t="s">
        <v>19</v>
      </c>
      <c r="F874" s="258" t="s">
        <v>326</v>
      </c>
      <c r="G874" s="256"/>
      <c r="H874" s="259">
        <v>12.32</v>
      </c>
      <c r="I874" s="260"/>
      <c r="J874" s="256"/>
      <c r="K874" s="256"/>
      <c r="L874" s="261"/>
      <c r="M874" s="262"/>
      <c r="N874" s="263"/>
      <c r="O874" s="263"/>
      <c r="P874" s="263"/>
      <c r="Q874" s="263"/>
      <c r="R874" s="263"/>
      <c r="S874" s="263"/>
      <c r="T874" s="26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5" t="s">
        <v>223</v>
      </c>
      <c r="AU874" s="265" t="s">
        <v>81</v>
      </c>
      <c r="AV874" s="14" t="s">
        <v>217</v>
      </c>
      <c r="AW874" s="14" t="s">
        <v>33</v>
      </c>
      <c r="AX874" s="14" t="s">
        <v>79</v>
      </c>
      <c r="AY874" s="265" t="s">
        <v>210</v>
      </c>
    </row>
    <row r="875" spans="1:65" s="2" customFormat="1" ht="24.15" customHeight="1">
      <c r="A875" s="39"/>
      <c r="B875" s="40"/>
      <c r="C875" s="213" t="s">
        <v>2620</v>
      </c>
      <c r="D875" s="213" t="s">
        <v>212</v>
      </c>
      <c r="E875" s="214" t="s">
        <v>1359</v>
      </c>
      <c r="F875" s="215" t="s">
        <v>1360</v>
      </c>
      <c r="G875" s="216" t="s">
        <v>229</v>
      </c>
      <c r="H875" s="217">
        <v>12.32</v>
      </c>
      <c r="I875" s="218"/>
      <c r="J875" s="219">
        <f>ROUND(I875*H875,2)</f>
        <v>0</v>
      </c>
      <c r="K875" s="215" t="s">
        <v>216</v>
      </c>
      <c r="L875" s="45"/>
      <c r="M875" s="220" t="s">
        <v>19</v>
      </c>
      <c r="N875" s="221" t="s">
        <v>43</v>
      </c>
      <c r="O875" s="85"/>
      <c r="P875" s="222">
        <f>O875*H875</f>
        <v>0</v>
      </c>
      <c r="Q875" s="222">
        <v>0.00012</v>
      </c>
      <c r="R875" s="222">
        <f>Q875*H875</f>
        <v>0.0014784000000000002</v>
      </c>
      <c r="S875" s="222">
        <v>0</v>
      </c>
      <c r="T875" s="223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24" t="s">
        <v>311</v>
      </c>
      <c r="AT875" s="224" t="s">
        <v>212</v>
      </c>
      <c r="AU875" s="224" t="s">
        <v>81</v>
      </c>
      <c r="AY875" s="18" t="s">
        <v>210</v>
      </c>
      <c r="BE875" s="225">
        <f>IF(N875="základní",J875,0)</f>
        <v>0</v>
      </c>
      <c r="BF875" s="225">
        <f>IF(N875="snížená",J875,0)</f>
        <v>0</v>
      </c>
      <c r="BG875" s="225">
        <f>IF(N875="zákl. přenesená",J875,0)</f>
        <v>0</v>
      </c>
      <c r="BH875" s="225">
        <f>IF(N875="sníž. přenesená",J875,0)</f>
        <v>0</v>
      </c>
      <c r="BI875" s="225">
        <f>IF(N875="nulová",J875,0)</f>
        <v>0</v>
      </c>
      <c r="BJ875" s="18" t="s">
        <v>79</v>
      </c>
      <c r="BK875" s="225">
        <f>ROUND(I875*H875,2)</f>
        <v>0</v>
      </c>
      <c r="BL875" s="18" t="s">
        <v>311</v>
      </c>
      <c r="BM875" s="224" t="s">
        <v>2621</v>
      </c>
    </row>
    <row r="876" spans="1:47" s="2" customFormat="1" ht="12">
      <c r="A876" s="39"/>
      <c r="B876" s="40"/>
      <c r="C876" s="41"/>
      <c r="D876" s="226" t="s">
        <v>219</v>
      </c>
      <c r="E876" s="41"/>
      <c r="F876" s="227" t="s">
        <v>1362</v>
      </c>
      <c r="G876" s="41"/>
      <c r="H876" s="41"/>
      <c r="I876" s="228"/>
      <c r="J876" s="41"/>
      <c r="K876" s="41"/>
      <c r="L876" s="45"/>
      <c r="M876" s="229"/>
      <c r="N876" s="230"/>
      <c r="O876" s="85"/>
      <c r="P876" s="85"/>
      <c r="Q876" s="85"/>
      <c r="R876" s="85"/>
      <c r="S876" s="85"/>
      <c r="T876" s="86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219</v>
      </c>
      <c r="AU876" s="18" t="s">
        <v>81</v>
      </c>
    </row>
    <row r="877" spans="1:47" s="2" customFormat="1" ht="12">
      <c r="A877" s="39"/>
      <c r="B877" s="40"/>
      <c r="C877" s="41"/>
      <c r="D877" s="231" t="s">
        <v>221</v>
      </c>
      <c r="E877" s="41"/>
      <c r="F877" s="232" t="s">
        <v>1363</v>
      </c>
      <c r="G877" s="41"/>
      <c r="H877" s="41"/>
      <c r="I877" s="228"/>
      <c r="J877" s="41"/>
      <c r="K877" s="41"/>
      <c r="L877" s="45"/>
      <c r="M877" s="229"/>
      <c r="N877" s="230"/>
      <c r="O877" s="85"/>
      <c r="P877" s="85"/>
      <c r="Q877" s="85"/>
      <c r="R877" s="85"/>
      <c r="S877" s="85"/>
      <c r="T877" s="86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T877" s="18" t="s">
        <v>221</v>
      </c>
      <c r="AU877" s="18" t="s">
        <v>81</v>
      </c>
    </row>
    <row r="878" spans="1:65" s="2" customFormat="1" ht="37.8" customHeight="1">
      <c r="A878" s="39"/>
      <c r="B878" s="40"/>
      <c r="C878" s="213" t="s">
        <v>2622</v>
      </c>
      <c r="D878" s="213" t="s">
        <v>212</v>
      </c>
      <c r="E878" s="214" t="s">
        <v>1365</v>
      </c>
      <c r="F878" s="215" t="s">
        <v>1366</v>
      </c>
      <c r="G878" s="216" t="s">
        <v>229</v>
      </c>
      <c r="H878" s="217">
        <v>230.432</v>
      </c>
      <c r="I878" s="218"/>
      <c r="J878" s="219">
        <f>ROUND(I878*H878,2)</f>
        <v>0</v>
      </c>
      <c r="K878" s="215" t="s">
        <v>216</v>
      </c>
      <c r="L878" s="45"/>
      <c r="M878" s="220" t="s">
        <v>19</v>
      </c>
      <c r="N878" s="221" t="s">
        <v>43</v>
      </c>
      <c r="O878" s="85"/>
      <c r="P878" s="222">
        <f>O878*H878</f>
        <v>0</v>
      </c>
      <c r="Q878" s="222">
        <v>0</v>
      </c>
      <c r="R878" s="222">
        <f>Q878*H878</f>
        <v>0</v>
      </c>
      <c r="S878" s="222">
        <v>0</v>
      </c>
      <c r="T878" s="223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24" t="s">
        <v>311</v>
      </c>
      <c r="AT878" s="224" t="s">
        <v>212</v>
      </c>
      <c r="AU878" s="224" t="s">
        <v>81</v>
      </c>
      <c r="AY878" s="18" t="s">
        <v>210</v>
      </c>
      <c r="BE878" s="225">
        <f>IF(N878="základní",J878,0)</f>
        <v>0</v>
      </c>
      <c r="BF878" s="225">
        <f>IF(N878="snížená",J878,0)</f>
        <v>0</v>
      </c>
      <c r="BG878" s="225">
        <f>IF(N878="zákl. přenesená",J878,0)</f>
        <v>0</v>
      </c>
      <c r="BH878" s="225">
        <f>IF(N878="sníž. přenesená",J878,0)</f>
        <v>0</v>
      </c>
      <c r="BI878" s="225">
        <f>IF(N878="nulová",J878,0)</f>
        <v>0</v>
      </c>
      <c r="BJ878" s="18" t="s">
        <v>79</v>
      </c>
      <c r="BK878" s="225">
        <f>ROUND(I878*H878,2)</f>
        <v>0</v>
      </c>
      <c r="BL878" s="18" t="s">
        <v>311</v>
      </c>
      <c r="BM878" s="224" t="s">
        <v>2623</v>
      </c>
    </row>
    <row r="879" spans="1:47" s="2" customFormat="1" ht="12">
      <c r="A879" s="39"/>
      <c r="B879" s="40"/>
      <c r="C879" s="41"/>
      <c r="D879" s="226" t="s">
        <v>219</v>
      </c>
      <c r="E879" s="41"/>
      <c r="F879" s="227" t="s">
        <v>1368</v>
      </c>
      <c r="G879" s="41"/>
      <c r="H879" s="41"/>
      <c r="I879" s="228"/>
      <c r="J879" s="41"/>
      <c r="K879" s="41"/>
      <c r="L879" s="45"/>
      <c r="M879" s="229"/>
      <c r="N879" s="230"/>
      <c r="O879" s="85"/>
      <c r="P879" s="85"/>
      <c r="Q879" s="85"/>
      <c r="R879" s="85"/>
      <c r="S879" s="85"/>
      <c r="T879" s="86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T879" s="18" t="s">
        <v>219</v>
      </c>
      <c r="AU879" s="18" t="s">
        <v>81</v>
      </c>
    </row>
    <row r="880" spans="1:47" s="2" customFormat="1" ht="12">
      <c r="A880" s="39"/>
      <c r="B880" s="40"/>
      <c r="C880" s="41"/>
      <c r="D880" s="231" t="s">
        <v>221</v>
      </c>
      <c r="E880" s="41"/>
      <c r="F880" s="232" t="s">
        <v>1369</v>
      </c>
      <c r="G880" s="41"/>
      <c r="H880" s="41"/>
      <c r="I880" s="228"/>
      <c r="J880" s="41"/>
      <c r="K880" s="41"/>
      <c r="L880" s="45"/>
      <c r="M880" s="229"/>
      <c r="N880" s="230"/>
      <c r="O880" s="85"/>
      <c r="P880" s="85"/>
      <c r="Q880" s="85"/>
      <c r="R880" s="85"/>
      <c r="S880" s="85"/>
      <c r="T880" s="86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18" t="s">
        <v>221</v>
      </c>
      <c r="AU880" s="18" t="s">
        <v>81</v>
      </c>
    </row>
    <row r="881" spans="1:51" s="13" customFormat="1" ht="12">
      <c r="A881" s="13"/>
      <c r="B881" s="233"/>
      <c r="C881" s="234"/>
      <c r="D881" s="226" t="s">
        <v>223</v>
      </c>
      <c r="E881" s="235" t="s">
        <v>19</v>
      </c>
      <c r="F881" s="236" t="s">
        <v>2350</v>
      </c>
      <c r="G881" s="234"/>
      <c r="H881" s="237">
        <v>147.96</v>
      </c>
      <c r="I881" s="238"/>
      <c r="J881" s="234"/>
      <c r="K881" s="234"/>
      <c r="L881" s="239"/>
      <c r="M881" s="240"/>
      <c r="N881" s="241"/>
      <c r="O881" s="241"/>
      <c r="P881" s="241"/>
      <c r="Q881" s="241"/>
      <c r="R881" s="241"/>
      <c r="S881" s="241"/>
      <c r="T881" s="24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3" t="s">
        <v>223</v>
      </c>
      <c r="AU881" s="243" t="s">
        <v>81</v>
      </c>
      <c r="AV881" s="13" t="s">
        <v>81</v>
      </c>
      <c r="AW881" s="13" t="s">
        <v>33</v>
      </c>
      <c r="AX881" s="13" t="s">
        <v>72</v>
      </c>
      <c r="AY881" s="243" t="s">
        <v>210</v>
      </c>
    </row>
    <row r="882" spans="1:51" s="13" customFormat="1" ht="12">
      <c r="A882" s="13"/>
      <c r="B882" s="233"/>
      <c r="C882" s="234"/>
      <c r="D882" s="226" t="s">
        <v>223</v>
      </c>
      <c r="E882" s="235" t="s">
        <v>19</v>
      </c>
      <c r="F882" s="236" t="s">
        <v>2351</v>
      </c>
      <c r="G882" s="234"/>
      <c r="H882" s="237">
        <v>-32.744</v>
      </c>
      <c r="I882" s="238"/>
      <c r="J882" s="234"/>
      <c r="K882" s="234"/>
      <c r="L882" s="239"/>
      <c r="M882" s="240"/>
      <c r="N882" s="241"/>
      <c r="O882" s="241"/>
      <c r="P882" s="241"/>
      <c r="Q882" s="241"/>
      <c r="R882" s="241"/>
      <c r="S882" s="241"/>
      <c r="T882" s="24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3" t="s">
        <v>223</v>
      </c>
      <c r="AU882" s="243" t="s">
        <v>81</v>
      </c>
      <c r="AV882" s="13" t="s">
        <v>81</v>
      </c>
      <c r="AW882" s="13" t="s">
        <v>33</v>
      </c>
      <c r="AX882" s="13" t="s">
        <v>72</v>
      </c>
      <c r="AY882" s="243" t="s">
        <v>210</v>
      </c>
    </row>
    <row r="883" spans="1:51" s="14" customFormat="1" ht="12">
      <c r="A883" s="14"/>
      <c r="B883" s="255"/>
      <c r="C883" s="256"/>
      <c r="D883" s="226" t="s">
        <v>223</v>
      </c>
      <c r="E883" s="257" t="s">
        <v>19</v>
      </c>
      <c r="F883" s="258" t="s">
        <v>326</v>
      </c>
      <c r="G883" s="256"/>
      <c r="H883" s="259">
        <v>115.21600000000001</v>
      </c>
      <c r="I883" s="260"/>
      <c r="J883" s="256"/>
      <c r="K883" s="256"/>
      <c r="L883" s="261"/>
      <c r="M883" s="262"/>
      <c r="N883" s="263"/>
      <c r="O883" s="263"/>
      <c r="P883" s="263"/>
      <c r="Q883" s="263"/>
      <c r="R883" s="263"/>
      <c r="S883" s="263"/>
      <c r="T883" s="26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5" t="s">
        <v>223</v>
      </c>
      <c r="AU883" s="265" t="s">
        <v>81</v>
      </c>
      <c r="AV883" s="14" t="s">
        <v>217</v>
      </c>
      <c r="AW883" s="14" t="s">
        <v>33</v>
      </c>
      <c r="AX883" s="14" t="s">
        <v>79</v>
      </c>
      <c r="AY883" s="265" t="s">
        <v>210</v>
      </c>
    </row>
    <row r="884" spans="1:51" s="13" customFormat="1" ht="12">
      <c r="A884" s="13"/>
      <c r="B884" s="233"/>
      <c r="C884" s="234"/>
      <c r="D884" s="226" t="s">
        <v>223</v>
      </c>
      <c r="E884" s="234"/>
      <c r="F884" s="236" t="s">
        <v>2624</v>
      </c>
      <c r="G884" s="234"/>
      <c r="H884" s="237">
        <v>230.432</v>
      </c>
      <c r="I884" s="238"/>
      <c r="J884" s="234"/>
      <c r="K884" s="234"/>
      <c r="L884" s="239"/>
      <c r="M884" s="240"/>
      <c r="N884" s="241"/>
      <c r="O884" s="241"/>
      <c r="P884" s="241"/>
      <c r="Q884" s="241"/>
      <c r="R884" s="241"/>
      <c r="S884" s="241"/>
      <c r="T884" s="24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3" t="s">
        <v>223</v>
      </c>
      <c r="AU884" s="243" t="s">
        <v>81</v>
      </c>
      <c r="AV884" s="13" t="s">
        <v>81</v>
      </c>
      <c r="AW884" s="13" t="s">
        <v>4</v>
      </c>
      <c r="AX884" s="13" t="s">
        <v>79</v>
      </c>
      <c r="AY884" s="243" t="s">
        <v>210</v>
      </c>
    </row>
    <row r="885" spans="1:65" s="2" customFormat="1" ht="16.5" customHeight="1">
      <c r="A885" s="39"/>
      <c r="B885" s="40"/>
      <c r="C885" s="244" t="s">
        <v>2625</v>
      </c>
      <c r="D885" s="244" t="s">
        <v>240</v>
      </c>
      <c r="E885" s="245" t="s">
        <v>1372</v>
      </c>
      <c r="F885" s="246" t="s">
        <v>1373</v>
      </c>
      <c r="G885" s="247" t="s">
        <v>229</v>
      </c>
      <c r="H885" s="248">
        <v>115.216</v>
      </c>
      <c r="I885" s="249"/>
      <c r="J885" s="250">
        <f>ROUND(I885*H885,2)</f>
        <v>0</v>
      </c>
      <c r="K885" s="246" t="s">
        <v>19</v>
      </c>
      <c r="L885" s="251"/>
      <c r="M885" s="252" t="s">
        <v>19</v>
      </c>
      <c r="N885" s="253" t="s">
        <v>43</v>
      </c>
      <c r="O885" s="85"/>
      <c r="P885" s="222">
        <f>O885*H885</f>
        <v>0</v>
      </c>
      <c r="Q885" s="222">
        <v>0</v>
      </c>
      <c r="R885" s="222">
        <f>Q885*H885</f>
        <v>0</v>
      </c>
      <c r="S885" s="222">
        <v>0</v>
      </c>
      <c r="T885" s="223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24" t="s">
        <v>405</v>
      </c>
      <c r="AT885" s="224" t="s">
        <v>240</v>
      </c>
      <c r="AU885" s="224" t="s">
        <v>81</v>
      </c>
      <c r="AY885" s="18" t="s">
        <v>210</v>
      </c>
      <c r="BE885" s="225">
        <f>IF(N885="základní",J885,0)</f>
        <v>0</v>
      </c>
      <c r="BF885" s="225">
        <f>IF(N885="snížená",J885,0)</f>
        <v>0</v>
      </c>
      <c r="BG885" s="225">
        <f>IF(N885="zákl. přenesená",J885,0)</f>
        <v>0</v>
      </c>
      <c r="BH885" s="225">
        <f>IF(N885="sníž. přenesená",J885,0)</f>
        <v>0</v>
      </c>
      <c r="BI885" s="225">
        <f>IF(N885="nulová",J885,0)</f>
        <v>0</v>
      </c>
      <c r="BJ885" s="18" t="s">
        <v>79</v>
      </c>
      <c r="BK885" s="225">
        <f>ROUND(I885*H885,2)</f>
        <v>0</v>
      </c>
      <c r="BL885" s="18" t="s">
        <v>311</v>
      </c>
      <c r="BM885" s="224" t="s">
        <v>2626</v>
      </c>
    </row>
    <row r="886" spans="1:47" s="2" customFormat="1" ht="12">
      <c r="A886" s="39"/>
      <c r="B886" s="40"/>
      <c r="C886" s="41"/>
      <c r="D886" s="226" t="s">
        <v>219</v>
      </c>
      <c r="E886" s="41"/>
      <c r="F886" s="227" t="s">
        <v>1373</v>
      </c>
      <c r="G886" s="41"/>
      <c r="H886" s="41"/>
      <c r="I886" s="228"/>
      <c r="J886" s="41"/>
      <c r="K886" s="41"/>
      <c r="L886" s="45"/>
      <c r="M886" s="229"/>
      <c r="N886" s="230"/>
      <c r="O886" s="85"/>
      <c r="P886" s="85"/>
      <c r="Q886" s="85"/>
      <c r="R886" s="85"/>
      <c r="S886" s="85"/>
      <c r="T886" s="86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219</v>
      </c>
      <c r="AU886" s="18" t="s">
        <v>81</v>
      </c>
    </row>
    <row r="887" spans="1:47" s="2" customFormat="1" ht="12">
      <c r="A887" s="39"/>
      <c r="B887" s="40"/>
      <c r="C887" s="41"/>
      <c r="D887" s="226" t="s">
        <v>315</v>
      </c>
      <c r="E887" s="41"/>
      <c r="F887" s="254" t="s">
        <v>1375</v>
      </c>
      <c r="G887" s="41"/>
      <c r="H887" s="41"/>
      <c r="I887" s="228"/>
      <c r="J887" s="41"/>
      <c r="K887" s="41"/>
      <c r="L887" s="45"/>
      <c r="M887" s="229"/>
      <c r="N887" s="230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315</v>
      </c>
      <c r="AU887" s="18" t="s">
        <v>81</v>
      </c>
    </row>
    <row r="888" spans="1:65" s="2" customFormat="1" ht="16.5" customHeight="1">
      <c r="A888" s="39"/>
      <c r="B888" s="40"/>
      <c r="C888" s="244" t="s">
        <v>2627</v>
      </c>
      <c r="D888" s="244" t="s">
        <v>240</v>
      </c>
      <c r="E888" s="245" t="s">
        <v>1377</v>
      </c>
      <c r="F888" s="246" t="s">
        <v>19</v>
      </c>
      <c r="G888" s="247" t="s">
        <v>229</v>
      </c>
      <c r="H888" s="248">
        <v>115.216</v>
      </c>
      <c r="I888" s="249"/>
      <c r="J888" s="250">
        <f>ROUND(I888*H888,2)</f>
        <v>0</v>
      </c>
      <c r="K888" s="246" t="s">
        <v>19</v>
      </c>
      <c r="L888" s="251"/>
      <c r="M888" s="252" t="s">
        <v>19</v>
      </c>
      <c r="N888" s="253" t="s">
        <v>43</v>
      </c>
      <c r="O888" s="85"/>
      <c r="P888" s="222">
        <f>O888*H888</f>
        <v>0</v>
      </c>
      <c r="Q888" s="222">
        <v>0</v>
      </c>
      <c r="R888" s="222">
        <f>Q888*H888</f>
        <v>0</v>
      </c>
      <c r="S888" s="222">
        <v>0</v>
      </c>
      <c r="T888" s="223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24" t="s">
        <v>405</v>
      </c>
      <c r="AT888" s="224" t="s">
        <v>240</v>
      </c>
      <c r="AU888" s="224" t="s">
        <v>81</v>
      </c>
      <c r="AY888" s="18" t="s">
        <v>210</v>
      </c>
      <c r="BE888" s="225">
        <f>IF(N888="základní",J888,0)</f>
        <v>0</v>
      </c>
      <c r="BF888" s="225">
        <f>IF(N888="snížená",J888,0)</f>
        <v>0</v>
      </c>
      <c r="BG888" s="225">
        <f>IF(N888="zákl. přenesená",J888,0)</f>
        <v>0</v>
      </c>
      <c r="BH888" s="225">
        <f>IF(N888="sníž. přenesená",J888,0)</f>
        <v>0</v>
      </c>
      <c r="BI888" s="225">
        <f>IF(N888="nulová",J888,0)</f>
        <v>0</v>
      </c>
      <c r="BJ888" s="18" t="s">
        <v>79</v>
      </c>
      <c r="BK888" s="225">
        <f>ROUND(I888*H888,2)</f>
        <v>0</v>
      </c>
      <c r="BL888" s="18" t="s">
        <v>311</v>
      </c>
      <c r="BM888" s="224" t="s">
        <v>2628</v>
      </c>
    </row>
    <row r="889" spans="1:47" s="2" customFormat="1" ht="12">
      <c r="A889" s="39"/>
      <c r="B889" s="40"/>
      <c r="C889" s="41"/>
      <c r="D889" s="226" t="s">
        <v>219</v>
      </c>
      <c r="E889" s="41"/>
      <c r="F889" s="227" t="s">
        <v>1379</v>
      </c>
      <c r="G889" s="41"/>
      <c r="H889" s="41"/>
      <c r="I889" s="228"/>
      <c r="J889" s="41"/>
      <c r="K889" s="41"/>
      <c r="L889" s="45"/>
      <c r="M889" s="229"/>
      <c r="N889" s="230"/>
      <c r="O889" s="85"/>
      <c r="P889" s="85"/>
      <c r="Q889" s="85"/>
      <c r="R889" s="85"/>
      <c r="S889" s="85"/>
      <c r="T889" s="86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T889" s="18" t="s">
        <v>219</v>
      </c>
      <c r="AU889" s="18" t="s">
        <v>81</v>
      </c>
    </row>
    <row r="890" spans="1:63" s="12" customFormat="1" ht="22.8" customHeight="1">
      <c r="A890" s="12"/>
      <c r="B890" s="197"/>
      <c r="C890" s="198"/>
      <c r="D890" s="199" t="s">
        <v>71</v>
      </c>
      <c r="E890" s="211" t="s">
        <v>1380</v>
      </c>
      <c r="F890" s="211" t="s">
        <v>1381</v>
      </c>
      <c r="G890" s="198"/>
      <c r="H890" s="198"/>
      <c r="I890" s="201"/>
      <c r="J890" s="212">
        <f>BK890</f>
        <v>0</v>
      </c>
      <c r="K890" s="198"/>
      <c r="L890" s="203"/>
      <c r="M890" s="204"/>
      <c r="N890" s="205"/>
      <c r="O890" s="205"/>
      <c r="P890" s="206">
        <f>SUM(P891:P905)</f>
        <v>0</v>
      </c>
      <c r="Q890" s="205"/>
      <c r="R890" s="206">
        <f>SUM(R891:R905)</f>
        <v>0.16604532</v>
      </c>
      <c r="S890" s="205"/>
      <c r="T890" s="207">
        <f>SUM(T891:T905)</f>
        <v>0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08" t="s">
        <v>81</v>
      </c>
      <c r="AT890" s="209" t="s">
        <v>71</v>
      </c>
      <c r="AU890" s="209" t="s">
        <v>79</v>
      </c>
      <c r="AY890" s="208" t="s">
        <v>210</v>
      </c>
      <c r="BK890" s="210">
        <f>SUM(BK891:BK905)</f>
        <v>0</v>
      </c>
    </row>
    <row r="891" spans="1:65" s="2" customFormat="1" ht="24.15" customHeight="1">
      <c r="A891" s="39"/>
      <c r="B891" s="40"/>
      <c r="C891" s="213" t="s">
        <v>2629</v>
      </c>
      <c r="D891" s="213" t="s">
        <v>212</v>
      </c>
      <c r="E891" s="214" t="s">
        <v>1383</v>
      </c>
      <c r="F891" s="215" t="s">
        <v>1384</v>
      </c>
      <c r="G891" s="216" t="s">
        <v>229</v>
      </c>
      <c r="H891" s="217">
        <v>338.868</v>
      </c>
      <c r="I891" s="218"/>
      <c r="J891" s="219">
        <f>ROUND(I891*H891,2)</f>
        <v>0</v>
      </c>
      <c r="K891" s="215" t="s">
        <v>216</v>
      </c>
      <c r="L891" s="45"/>
      <c r="M891" s="220" t="s">
        <v>19</v>
      </c>
      <c r="N891" s="221" t="s">
        <v>43</v>
      </c>
      <c r="O891" s="85"/>
      <c r="P891" s="222">
        <f>O891*H891</f>
        <v>0</v>
      </c>
      <c r="Q891" s="222">
        <v>0</v>
      </c>
      <c r="R891" s="222">
        <f>Q891*H891</f>
        <v>0</v>
      </c>
      <c r="S891" s="222">
        <v>0</v>
      </c>
      <c r="T891" s="223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24" t="s">
        <v>311</v>
      </c>
      <c r="AT891" s="224" t="s">
        <v>212</v>
      </c>
      <c r="AU891" s="224" t="s">
        <v>81</v>
      </c>
      <c r="AY891" s="18" t="s">
        <v>210</v>
      </c>
      <c r="BE891" s="225">
        <f>IF(N891="základní",J891,0)</f>
        <v>0</v>
      </c>
      <c r="BF891" s="225">
        <f>IF(N891="snížená",J891,0)</f>
        <v>0</v>
      </c>
      <c r="BG891" s="225">
        <f>IF(N891="zákl. přenesená",J891,0)</f>
        <v>0</v>
      </c>
      <c r="BH891" s="225">
        <f>IF(N891="sníž. přenesená",J891,0)</f>
        <v>0</v>
      </c>
      <c r="BI891" s="225">
        <f>IF(N891="nulová",J891,0)</f>
        <v>0</v>
      </c>
      <c r="BJ891" s="18" t="s">
        <v>79</v>
      </c>
      <c r="BK891" s="225">
        <f>ROUND(I891*H891,2)</f>
        <v>0</v>
      </c>
      <c r="BL891" s="18" t="s">
        <v>311</v>
      </c>
      <c r="BM891" s="224" t="s">
        <v>2630</v>
      </c>
    </row>
    <row r="892" spans="1:47" s="2" customFormat="1" ht="12">
      <c r="A892" s="39"/>
      <c r="B892" s="40"/>
      <c r="C892" s="41"/>
      <c r="D892" s="226" t="s">
        <v>219</v>
      </c>
      <c r="E892" s="41"/>
      <c r="F892" s="227" t="s">
        <v>1386</v>
      </c>
      <c r="G892" s="41"/>
      <c r="H892" s="41"/>
      <c r="I892" s="228"/>
      <c r="J892" s="41"/>
      <c r="K892" s="41"/>
      <c r="L892" s="45"/>
      <c r="M892" s="229"/>
      <c r="N892" s="230"/>
      <c r="O892" s="85"/>
      <c r="P892" s="85"/>
      <c r="Q892" s="85"/>
      <c r="R892" s="85"/>
      <c r="S892" s="85"/>
      <c r="T892" s="86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219</v>
      </c>
      <c r="AU892" s="18" t="s">
        <v>81</v>
      </c>
    </row>
    <row r="893" spans="1:47" s="2" customFormat="1" ht="12">
      <c r="A893" s="39"/>
      <c r="B893" s="40"/>
      <c r="C893" s="41"/>
      <c r="D893" s="231" t="s">
        <v>221</v>
      </c>
      <c r="E893" s="41"/>
      <c r="F893" s="232" t="s">
        <v>1387</v>
      </c>
      <c r="G893" s="41"/>
      <c r="H893" s="41"/>
      <c r="I893" s="228"/>
      <c r="J893" s="41"/>
      <c r="K893" s="41"/>
      <c r="L893" s="45"/>
      <c r="M893" s="229"/>
      <c r="N893" s="230"/>
      <c r="O893" s="85"/>
      <c r="P893" s="85"/>
      <c r="Q893" s="85"/>
      <c r="R893" s="85"/>
      <c r="S893" s="85"/>
      <c r="T893" s="86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T893" s="18" t="s">
        <v>221</v>
      </c>
      <c r="AU893" s="18" t="s">
        <v>81</v>
      </c>
    </row>
    <row r="894" spans="1:51" s="13" customFormat="1" ht="12">
      <c r="A894" s="13"/>
      <c r="B894" s="233"/>
      <c r="C894" s="234"/>
      <c r="D894" s="226" t="s">
        <v>223</v>
      </c>
      <c r="E894" s="235" t="s">
        <v>19</v>
      </c>
      <c r="F894" s="236" t="s">
        <v>2631</v>
      </c>
      <c r="G894" s="234"/>
      <c r="H894" s="237">
        <v>165.84</v>
      </c>
      <c r="I894" s="238"/>
      <c r="J894" s="234"/>
      <c r="K894" s="234"/>
      <c r="L894" s="239"/>
      <c r="M894" s="240"/>
      <c r="N894" s="241"/>
      <c r="O894" s="241"/>
      <c r="P894" s="241"/>
      <c r="Q894" s="241"/>
      <c r="R894" s="241"/>
      <c r="S894" s="241"/>
      <c r="T894" s="24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3" t="s">
        <v>223</v>
      </c>
      <c r="AU894" s="243" t="s">
        <v>81</v>
      </c>
      <c r="AV894" s="13" t="s">
        <v>81</v>
      </c>
      <c r="AW894" s="13" t="s">
        <v>33</v>
      </c>
      <c r="AX894" s="13" t="s">
        <v>72</v>
      </c>
      <c r="AY894" s="243" t="s">
        <v>210</v>
      </c>
    </row>
    <row r="895" spans="1:51" s="13" customFormat="1" ht="12">
      <c r="A895" s="13"/>
      <c r="B895" s="233"/>
      <c r="C895" s="234"/>
      <c r="D895" s="226" t="s">
        <v>223</v>
      </c>
      <c r="E895" s="235" t="s">
        <v>19</v>
      </c>
      <c r="F895" s="236" t="s">
        <v>2632</v>
      </c>
      <c r="G895" s="234"/>
      <c r="H895" s="237">
        <v>61.568</v>
      </c>
      <c r="I895" s="238"/>
      <c r="J895" s="234"/>
      <c r="K895" s="234"/>
      <c r="L895" s="239"/>
      <c r="M895" s="240"/>
      <c r="N895" s="241"/>
      <c r="O895" s="241"/>
      <c r="P895" s="241"/>
      <c r="Q895" s="241"/>
      <c r="R895" s="241"/>
      <c r="S895" s="241"/>
      <c r="T895" s="24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3" t="s">
        <v>223</v>
      </c>
      <c r="AU895" s="243" t="s">
        <v>81</v>
      </c>
      <c r="AV895" s="13" t="s">
        <v>81</v>
      </c>
      <c r="AW895" s="13" t="s">
        <v>33</v>
      </c>
      <c r="AX895" s="13" t="s">
        <v>72</v>
      </c>
      <c r="AY895" s="243" t="s">
        <v>210</v>
      </c>
    </row>
    <row r="896" spans="1:51" s="13" customFormat="1" ht="12">
      <c r="A896" s="13"/>
      <c r="B896" s="233"/>
      <c r="C896" s="234"/>
      <c r="D896" s="226" t="s">
        <v>223</v>
      </c>
      <c r="E896" s="235" t="s">
        <v>19</v>
      </c>
      <c r="F896" s="236" t="s">
        <v>2633</v>
      </c>
      <c r="G896" s="234"/>
      <c r="H896" s="237">
        <v>85.08</v>
      </c>
      <c r="I896" s="238"/>
      <c r="J896" s="234"/>
      <c r="K896" s="234"/>
      <c r="L896" s="239"/>
      <c r="M896" s="240"/>
      <c r="N896" s="241"/>
      <c r="O896" s="241"/>
      <c r="P896" s="241"/>
      <c r="Q896" s="241"/>
      <c r="R896" s="241"/>
      <c r="S896" s="241"/>
      <c r="T896" s="242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3" t="s">
        <v>223</v>
      </c>
      <c r="AU896" s="243" t="s">
        <v>81</v>
      </c>
      <c r="AV896" s="13" t="s">
        <v>81</v>
      </c>
      <c r="AW896" s="13" t="s">
        <v>33</v>
      </c>
      <c r="AX896" s="13" t="s">
        <v>72</v>
      </c>
      <c r="AY896" s="243" t="s">
        <v>210</v>
      </c>
    </row>
    <row r="897" spans="1:51" s="13" customFormat="1" ht="12">
      <c r="A897" s="13"/>
      <c r="B897" s="233"/>
      <c r="C897" s="234"/>
      <c r="D897" s="226" t="s">
        <v>223</v>
      </c>
      <c r="E897" s="235" t="s">
        <v>19</v>
      </c>
      <c r="F897" s="236" t="s">
        <v>2634</v>
      </c>
      <c r="G897" s="234"/>
      <c r="H897" s="237">
        <v>102.39</v>
      </c>
      <c r="I897" s="238"/>
      <c r="J897" s="234"/>
      <c r="K897" s="234"/>
      <c r="L897" s="239"/>
      <c r="M897" s="240"/>
      <c r="N897" s="241"/>
      <c r="O897" s="241"/>
      <c r="P897" s="241"/>
      <c r="Q897" s="241"/>
      <c r="R897" s="241"/>
      <c r="S897" s="241"/>
      <c r="T897" s="24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3" t="s">
        <v>223</v>
      </c>
      <c r="AU897" s="243" t="s">
        <v>81</v>
      </c>
      <c r="AV897" s="13" t="s">
        <v>81</v>
      </c>
      <c r="AW897" s="13" t="s">
        <v>33</v>
      </c>
      <c r="AX897" s="13" t="s">
        <v>72</v>
      </c>
      <c r="AY897" s="243" t="s">
        <v>210</v>
      </c>
    </row>
    <row r="898" spans="1:51" s="13" customFormat="1" ht="12">
      <c r="A898" s="13"/>
      <c r="B898" s="233"/>
      <c r="C898" s="234"/>
      <c r="D898" s="226" t="s">
        <v>223</v>
      </c>
      <c r="E898" s="235" t="s">
        <v>19</v>
      </c>
      <c r="F898" s="236" t="s">
        <v>2635</v>
      </c>
      <c r="G898" s="234"/>
      <c r="H898" s="237">
        <v>-76.01</v>
      </c>
      <c r="I898" s="238"/>
      <c r="J898" s="234"/>
      <c r="K898" s="234"/>
      <c r="L898" s="239"/>
      <c r="M898" s="240"/>
      <c r="N898" s="241"/>
      <c r="O898" s="241"/>
      <c r="P898" s="241"/>
      <c r="Q898" s="241"/>
      <c r="R898" s="241"/>
      <c r="S898" s="241"/>
      <c r="T898" s="24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3" t="s">
        <v>223</v>
      </c>
      <c r="AU898" s="243" t="s">
        <v>81</v>
      </c>
      <c r="AV898" s="13" t="s">
        <v>81</v>
      </c>
      <c r="AW898" s="13" t="s">
        <v>33</v>
      </c>
      <c r="AX898" s="13" t="s">
        <v>72</v>
      </c>
      <c r="AY898" s="243" t="s">
        <v>210</v>
      </c>
    </row>
    <row r="899" spans="1:51" s="14" customFormat="1" ht="12">
      <c r="A899" s="14"/>
      <c r="B899" s="255"/>
      <c r="C899" s="256"/>
      <c r="D899" s="226" t="s">
        <v>223</v>
      </c>
      <c r="E899" s="257" t="s">
        <v>19</v>
      </c>
      <c r="F899" s="258" t="s">
        <v>326</v>
      </c>
      <c r="G899" s="256"/>
      <c r="H899" s="259">
        <v>338.868</v>
      </c>
      <c r="I899" s="260"/>
      <c r="J899" s="256"/>
      <c r="K899" s="256"/>
      <c r="L899" s="261"/>
      <c r="M899" s="262"/>
      <c r="N899" s="263"/>
      <c r="O899" s="263"/>
      <c r="P899" s="263"/>
      <c r="Q899" s="263"/>
      <c r="R899" s="263"/>
      <c r="S899" s="263"/>
      <c r="T899" s="26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65" t="s">
        <v>223</v>
      </c>
      <c r="AU899" s="265" t="s">
        <v>81</v>
      </c>
      <c r="AV899" s="14" t="s">
        <v>217</v>
      </c>
      <c r="AW899" s="14" t="s">
        <v>33</v>
      </c>
      <c r="AX899" s="14" t="s">
        <v>79</v>
      </c>
      <c r="AY899" s="265" t="s">
        <v>210</v>
      </c>
    </row>
    <row r="900" spans="1:65" s="2" customFormat="1" ht="24.15" customHeight="1">
      <c r="A900" s="39"/>
      <c r="B900" s="40"/>
      <c r="C900" s="213" t="s">
        <v>2636</v>
      </c>
      <c r="D900" s="213" t="s">
        <v>212</v>
      </c>
      <c r="E900" s="214" t="s">
        <v>1395</v>
      </c>
      <c r="F900" s="215" t="s">
        <v>1396</v>
      </c>
      <c r="G900" s="216" t="s">
        <v>229</v>
      </c>
      <c r="H900" s="217">
        <v>338.868</v>
      </c>
      <c r="I900" s="218"/>
      <c r="J900" s="219">
        <f>ROUND(I900*H900,2)</f>
        <v>0</v>
      </c>
      <c r="K900" s="215" t="s">
        <v>216</v>
      </c>
      <c r="L900" s="45"/>
      <c r="M900" s="220" t="s">
        <v>19</v>
      </c>
      <c r="N900" s="221" t="s">
        <v>43</v>
      </c>
      <c r="O900" s="85"/>
      <c r="P900" s="222">
        <f>O900*H900</f>
        <v>0</v>
      </c>
      <c r="Q900" s="222">
        <v>0.0002</v>
      </c>
      <c r="R900" s="222">
        <f>Q900*H900</f>
        <v>0.0677736</v>
      </c>
      <c r="S900" s="222">
        <v>0</v>
      </c>
      <c r="T900" s="223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24" t="s">
        <v>311</v>
      </c>
      <c r="AT900" s="224" t="s">
        <v>212</v>
      </c>
      <c r="AU900" s="224" t="s">
        <v>81</v>
      </c>
      <c r="AY900" s="18" t="s">
        <v>210</v>
      </c>
      <c r="BE900" s="225">
        <f>IF(N900="základní",J900,0)</f>
        <v>0</v>
      </c>
      <c r="BF900" s="225">
        <f>IF(N900="snížená",J900,0)</f>
        <v>0</v>
      </c>
      <c r="BG900" s="225">
        <f>IF(N900="zákl. přenesená",J900,0)</f>
        <v>0</v>
      </c>
      <c r="BH900" s="225">
        <f>IF(N900="sníž. přenesená",J900,0)</f>
        <v>0</v>
      </c>
      <c r="BI900" s="225">
        <f>IF(N900="nulová",J900,0)</f>
        <v>0</v>
      </c>
      <c r="BJ900" s="18" t="s">
        <v>79</v>
      </c>
      <c r="BK900" s="225">
        <f>ROUND(I900*H900,2)</f>
        <v>0</v>
      </c>
      <c r="BL900" s="18" t="s">
        <v>311</v>
      </c>
      <c r="BM900" s="224" t="s">
        <v>2637</v>
      </c>
    </row>
    <row r="901" spans="1:47" s="2" customFormat="1" ht="12">
      <c r="A901" s="39"/>
      <c r="B901" s="40"/>
      <c r="C901" s="41"/>
      <c r="D901" s="226" t="s">
        <v>219</v>
      </c>
      <c r="E901" s="41"/>
      <c r="F901" s="227" t="s">
        <v>1398</v>
      </c>
      <c r="G901" s="41"/>
      <c r="H901" s="41"/>
      <c r="I901" s="228"/>
      <c r="J901" s="41"/>
      <c r="K901" s="41"/>
      <c r="L901" s="45"/>
      <c r="M901" s="229"/>
      <c r="N901" s="230"/>
      <c r="O901" s="85"/>
      <c r="P901" s="85"/>
      <c r="Q901" s="85"/>
      <c r="R901" s="85"/>
      <c r="S901" s="85"/>
      <c r="T901" s="86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T901" s="18" t="s">
        <v>219</v>
      </c>
      <c r="AU901" s="18" t="s">
        <v>81</v>
      </c>
    </row>
    <row r="902" spans="1:47" s="2" customFormat="1" ht="12">
      <c r="A902" s="39"/>
      <c r="B902" s="40"/>
      <c r="C902" s="41"/>
      <c r="D902" s="231" t="s">
        <v>221</v>
      </c>
      <c r="E902" s="41"/>
      <c r="F902" s="232" t="s">
        <v>1399</v>
      </c>
      <c r="G902" s="41"/>
      <c r="H902" s="41"/>
      <c r="I902" s="228"/>
      <c r="J902" s="41"/>
      <c r="K902" s="41"/>
      <c r="L902" s="45"/>
      <c r="M902" s="229"/>
      <c r="N902" s="230"/>
      <c r="O902" s="85"/>
      <c r="P902" s="85"/>
      <c r="Q902" s="85"/>
      <c r="R902" s="85"/>
      <c r="S902" s="85"/>
      <c r="T902" s="86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T902" s="18" t="s">
        <v>221</v>
      </c>
      <c r="AU902" s="18" t="s">
        <v>81</v>
      </c>
    </row>
    <row r="903" spans="1:65" s="2" customFormat="1" ht="24.15" customHeight="1">
      <c r="A903" s="39"/>
      <c r="B903" s="40"/>
      <c r="C903" s="213" t="s">
        <v>2638</v>
      </c>
      <c r="D903" s="213" t="s">
        <v>212</v>
      </c>
      <c r="E903" s="214" t="s">
        <v>1401</v>
      </c>
      <c r="F903" s="215" t="s">
        <v>1402</v>
      </c>
      <c r="G903" s="216" t="s">
        <v>229</v>
      </c>
      <c r="H903" s="217">
        <v>338.868</v>
      </c>
      <c r="I903" s="218"/>
      <c r="J903" s="219">
        <f>ROUND(I903*H903,2)</f>
        <v>0</v>
      </c>
      <c r="K903" s="215" t="s">
        <v>216</v>
      </c>
      <c r="L903" s="45"/>
      <c r="M903" s="220" t="s">
        <v>19</v>
      </c>
      <c r="N903" s="221" t="s">
        <v>43</v>
      </c>
      <c r="O903" s="85"/>
      <c r="P903" s="222">
        <f>O903*H903</f>
        <v>0</v>
      </c>
      <c r="Q903" s="222">
        <v>0.00029</v>
      </c>
      <c r="R903" s="222">
        <f>Q903*H903</f>
        <v>0.09827171999999999</v>
      </c>
      <c r="S903" s="222">
        <v>0</v>
      </c>
      <c r="T903" s="223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4" t="s">
        <v>311</v>
      </c>
      <c r="AT903" s="224" t="s">
        <v>212</v>
      </c>
      <c r="AU903" s="224" t="s">
        <v>81</v>
      </c>
      <c r="AY903" s="18" t="s">
        <v>210</v>
      </c>
      <c r="BE903" s="225">
        <f>IF(N903="základní",J903,0)</f>
        <v>0</v>
      </c>
      <c r="BF903" s="225">
        <f>IF(N903="snížená",J903,0)</f>
        <v>0</v>
      </c>
      <c r="BG903" s="225">
        <f>IF(N903="zákl. přenesená",J903,0)</f>
        <v>0</v>
      </c>
      <c r="BH903" s="225">
        <f>IF(N903="sníž. přenesená",J903,0)</f>
        <v>0</v>
      </c>
      <c r="BI903" s="225">
        <f>IF(N903="nulová",J903,0)</f>
        <v>0</v>
      </c>
      <c r="BJ903" s="18" t="s">
        <v>79</v>
      </c>
      <c r="BK903" s="225">
        <f>ROUND(I903*H903,2)</f>
        <v>0</v>
      </c>
      <c r="BL903" s="18" t="s">
        <v>311</v>
      </c>
      <c r="BM903" s="224" t="s">
        <v>2639</v>
      </c>
    </row>
    <row r="904" spans="1:47" s="2" customFormat="1" ht="12">
      <c r="A904" s="39"/>
      <c r="B904" s="40"/>
      <c r="C904" s="41"/>
      <c r="D904" s="226" t="s">
        <v>219</v>
      </c>
      <c r="E904" s="41"/>
      <c r="F904" s="227" t="s">
        <v>1404</v>
      </c>
      <c r="G904" s="41"/>
      <c r="H904" s="41"/>
      <c r="I904" s="228"/>
      <c r="J904" s="41"/>
      <c r="K904" s="41"/>
      <c r="L904" s="45"/>
      <c r="M904" s="229"/>
      <c r="N904" s="230"/>
      <c r="O904" s="85"/>
      <c r="P904" s="85"/>
      <c r="Q904" s="85"/>
      <c r="R904" s="85"/>
      <c r="S904" s="85"/>
      <c r="T904" s="86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219</v>
      </c>
      <c r="AU904" s="18" t="s">
        <v>81</v>
      </c>
    </row>
    <row r="905" spans="1:47" s="2" customFormat="1" ht="12">
      <c r="A905" s="39"/>
      <c r="B905" s="40"/>
      <c r="C905" s="41"/>
      <c r="D905" s="231" t="s">
        <v>221</v>
      </c>
      <c r="E905" s="41"/>
      <c r="F905" s="232" t="s">
        <v>1405</v>
      </c>
      <c r="G905" s="41"/>
      <c r="H905" s="41"/>
      <c r="I905" s="228"/>
      <c r="J905" s="41"/>
      <c r="K905" s="41"/>
      <c r="L905" s="45"/>
      <c r="M905" s="229"/>
      <c r="N905" s="230"/>
      <c r="O905" s="85"/>
      <c r="P905" s="85"/>
      <c r="Q905" s="85"/>
      <c r="R905" s="85"/>
      <c r="S905" s="85"/>
      <c r="T905" s="86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T905" s="18" t="s">
        <v>221</v>
      </c>
      <c r="AU905" s="18" t="s">
        <v>81</v>
      </c>
    </row>
    <row r="906" spans="1:63" s="12" customFormat="1" ht="22.8" customHeight="1">
      <c r="A906" s="12"/>
      <c r="B906" s="197"/>
      <c r="C906" s="198"/>
      <c r="D906" s="199" t="s">
        <v>71</v>
      </c>
      <c r="E906" s="211" t="s">
        <v>1406</v>
      </c>
      <c r="F906" s="211" t="s">
        <v>1407</v>
      </c>
      <c r="G906" s="198"/>
      <c r="H906" s="198"/>
      <c r="I906" s="201"/>
      <c r="J906" s="212">
        <f>BK906</f>
        <v>0</v>
      </c>
      <c r="K906" s="198"/>
      <c r="L906" s="203"/>
      <c r="M906" s="204"/>
      <c r="N906" s="205"/>
      <c r="O906" s="205"/>
      <c r="P906" s="206">
        <f>SUM(P907:P917)</f>
        <v>0</v>
      </c>
      <c r="Q906" s="205"/>
      <c r="R906" s="206">
        <f>SUM(R907:R917)</f>
        <v>0.0236769</v>
      </c>
      <c r="S906" s="205"/>
      <c r="T906" s="207">
        <f>SUM(T907:T917)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208" t="s">
        <v>81</v>
      </c>
      <c r="AT906" s="209" t="s">
        <v>71</v>
      </c>
      <c r="AU906" s="209" t="s">
        <v>79</v>
      </c>
      <c r="AY906" s="208" t="s">
        <v>210</v>
      </c>
      <c r="BK906" s="210">
        <f>SUM(BK907:BK917)</f>
        <v>0</v>
      </c>
    </row>
    <row r="907" spans="1:65" s="2" customFormat="1" ht="24.15" customHeight="1">
      <c r="A907" s="39"/>
      <c r="B907" s="40"/>
      <c r="C907" s="213" t="s">
        <v>2640</v>
      </c>
      <c r="D907" s="213" t="s">
        <v>212</v>
      </c>
      <c r="E907" s="214" t="s">
        <v>1409</v>
      </c>
      <c r="F907" s="215" t="s">
        <v>1410</v>
      </c>
      <c r="G907" s="216" t="s">
        <v>229</v>
      </c>
      <c r="H907" s="217">
        <v>18.213</v>
      </c>
      <c r="I907" s="218"/>
      <c r="J907" s="219">
        <f>ROUND(I907*H907,2)</f>
        <v>0</v>
      </c>
      <c r="K907" s="215" t="s">
        <v>216</v>
      </c>
      <c r="L907" s="45"/>
      <c r="M907" s="220" t="s">
        <v>19</v>
      </c>
      <c r="N907" s="221" t="s">
        <v>43</v>
      </c>
      <c r="O907" s="85"/>
      <c r="P907" s="222">
        <f>O907*H907</f>
        <v>0</v>
      </c>
      <c r="Q907" s="222">
        <v>0</v>
      </c>
      <c r="R907" s="222">
        <f>Q907*H907</f>
        <v>0</v>
      </c>
      <c r="S907" s="222">
        <v>0</v>
      </c>
      <c r="T907" s="223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24" t="s">
        <v>311</v>
      </c>
      <c r="AT907" s="224" t="s">
        <v>212</v>
      </c>
      <c r="AU907" s="224" t="s">
        <v>81</v>
      </c>
      <c r="AY907" s="18" t="s">
        <v>210</v>
      </c>
      <c r="BE907" s="225">
        <f>IF(N907="základní",J907,0)</f>
        <v>0</v>
      </c>
      <c r="BF907" s="225">
        <f>IF(N907="snížená",J907,0)</f>
        <v>0</v>
      </c>
      <c r="BG907" s="225">
        <f>IF(N907="zákl. přenesená",J907,0)</f>
        <v>0</v>
      </c>
      <c r="BH907" s="225">
        <f>IF(N907="sníž. přenesená",J907,0)</f>
        <v>0</v>
      </c>
      <c r="BI907" s="225">
        <f>IF(N907="nulová",J907,0)</f>
        <v>0</v>
      </c>
      <c r="BJ907" s="18" t="s">
        <v>79</v>
      </c>
      <c r="BK907" s="225">
        <f>ROUND(I907*H907,2)</f>
        <v>0</v>
      </c>
      <c r="BL907" s="18" t="s">
        <v>311</v>
      </c>
      <c r="BM907" s="224" t="s">
        <v>2641</v>
      </c>
    </row>
    <row r="908" spans="1:47" s="2" customFormat="1" ht="12">
      <c r="A908" s="39"/>
      <c r="B908" s="40"/>
      <c r="C908" s="41"/>
      <c r="D908" s="226" t="s">
        <v>219</v>
      </c>
      <c r="E908" s="41"/>
      <c r="F908" s="227" t="s">
        <v>1412</v>
      </c>
      <c r="G908" s="41"/>
      <c r="H908" s="41"/>
      <c r="I908" s="228"/>
      <c r="J908" s="41"/>
      <c r="K908" s="41"/>
      <c r="L908" s="45"/>
      <c r="M908" s="229"/>
      <c r="N908" s="230"/>
      <c r="O908" s="85"/>
      <c r="P908" s="85"/>
      <c r="Q908" s="85"/>
      <c r="R908" s="85"/>
      <c r="S908" s="85"/>
      <c r="T908" s="86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18" t="s">
        <v>219</v>
      </c>
      <c r="AU908" s="18" t="s">
        <v>81</v>
      </c>
    </row>
    <row r="909" spans="1:47" s="2" customFormat="1" ht="12">
      <c r="A909" s="39"/>
      <c r="B909" s="40"/>
      <c r="C909" s="41"/>
      <c r="D909" s="231" t="s">
        <v>221</v>
      </c>
      <c r="E909" s="41"/>
      <c r="F909" s="232" t="s">
        <v>1413</v>
      </c>
      <c r="G909" s="41"/>
      <c r="H909" s="41"/>
      <c r="I909" s="228"/>
      <c r="J909" s="41"/>
      <c r="K909" s="41"/>
      <c r="L909" s="45"/>
      <c r="M909" s="229"/>
      <c r="N909" s="230"/>
      <c r="O909" s="85"/>
      <c r="P909" s="85"/>
      <c r="Q909" s="85"/>
      <c r="R909" s="85"/>
      <c r="S909" s="85"/>
      <c r="T909" s="86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T909" s="18" t="s">
        <v>221</v>
      </c>
      <c r="AU909" s="18" t="s">
        <v>81</v>
      </c>
    </row>
    <row r="910" spans="1:47" s="2" customFormat="1" ht="12">
      <c r="A910" s="39"/>
      <c r="B910" s="40"/>
      <c r="C910" s="41"/>
      <c r="D910" s="226" t="s">
        <v>315</v>
      </c>
      <c r="E910" s="41"/>
      <c r="F910" s="254" t="s">
        <v>1414</v>
      </c>
      <c r="G910" s="41"/>
      <c r="H910" s="41"/>
      <c r="I910" s="228"/>
      <c r="J910" s="41"/>
      <c r="K910" s="41"/>
      <c r="L910" s="45"/>
      <c r="M910" s="229"/>
      <c r="N910" s="230"/>
      <c r="O910" s="85"/>
      <c r="P910" s="85"/>
      <c r="Q910" s="85"/>
      <c r="R910" s="85"/>
      <c r="S910" s="85"/>
      <c r="T910" s="86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315</v>
      </c>
      <c r="AU910" s="18" t="s">
        <v>81</v>
      </c>
    </row>
    <row r="911" spans="1:51" s="13" customFormat="1" ht="12">
      <c r="A911" s="13"/>
      <c r="B911" s="233"/>
      <c r="C911" s="234"/>
      <c r="D911" s="226" t="s">
        <v>223</v>
      </c>
      <c r="E911" s="235" t="s">
        <v>19</v>
      </c>
      <c r="F911" s="236" t="s">
        <v>2642</v>
      </c>
      <c r="G911" s="234"/>
      <c r="H911" s="237">
        <v>14.532</v>
      </c>
      <c r="I911" s="238"/>
      <c r="J911" s="234"/>
      <c r="K911" s="234"/>
      <c r="L911" s="239"/>
      <c r="M911" s="240"/>
      <c r="N911" s="241"/>
      <c r="O911" s="241"/>
      <c r="P911" s="241"/>
      <c r="Q911" s="241"/>
      <c r="R911" s="241"/>
      <c r="S911" s="241"/>
      <c r="T911" s="24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3" t="s">
        <v>223</v>
      </c>
      <c r="AU911" s="243" t="s">
        <v>81</v>
      </c>
      <c r="AV911" s="13" t="s">
        <v>81</v>
      </c>
      <c r="AW911" s="13" t="s">
        <v>33</v>
      </c>
      <c r="AX911" s="13" t="s">
        <v>72</v>
      </c>
      <c r="AY911" s="243" t="s">
        <v>210</v>
      </c>
    </row>
    <row r="912" spans="1:51" s="13" customFormat="1" ht="12">
      <c r="A912" s="13"/>
      <c r="B912" s="233"/>
      <c r="C912" s="234"/>
      <c r="D912" s="226" t="s">
        <v>223</v>
      </c>
      <c r="E912" s="235" t="s">
        <v>19</v>
      </c>
      <c r="F912" s="236" t="s">
        <v>2643</v>
      </c>
      <c r="G912" s="234"/>
      <c r="H912" s="237">
        <v>1.557</v>
      </c>
      <c r="I912" s="238"/>
      <c r="J912" s="234"/>
      <c r="K912" s="234"/>
      <c r="L912" s="239"/>
      <c r="M912" s="240"/>
      <c r="N912" s="241"/>
      <c r="O912" s="241"/>
      <c r="P912" s="241"/>
      <c r="Q912" s="241"/>
      <c r="R912" s="241"/>
      <c r="S912" s="241"/>
      <c r="T912" s="24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3" t="s">
        <v>223</v>
      </c>
      <c r="AU912" s="243" t="s">
        <v>81</v>
      </c>
      <c r="AV912" s="13" t="s">
        <v>81</v>
      </c>
      <c r="AW912" s="13" t="s">
        <v>33</v>
      </c>
      <c r="AX912" s="13" t="s">
        <v>72</v>
      </c>
      <c r="AY912" s="243" t="s">
        <v>210</v>
      </c>
    </row>
    <row r="913" spans="1:51" s="13" customFormat="1" ht="12">
      <c r="A913" s="13"/>
      <c r="B913" s="233"/>
      <c r="C913" s="234"/>
      <c r="D913" s="226" t="s">
        <v>223</v>
      </c>
      <c r="E913" s="235" t="s">
        <v>19</v>
      </c>
      <c r="F913" s="236" t="s">
        <v>2644</v>
      </c>
      <c r="G913" s="234"/>
      <c r="H913" s="237">
        <v>2.124</v>
      </c>
      <c r="I913" s="238"/>
      <c r="J913" s="234"/>
      <c r="K913" s="234"/>
      <c r="L913" s="239"/>
      <c r="M913" s="240"/>
      <c r="N913" s="241"/>
      <c r="O913" s="241"/>
      <c r="P913" s="241"/>
      <c r="Q913" s="241"/>
      <c r="R913" s="241"/>
      <c r="S913" s="241"/>
      <c r="T913" s="24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3" t="s">
        <v>223</v>
      </c>
      <c r="AU913" s="243" t="s">
        <v>81</v>
      </c>
      <c r="AV913" s="13" t="s">
        <v>81</v>
      </c>
      <c r="AW913" s="13" t="s">
        <v>33</v>
      </c>
      <c r="AX913" s="13" t="s">
        <v>72</v>
      </c>
      <c r="AY913" s="243" t="s">
        <v>210</v>
      </c>
    </row>
    <row r="914" spans="1:51" s="14" customFormat="1" ht="12">
      <c r="A914" s="14"/>
      <c r="B914" s="255"/>
      <c r="C914" s="256"/>
      <c r="D914" s="226" t="s">
        <v>223</v>
      </c>
      <c r="E914" s="257" t="s">
        <v>19</v>
      </c>
      <c r="F914" s="258" t="s">
        <v>326</v>
      </c>
      <c r="G914" s="256"/>
      <c r="H914" s="259">
        <v>18.212999999999997</v>
      </c>
      <c r="I914" s="260"/>
      <c r="J914" s="256"/>
      <c r="K914" s="256"/>
      <c r="L914" s="261"/>
      <c r="M914" s="262"/>
      <c r="N914" s="263"/>
      <c r="O914" s="263"/>
      <c r="P914" s="263"/>
      <c r="Q914" s="263"/>
      <c r="R914" s="263"/>
      <c r="S914" s="263"/>
      <c r="T914" s="26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5" t="s">
        <v>223</v>
      </c>
      <c r="AU914" s="265" t="s">
        <v>81</v>
      </c>
      <c r="AV914" s="14" t="s">
        <v>217</v>
      </c>
      <c r="AW914" s="14" t="s">
        <v>33</v>
      </c>
      <c r="AX914" s="14" t="s">
        <v>79</v>
      </c>
      <c r="AY914" s="265" t="s">
        <v>210</v>
      </c>
    </row>
    <row r="915" spans="1:65" s="2" customFormat="1" ht="16.5" customHeight="1">
      <c r="A915" s="39"/>
      <c r="B915" s="40"/>
      <c r="C915" s="244" t="s">
        <v>2645</v>
      </c>
      <c r="D915" s="244" t="s">
        <v>240</v>
      </c>
      <c r="E915" s="245" t="s">
        <v>1418</v>
      </c>
      <c r="F915" s="246" t="s">
        <v>1419</v>
      </c>
      <c r="G915" s="247" t="s">
        <v>229</v>
      </c>
      <c r="H915" s="248">
        <v>18.213</v>
      </c>
      <c r="I915" s="249"/>
      <c r="J915" s="250">
        <f>ROUND(I915*H915,2)</f>
        <v>0</v>
      </c>
      <c r="K915" s="246" t="s">
        <v>216</v>
      </c>
      <c r="L915" s="251"/>
      <c r="M915" s="252" t="s">
        <v>19</v>
      </c>
      <c r="N915" s="253" t="s">
        <v>43</v>
      </c>
      <c r="O915" s="85"/>
      <c r="P915" s="222">
        <f>O915*H915</f>
        <v>0</v>
      </c>
      <c r="Q915" s="222">
        <v>0.0013</v>
      </c>
      <c r="R915" s="222">
        <f>Q915*H915</f>
        <v>0.0236769</v>
      </c>
      <c r="S915" s="222">
        <v>0</v>
      </c>
      <c r="T915" s="223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24" t="s">
        <v>405</v>
      </c>
      <c r="AT915" s="224" t="s">
        <v>240</v>
      </c>
      <c r="AU915" s="224" t="s">
        <v>81</v>
      </c>
      <c r="AY915" s="18" t="s">
        <v>210</v>
      </c>
      <c r="BE915" s="225">
        <f>IF(N915="základní",J915,0)</f>
        <v>0</v>
      </c>
      <c r="BF915" s="225">
        <f>IF(N915="snížená",J915,0)</f>
        <v>0</v>
      </c>
      <c r="BG915" s="225">
        <f>IF(N915="zákl. přenesená",J915,0)</f>
        <v>0</v>
      </c>
      <c r="BH915" s="225">
        <f>IF(N915="sníž. přenesená",J915,0)</f>
        <v>0</v>
      </c>
      <c r="BI915" s="225">
        <f>IF(N915="nulová",J915,0)</f>
        <v>0</v>
      </c>
      <c r="BJ915" s="18" t="s">
        <v>79</v>
      </c>
      <c r="BK915" s="225">
        <f>ROUND(I915*H915,2)</f>
        <v>0</v>
      </c>
      <c r="BL915" s="18" t="s">
        <v>311</v>
      </c>
      <c r="BM915" s="224" t="s">
        <v>2646</v>
      </c>
    </row>
    <row r="916" spans="1:47" s="2" customFormat="1" ht="12">
      <c r="A916" s="39"/>
      <c r="B916" s="40"/>
      <c r="C916" s="41"/>
      <c r="D916" s="226" t="s">
        <v>219</v>
      </c>
      <c r="E916" s="41"/>
      <c r="F916" s="227" t="s">
        <v>1419</v>
      </c>
      <c r="G916" s="41"/>
      <c r="H916" s="41"/>
      <c r="I916" s="228"/>
      <c r="J916" s="41"/>
      <c r="K916" s="41"/>
      <c r="L916" s="45"/>
      <c r="M916" s="229"/>
      <c r="N916" s="230"/>
      <c r="O916" s="85"/>
      <c r="P916" s="85"/>
      <c r="Q916" s="85"/>
      <c r="R916" s="85"/>
      <c r="S916" s="85"/>
      <c r="T916" s="86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T916" s="18" t="s">
        <v>219</v>
      </c>
      <c r="AU916" s="18" t="s">
        <v>81</v>
      </c>
    </row>
    <row r="917" spans="1:47" s="2" customFormat="1" ht="12">
      <c r="A917" s="39"/>
      <c r="B917" s="40"/>
      <c r="C917" s="41"/>
      <c r="D917" s="226" t="s">
        <v>315</v>
      </c>
      <c r="E917" s="41"/>
      <c r="F917" s="254" t="s">
        <v>1421</v>
      </c>
      <c r="G917" s="41"/>
      <c r="H917" s="41"/>
      <c r="I917" s="228"/>
      <c r="J917" s="41"/>
      <c r="K917" s="41"/>
      <c r="L917" s="45"/>
      <c r="M917" s="229"/>
      <c r="N917" s="230"/>
      <c r="O917" s="85"/>
      <c r="P917" s="85"/>
      <c r="Q917" s="85"/>
      <c r="R917" s="85"/>
      <c r="S917" s="85"/>
      <c r="T917" s="86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T917" s="18" t="s">
        <v>315</v>
      </c>
      <c r="AU917" s="18" t="s">
        <v>81</v>
      </c>
    </row>
    <row r="918" spans="1:63" s="12" customFormat="1" ht="22.8" customHeight="1">
      <c r="A918" s="12"/>
      <c r="B918" s="197"/>
      <c r="C918" s="198"/>
      <c r="D918" s="199" t="s">
        <v>71</v>
      </c>
      <c r="E918" s="211" t="s">
        <v>1422</v>
      </c>
      <c r="F918" s="211" t="s">
        <v>1423</v>
      </c>
      <c r="G918" s="198"/>
      <c r="H918" s="198"/>
      <c r="I918" s="201"/>
      <c r="J918" s="212">
        <f>BK918</f>
        <v>0</v>
      </c>
      <c r="K918" s="198"/>
      <c r="L918" s="203"/>
      <c r="M918" s="204"/>
      <c r="N918" s="205"/>
      <c r="O918" s="205"/>
      <c r="P918" s="206">
        <f>SUM(P919:P922)</f>
        <v>0</v>
      </c>
      <c r="Q918" s="205"/>
      <c r="R918" s="206">
        <f>SUM(R919:R922)</f>
        <v>0</v>
      </c>
      <c r="S918" s="205"/>
      <c r="T918" s="207">
        <f>SUM(T919:T922)</f>
        <v>0.01321488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08" t="s">
        <v>81</v>
      </c>
      <c r="AT918" s="209" t="s">
        <v>71</v>
      </c>
      <c r="AU918" s="209" t="s">
        <v>79</v>
      </c>
      <c r="AY918" s="208" t="s">
        <v>210</v>
      </c>
      <c r="BK918" s="210">
        <f>SUM(BK919:BK922)</f>
        <v>0</v>
      </c>
    </row>
    <row r="919" spans="1:65" s="2" customFormat="1" ht="21.75" customHeight="1">
      <c r="A919" s="39"/>
      <c r="B919" s="40"/>
      <c r="C919" s="213" t="s">
        <v>2647</v>
      </c>
      <c r="D919" s="213" t="s">
        <v>212</v>
      </c>
      <c r="E919" s="214" t="s">
        <v>1425</v>
      </c>
      <c r="F919" s="215" t="s">
        <v>1426</v>
      </c>
      <c r="G919" s="216" t="s">
        <v>229</v>
      </c>
      <c r="H919" s="217">
        <v>4.968</v>
      </c>
      <c r="I919" s="218"/>
      <c r="J919" s="219">
        <f>ROUND(I919*H919,2)</f>
        <v>0</v>
      </c>
      <c r="K919" s="215" t="s">
        <v>216</v>
      </c>
      <c r="L919" s="45"/>
      <c r="M919" s="220" t="s">
        <v>19</v>
      </c>
      <c r="N919" s="221" t="s">
        <v>43</v>
      </c>
      <c r="O919" s="85"/>
      <c r="P919" s="222">
        <f>O919*H919</f>
        <v>0</v>
      </c>
      <c r="Q919" s="222">
        <v>0</v>
      </c>
      <c r="R919" s="222">
        <f>Q919*H919</f>
        <v>0</v>
      </c>
      <c r="S919" s="222">
        <v>0.00266</v>
      </c>
      <c r="T919" s="223">
        <f>S919*H919</f>
        <v>0.01321488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24" t="s">
        <v>311</v>
      </c>
      <c r="AT919" s="224" t="s">
        <v>212</v>
      </c>
      <c r="AU919" s="224" t="s">
        <v>81</v>
      </c>
      <c r="AY919" s="18" t="s">
        <v>210</v>
      </c>
      <c r="BE919" s="225">
        <f>IF(N919="základní",J919,0)</f>
        <v>0</v>
      </c>
      <c r="BF919" s="225">
        <f>IF(N919="snížená",J919,0)</f>
        <v>0</v>
      </c>
      <c r="BG919" s="225">
        <f>IF(N919="zákl. přenesená",J919,0)</f>
        <v>0</v>
      </c>
      <c r="BH919" s="225">
        <f>IF(N919="sníž. přenesená",J919,0)</f>
        <v>0</v>
      </c>
      <c r="BI919" s="225">
        <f>IF(N919="nulová",J919,0)</f>
        <v>0</v>
      </c>
      <c r="BJ919" s="18" t="s">
        <v>79</v>
      </c>
      <c r="BK919" s="225">
        <f>ROUND(I919*H919,2)</f>
        <v>0</v>
      </c>
      <c r="BL919" s="18" t="s">
        <v>311</v>
      </c>
      <c r="BM919" s="224" t="s">
        <v>2648</v>
      </c>
    </row>
    <row r="920" spans="1:47" s="2" customFormat="1" ht="12">
      <c r="A920" s="39"/>
      <c r="B920" s="40"/>
      <c r="C920" s="41"/>
      <c r="D920" s="226" t="s">
        <v>219</v>
      </c>
      <c r="E920" s="41"/>
      <c r="F920" s="227" t="s">
        <v>1428</v>
      </c>
      <c r="G920" s="41"/>
      <c r="H920" s="41"/>
      <c r="I920" s="228"/>
      <c r="J920" s="41"/>
      <c r="K920" s="41"/>
      <c r="L920" s="45"/>
      <c r="M920" s="229"/>
      <c r="N920" s="230"/>
      <c r="O920" s="85"/>
      <c r="P920" s="85"/>
      <c r="Q920" s="85"/>
      <c r="R920" s="85"/>
      <c r="S920" s="85"/>
      <c r="T920" s="86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219</v>
      </c>
      <c r="AU920" s="18" t="s">
        <v>81</v>
      </c>
    </row>
    <row r="921" spans="1:47" s="2" customFormat="1" ht="12">
      <c r="A921" s="39"/>
      <c r="B921" s="40"/>
      <c r="C921" s="41"/>
      <c r="D921" s="231" t="s">
        <v>221</v>
      </c>
      <c r="E921" s="41"/>
      <c r="F921" s="232" t="s">
        <v>1429</v>
      </c>
      <c r="G921" s="41"/>
      <c r="H921" s="41"/>
      <c r="I921" s="228"/>
      <c r="J921" s="41"/>
      <c r="K921" s="41"/>
      <c r="L921" s="45"/>
      <c r="M921" s="229"/>
      <c r="N921" s="230"/>
      <c r="O921" s="85"/>
      <c r="P921" s="85"/>
      <c r="Q921" s="85"/>
      <c r="R921" s="85"/>
      <c r="S921" s="85"/>
      <c r="T921" s="86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T921" s="18" t="s">
        <v>221</v>
      </c>
      <c r="AU921" s="18" t="s">
        <v>81</v>
      </c>
    </row>
    <row r="922" spans="1:51" s="13" customFormat="1" ht="12">
      <c r="A922" s="13"/>
      <c r="B922" s="233"/>
      <c r="C922" s="234"/>
      <c r="D922" s="226" t="s">
        <v>223</v>
      </c>
      <c r="E922" s="235" t="s">
        <v>19</v>
      </c>
      <c r="F922" s="236" t="s">
        <v>2508</v>
      </c>
      <c r="G922" s="234"/>
      <c r="H922" s="237">
        <v>4.968</v>
      </c>
      <c r="I922" s="238"/>
      <c r="J922" s="234"/>
      <c r="K922" s="234"/>
      <c r="L922" s="239"/>
      <c r="M922" s="266"/>
      <c r="N922" s="267"/>
      <c r="O922" s="267"/>
      <c r="P922" s="267"/>
      <c r="Q922" s="267"/>
      <c r="R922" s="267"/>
      <c r="S922" s="267"/>
      <c r="T922" s="268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3" t="s">
        <v>223</v>
      </c>
      <c r="AU922" s="243" t="s">
        <v>81</v>
      </c>
      <c r="AV922" s="13" t="s">
        <v>81</v>
      </c>
      <c r="AW922" s="13" t="s">
        <v>33</v>
      </c>
      <c r="AX922" s="13" t="s">
        <v>79</v>
      </c>
      <c r="AY922" s="243" t="s">
        <v>210</v>
      </c>
    </row>
    <row r="923" spans="1:31" s="2" customFormat="1" ht="6.95" customHeight="1">
      <c r="A923" s="39"/>
      <c r="B923" s="60"/>
      <c r="C923" s="61"/>
      <c r="D923" s="61"/>
      <c r="E923" s="61"/>
      <c r="F923" s="61"/>
      <c r="G923" s="61"/>
      <c r="H923" s="61"/>
      <c r="I923" s="61"/>
      <c r="J923" s="61"/>
      <c r="K923" s="61"/>
      <c r="L923" s="45"/>
      <c r="M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</row>
  </sheetData>
  <sheetProtection password="CC35" sheet="1" objects="1" scenarios="1" formatColumns="0" formatRows="0" autoFilter="0"/>
  <autoFilter ref="C112:K9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1:H101"/>
    <mergeCell ref="E103:H103"/>
    <mergeCell ref="E105:H105"/>
    <mergeCell ref="L2:V2"/>
  </mergeCells>
  <hyperlinks>
    <hyperlink ref="F118" r:id="rId1" display="https://podminky.urs.cz/item/CS_URS_2023_02/122251101"/>
    <hyperlink ref="F124" r:id="rId2" display="https://podminky.urs.cz/item/CS_URS_2023_02/133212811"/>
    <hyperlink ref="F130" r:id="rId3" display="https://podminky.urs.cz/item/CS_URS_2023_02/162651112"/>
    <hyperlink ref="F133" r:id="rId4" display="https://podminky.urs.cz/item/CS_URS_2023_02/171201231"/>
    <hyperlink ref="F137" r:id="rId5" display="https://podminky.urs.cz/item/CS_URS_2023_02/181311103"/>
    <hyperlink ref="F140" r:id="rId6" display="https://podminky.urs.cz/item/CS_URS_2023_02/181411131"/>
    <hyperlink ref="F146" r:id="rId7" display="https://podminky.urs.cz/item/CS_URS_2023_02/181911101"/>
    <hyperlink ref="F150" r:id="rId8" display="https://podminky.urs.cz/item/CS_URS_2023_02/338171123"/>
    <hyperlink ref="F156" r:id="rId9" display="https://podminky.urs.cz/item/CS_URS_2023_02/348101210"/>
    <hyperlink ref="F161" r:id="rId10" display="https://podminky.urs.cz/item/CS_URS_2023_02/348171130"/>
    <hyperlink ref="F168" r:id="rId11" display="https://podminky.urs.cz/item/CS_URS_2023_02/434121416"/>
    <hyperlink ref="F175" r:id="rId12" display="https://podminky.urs.cz/item/CS_URS_2023_02/564861014"/>
    <hyperlink ref="F179" r:id="rId13" display="https://podminky.urs.cz/item/CS_URS_2023_02/596211110"/>
    <hyperlink ref="F186" r:id="rId14" display="https://podminky.urs.cz/item/CS_URS_2023_02/621211033"/>
    <hyperlink ref="F192" r:id="rId15" display="https://podminky.urs.cz/item/CS_URS_2023_02/622531012"/>
    <hyperlink ref="F195" r:id="rId16" display="https://podminky.urs.cz/item/CS_URS_2023_02/632451214"/>
    <hyperlink ref="F199" r:id="rId17" display="https://podminky.urs.cz/item/CS_URS_2023_02/632451291"/>
    <hyperlink ref="F203" r:id="rId18" display="https://podminky.urs.cz/item/CS_URS_2023_02/632481213"/>
    <hyperlink ref="F207" r:id="rId19" display="https://podminky.urs.cz/item/CS_URS_2023_02/916331112"/>
    <hyperlink ref="F216" r:id="rId20" display="https://podminky.urs.cz/item/CS_URS_2023_02/919735123"/>
    <hyperlink ref="F220" r:id="rId21" display="https://podminky.urs.cz/item/CS_URS_2023_02/949101111"/>
    <hyperlink ref="F223" r:id="rId22" display="https://podminky.urs.cz/item/CS_URS_2023_02/952901111"/>
    <hyperlink ref="F226" r:id="rId23" display="https://podminky.urs.cz/item/CS_URS_2023_02/953943211"/>
    <hyperlink ref="F231" r:id="rId24" display="https://podminky.urs.cz/item/CS_URS_2023_02/953993321"/>
    <hyperlink ref="F237" r:id="rId25" display="https://podminky.urs.cz/item/CS_URS_2023_02/965042141"/>
    <hyperlink ref="F244" r:id="rId26" display="https://podminky.urs.cz/item/CS_URS_2023_02/966008211"/>
    <hyperlink ref="F248" r:id="rId27" display="https://podminky.urs.cz/item/CS_URS_2023_02/997013501"/>
    <hyperlink ref="F251" r:id="rId28" display="https://podminky.urs.cz/item/CS_URS_2023_02/997013509"/>
    <hyperlink ref="F255" r:id="rId29" display="https://podminky.urs.cz/item/CS_URS_2023_02/997013631"/>
    <hyperlink ref="F258" r:id="rId30" display="https://podminky.urs.cz/item/CS_URS_2023_02/997013811"/>
    <hyperlink ref="F261" r:id="rId31" display="https://podminky.urs.cz/item/CS_URS_2023_02/997013812"/>
    <hyperlink ref="F264" r:id="rId32" display="https://podminky.urs.cz/item/CS_URS_2023_02/997013814"/>
    <hyperlink ref="F267" r:id="rId33" display="https://podminky.urs.cz/item/CS_URS_2023_02/997013821"/>
    <hyperlink ref="F270" r:id="rId34" display="https://podminky.urs.cz/item/CS_URS_2023_02/997013861"/>
    <hyperlink ref="F273" r:id="rId35" display="https://podminky.urs.cz/item/CS_URS_2023_02/997013875"/>
    <hyperlink ref="F277" r:id="rId36" display="https://podminky.urs.cz/item/CS_URS_2023_02/998011001"/>
    <hyperlink ref="F282" r:id="rId37" display="https://podminky.urs.cz/item/CS_URS_2023_02/711111001"/>
    <hyperlink ref="F289" r:id="rId38" display="https://podminky.urs.cz/item/CS_URS_2023_02/711131811"/>
    <hyperlink ref="F292" r:id="rId39" display="https://podminky.urs.cz/item/CS_URS_2023_02/711141559"/>
    <hyperlink ref="F298" r:id="rId40" display="https://podminky.urs.cz/item/CS_URS_2023_02/998711101"/>
    <hyperlink ref="F302" r:id="rId41" display="https://podminky.urs.cz/item/CS_URS_2023_02/712340833"/>
    <hyperlink ref="F306" r:id="rId42" display="https://podminky.urs.cz/item/CS_URS_2023_02/712340834"/>
    <hyperlink ref="F310" r:id="rId43" display="https://podminky.urs.cz/item/CS_URS_2023_02/712363115"/>
    <hyperlink ref="F313" r:id="rId44" display="https://podminky.urs.cz/item/CS_URS_2023_02/712363412"/>
    <hyperlink ref="F319" r:id="rId45" display="https://podminky.urs.cz/item/CS_URS_2023_02/712861702"/>
    <hyperlink ref="F328" r:id="rId46" display="https://podminky.urs.cz/item/CS_URS_2023_02/998712101"/>
    <hyperlink ref="F332" r:id="rId47" display="https://podminky.urs.cz/item/CS_URS_2023_02/713110811"/>
    <hyperlink ref="F336" r:id="rId48" display="https://podminky.urs.cz/item/CS_URS_2023_02/713111111"/>
    <hyperlink ref="F352" r:id="rId49" display="https://podminky.urs.cz/item/CS_URS_2023_02/713120821"/>
    <hyperlink ref="F357" r:id="rId50" display="https://podminky.urs.cz/item/CS_URS_2023_02/713121121"/>
    <hyperlink ref="F363" r:id="rId51" display="https://podminky.urs.cz/item/CS_URS_2023_02/713130811"/>
    <hyperlink ref="F367" r:id="rId52" display="https://podminky.urs.cz/item/CS_URS_2023_02/713141131"/>
    <hyperlink ref="F374" r:id="rId53" display="https://podminky.urs.cz/item/CS_URS_2023_02/713141151"/>
    <hyperlink ref="F381" r:id="rId54" display="https://podminky.urs.cz/item/CS_URS_2023_02/998713101"/>
    <hyperlink ref="F385" r:id="rId55" display="https://podminky.urs.cz/item/CS_URS_2023_02/721273153"/>
    <hyperlink ref="F389" r:id="rId56" display="https://podminky.urs.cz/item/CS_URS_2023_02/725291631"/>
    <hyperlink ref="F413" r:id="rId57" display="https://podminky.urs.cz/item/CS_URS_2023_02/762085112"/>
    <hyperlink ref="F425" r:id="rId58" display="https://podminky.urs.cz/item/CS_URS_2023_02/762132138"/>
    <hyperlink ref="F432" r:id="rId59" display="https://podminky.urs.cz/item/CS_URS_2023_02/762132811"/>
    <hyperlink ref="F436" r:id="rId60" display="https://podminky.urs.cz/item/CS_URS_2023_02/762191912"/>
    <hyperlink ref="F440" r:id="rId61" display="https://podminky.urs.cz/item/CS_URS_2023_02/762192901"/>
    <hyperlink ref="F453" r:id="rId62" display="https://podminky.urs.cz/item/CS_URS_2023_02/762332941"/>
    <hyperlink ref="F474" r:id="rId63" display="https://podminky.urs.cz/item/CS_URS_2023_02/762341811"/>
    <hyperlink ref="F478" r:id="rId64" display="https://podminky.urs.cz/item/CS_URS_2023_02/762342511"/>
    <hyperlink ref="F489" r:id="rId65" display="https://podminky.urs.cz/item/CS_URS_2023_02/762343811"/>
    <hyperlink ref="F497" r:id="rId66" display="https://podminky.urs.cz/item/CS_URS_2023_02/762431016"/>
    <hyperlink ref="F501" r:id="rId67" display="https://podminky.urs.cz/item/CS_URS_2023_02/762431220"/>
    <hyperlink ref="F509" r:id="rId68" display="https://podminky.urs.cz/item/CS_URS_2023_02/763111441"/>
    <hyperlink ref="F516" r:id="rId69" display="https://podminky.urs.cz/item/CS_URS_2023_02/763111447"/>
    <hyperlink ref="F521" r:id="rId70" display="https://podminky.urs.cz/item/CS_URS_2023_02/763111741"/>
    <hyperlink ref="F531" r:id="rId71" display="https://podminky.urs.cz/item/CS_URS_2023_02/763121466"/>
    <hyperlink ref="F537" r:id="rId72" display="https://podminky.urs.cz/item/CS_URS_2023_02/76312146R"/>
    <hyperlink ref="F544" r:id="rId73" display="https://podminky.urs.cz/item/CS_URS_2023_02/763131415"/>
    <hyperlink ref="F550" r:id="rId74" display="https://podminky.urs.cz/item/CS_URS_2023_02/763131751"/>
    <hyperlink ref="F557" r:id="rId75" display="https://podminky.urs.cz/item/CS_URS_2023_02/763131811"/>
    <hyperlink ref="F560" r:id="rId76" display="https://podminky.urs.cz/item/CS_URS_2023_02/763172413"/>
    <hyperlink ref="F565" r:id="rId77" display="https://podminky.urs.cz/item/CS_URS_2023_02/763181311"/>
    <hyperlink ref="F574" r:id="rId78" display="https://podminky.urs.cz/item/CS_URS_2023_02/763431001"/>
    <hyperlink ref="F588" r:id="rId79" display="https://podminky.urs.cz/item/CS_URS_2023_02/998763100"/>
    <hyperlink ref="F592" r:id="rId80" display="https://podminky.urs.cz/item/CS_URS_2023_02/764001821"/>
    <hyperlink ref="F598" r:id="rId81" display="https://podminky.urs.cz/item/CS_URS_2023_02/764004801"/>
    <hyperlink ref="F632" r:id="rId82" display="https://podminky.urs.cz/item/CS_URS_2023_02/764518623"/>
    <hyperlink ref="F636" r:id="rId83" display="https://podminky.urs.cz/item/CS_URS_2023_02/998764101"/>
    <hyperlink ref="F640" r:id="rId84" display="https://podminky.urs.cz/item/CS_URS_2023_02/765191013"/>
    <hyperlink ref="F647" r:id="rId85" display="https://podminky.urs.cz/item/CS_URS_2023_02/766411812"/>
    <hyperlink ref="F653" r:id="rId86" display="https://podminky.urs.cz/item/CS_URS_2023_02/766411821"/>
    <hyperlink ref="F657" r:id="rId87" display="https://podminky.urs.cz/item/CS_URS_2023_02/766411822"/>
    <hyperlink ref="F661" r:id="rId88" display="https://podminky.urs.cz/item/CS_URS_2023_02/766622111"/>
    <hyperlink ref="F670" r:id="rId89" display="https://podminky.urs.cz/item/CS_URS_2023_02/766660001"/>
    <hyperlink ref="F687" r:id="rId90" display="https://podminky.urs.cz/item/CS_URS_2023_02/766660002"/>
    <hyperlink ref="F692" r:id="rId91" display="https://podminky.urs.cz/item/CS_URS_2023_02/766660022"/>
    <hyperlink ref="F701" r:id="rId92" display="https://podminky.urs.cz/item/CS_URS_2023_02/766660112"/>
    <hyperlink ref="F707" r:id="rId93" display="https://podminky.urs.cz/item/CS_URS_2023_02/766694116"/>
    <hyperlink ref="F718" r:id="rId94" display="https://podminky.urs.cz/item/CS_URS_2023_02/998766101"/>
    <hyperlink ref="F722" r:id="rId95" display="https://podminky.urs.cz/item/CS_URS_2023_02/767122112"/>
    <hyperlink ref="F727" r:id="rId96" display="https://podminky.urs.cz/item/CS_URS_2023_02/767311830"/>
    <hyperlink ref="F731" r:id="rId97" display="https://podminky.urs.cz/item/CS_URS_2023_02/767316310"/>
    <hyperlink ref="F736" r:id="rId98" display="https://podminky.urs.cz/item/CS_URS_2023_02/767316311"/>
    <hyperlink ref="F741" r:id="rId99" display="https://podminky.urs.cz/item/CS_URS_2023_02/767531111"/>
    <hyperlink ref="F754" r:id="rId100" display="https://podminky.urs.cz/item/CS_URS_2023_02/767896810"/>
    <hyperlink ref="F765" r:id="rId101" display="https://podminky.urs.cz/item/CS_URS_2023_02/767995114"/>
    <hyperlink ref="F771" r:id="rId102" display="https://podminky.urs.cz/item/CS_URS_2023_02/998767101"/>
    <hyperlink ref="F775" r:id="rId103" display="https://podminky.urs.cz/item/CS_URS_2023_02/771111011"/>
    <hyperlink ref="F779" r:id="rId104" display="https://podminky.urs.cz/item/CS_URS_2023_02/771121011"/>
    <hyperlink ref="F782" r:id="rId105" display="https://podminky.urs.cz/item/CS_URS_2023_02/771574414"/>
    <hyperlink ref="F789" r:id="rId106" display="https://podminky.urs.cz/item/CS_URS_2023_02/998771101"/>
    <hyperlink ref="F793" r:id="rId107" display="https://podminky.urs.cz/item/CS_URS_2023_02/776111115"/>
    <hyperlink ref="F797" r:id="rId108" display="https://podminky.urs.cz/item/CS_URS_2023_02/776111311"/>
    <hyperlink ref="F800" r:id="rId109" display="https://podminky.urs.cz/item/CS_URS_2023_02/776121112"/>
    <hyperlink ref="F803" r:id="rId110" display="https://podminky.urs.cz/item/CS_URS_2023_02/776141111"/>
    <hyperlink ref="F806" r:id="rId111" display="https://podminky.urs.cz/item/CS_URS_2023_02/776201811"/>
    <hyperlink ref="F810" r:id="rId112" display="https://podminky.urs.cz/item/CS_URS_2023_02/776211111"/>
    <hyperlink ref="F817" r:id="rId113" display="https://podminky.urs.cz/item/CS_URS_2023_02/776221111"/>
    <hyperlink ref="F825" r:id="rId114" display="https://podminky.urs.cz/item/CS_URS_2023_02/776411111"/>
    <hyperlink ref="F832" r:id="rId115" display="https://podminky.urs.cz/item/CS_URS_2023_02/776411211"/>
    <hyperlink ref="F837" r:id="rId116" display="https://podminky.urs.cz/item/CS_URS_2023_02/998776101"/>
    <hyperlink ref="F841" r:id="rId117" display="https://podminky.urs.cz/item/CS_URS_2023_02/781111011"/>
    <hyperlink ref="F851" r:id="rId118" display="https://podminky.urs.cz/item/CS_URS_2023_02/781121011"/>
    <hyperlink ref="F854" r:id="rId119" display="https://podminky.urs.cz/item/CS_URS_2023_02/781474154"/>
    <hyperlink ref="F860" r:id="rId120" display="https://podminky.urs.cz/item/CS_URS_2023_02/781492251"/>
    <hyperlink ref="F866" r:id="rId121" display="https://podminky.urs.cz/item/CS_URS_2023_02/998781101"/>
    <hyperlink ref="F870" r:id="rId122" display="https://podminky.urs.cz/item/CS_URS_2023_02/783315101"/>
    <hyperlink ref="F877" r:id="rId123" display="https://podminky.urs.cz/item/CS_URS_2023_02/783317101"/>
    <hyperlink ref="F880" r:id="rId124" display="https://podminky.urs.cz/item/CS_URS_2023_02/783805100"/>
    <hyperlink ref="F893" r:id="rId125" display="https://podminky.urs.cz/item/CS_URS_2023_02/784111001"/>
    <hyperlink ref="F902" r:id="rId126" display="https://podminky.urs.cz/item/CS_URS_2023_02/784181101"/>
    <hyperlink ref="F905" r:id="rId127" display="https://podminky.urs.cz/item/CS_URS_2023_02/784221101"/>
    <hyperlink ref="F909" r:id="rId128" display="https://podminky.urs.cz/item/CS_URS_2023_02/786626111"/>
    <hyperlink ref="F921" r:id="rId12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rev.1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2649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22. 12. 2023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ROUND((SUM(BE87:BE132)),2)</f>
        <v>0</v>
      </c>
      <c r="G35" s="39"/>
      <c r="H35" s="39"/>
      <c r="I35" s="158">
        <v>0.21</v>
      </c>
      <c r="J35" s="157">
        <f>ROUND(((SUM(BE87:BE132))*I35),2)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ROUND((SUM(BF87:BF132)),2)</f>
        <v>0</v>
      </c>
      <c r="G36" s="39"/>
      <c r="H36" s="39"/>
      <c r="I36" s="158">
        <v>0.12</v>
      </c>
      <c r="J36" s="157">
        <f>ROUND(((SUM(BF87:BF132))*I36),2)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ROUND((SUM(BG87:BG132)),2)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ROUND((SUM(BH87:BH132)),2)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ROUND((SUM(BI87:BI132)),2)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rev.1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02b - VZT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22. 12. 2023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175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1431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195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Multifunkční centrum při ZŠ Gen. Svobody Arnultovice rev.1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160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2104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162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02b - VZT 2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Nový Bor</v>
      </c>
      <c r="G81" s="41"/>
      <c r="H81" s="41"/>
      <c r="I81" s="33" t="s">
        <v>23</v>
      </c>
      <c r="J81" s="73" t="str">
        <f>IF(J14="","",J14)</f>
        <v>22. 12. 2023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Nový Bor</v>
      </c>
      <c r="G83" s="41"/>
      <c r="H83" s="41"/>
      <c r="I83" s="33" t="s">
        <v>31</v>
      </c>
      <c r="J83" s="37" t="str">
        <f>E23</f>
        <v>R. Voce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196</v>
      </c>
      <c r="D86" s="189" t="s">
        <v>57</v>
      </c>
      <c r="E86" s="189" t="s">
        <v>53</v>
      </c>
      <c r="F86" s="189" t="s">
        <v>54</v>
      </c>
      <c r="G86" s="189" t="s">
        <v>197</v>
      </c>
      <c r="H86" s="189" t="s">
        <v>198</v>
      </c>
      <c r="I86" s="189" t="s">
        <v>199</v>
      </c>
      <c r="J86" s="189" t="s">
        <v>166</v>
      </c>
      <c r="K86" s="190" t="s">
        <v>200</v>
      </c>
      <c r="L86" s="191"/>
      <c r="M86" s="93" t="s">
        <v>19</v>
      </c>
      <c r="N86" s="94" t="s">
        <v>42</v>
      </c>
      <c r="O86" s="94" t="s">
        <v>201</v>
      </c>
      <c r="P86" s="94" t="s">
        <v>202</v>
      </c>
      <c r="Q86" s="94" t="s">
        <v>203</v>
      </c>
      <c r="R86" s="94" t="s">
        <v>204</v>
      </c>
      <c r="S86" s="94" t="s">
        <v>205</v>
      </c>
      <c r="T86" s="95" t="s">
        <v>206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0.06577999999999999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167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71</v>
      </c>
      <c r="E88" s="200" t="s">
        <v>391</v>
      </c>
      <c r="F88" s="200" t="s">
        <v>392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0.06577999999999999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71</v>
      </c>
      <c r="AU88" s="209" t="s">
        <v>72</v>
      </c>
      <c r="AY88" s="208" t="s">
        <v>210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71</v>
      </c>
      <c r="E89" s="211" t="s">
        <v>1432</v>
      </c>
      <c r="F89" s="211" t="s">
        <v>1433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SUM(P90:P132)</f>
        <v>0</v>
      </c>
      <c r="Q89" s="205"/>
      <c r="R89" s="206">
        <f>SUM(R90:R132)</f>
        <v>0.06577999999999999</v>
      </c>
      <c r="S89" s="205"/>
      <c r="T89" s="207">
        <f>SUM(T90:T132)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71</v>
      </c>
      <c r="AU89" s="209" t="s">
        <v>79</v>
      </c>
      <c r="AY89" s="208" t="s">
        <v>210</v>
      </c>
      <c r="BK89" s="210">
        <f>SUM(BK90:BK132)</f>
        <v>0</v>
      </c>
    </row>
    <row r="90" spans="1:65" s="2" customFormat="1" ht="24.15" customHeight="1">
      <c r="A90" s="39"/>
      <c r="B90" s="40"/>
      <c r="C90" s="213" t="s">
        <v>79</v>
      </c>
      <c r="D90" s="213" t="s">
        <v>212</v>
      </c>
      <c r="E90" s="214" t="s">
        <v>2650</v>
      </c>
      <c r="F90" s="215" t="s">
        <v>2651</v>
      </c>
      <c r="G90" s="216" t="s">
        <v>297</v>
      </c>
      <c r="H90" s="217">
        <v>1</v>
      </c>
      <c r="I90" s="218"/>
      <c r="J90" s="219">
        <f>ROUND(I90*H90,2)</f>
        <v>0</v>
      </c>
      <c r="K90" s="215" t="s">
        <v>216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311</v>
      </c>
      <c r="AT90" s="224" t="s">
        <v>212</v>
      </c>
      <c r="AU90" s="224" t="s">
        <v>81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311</v>
      </c>
      <c r="BM90" s="224" t="s">
        <v>2652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2653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81</v>
      </c>
    </row>
    <row r="92" spans="1:47" s="2" customFormat="1" ht="12">
      <c r="A92" s="39"/>
      <c r="B92" s="40"/>
      <c r="C92" s="41"/>
      <c r="D92" s="231" t="s">
        <v>221</v>
      </c>
      <c r="E92" s="41"/>
      <c r="F92" s="232" t="s">
        <v>2654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221</v>
      </c>
      <c r="AU92" s="18" t="s">
        <v>81</v>
      </c>
    </row>
    <row r="93" spans="1:65" s="2" customFormat="1" ht="24.15" customHeight="1">
      <c r="A93" s="39"/>
      <c r="B93" s="40"/>
      <c r="C93" s="244" t="s">
        <v>81</v>
      </c>
      <c r="D93" s="244" t="s">
        <v>240</v>
      </c>
      <c r="E93" s="245" t="s">
        <v>2655</v>
      </c>
      <c r="F93" s="246" t="s">
        <v>2656</v>
      </c>
      <c r="G93" s="247" t="s">
        <v>297</v>
      </c>
      <c r="H93" s="248">
        <v>1</v>
      </c>
      <c r="I93" s="249"/>
      <c r="J93" s="250">
        <f>ROUND(I93*H93,2)</f>
        <v>0</v>
      </c>
      <c r="K93" s="246" t="s">
        <v>19</v>
      </c>
      <c r="L93" s="251"/>
      <c r="M93" s="252" t="s">
        <v>19</v>
      </c>
      <c r="N93" s="253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405</v>
      </c>
      <c r="AT93" s="224" t="s">
        <v>240</v>
      </c>
      <c r="AU93" s="224" t="s">
        <v>81</v>
      </c>
      <c r="AY93" s="18" t="s">
        <v>210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311</v>
      </c>
      <c r="BM93" s="224" t="s">
        <v>2657</v>
      </c>
    </row>
    <row r="94" spans="1:47" s="2" customFormat="1" ht="12">
      <c r="A94" s="39"/>
      <c r="B94" s="40"/>
      <c r="C94" s="41"/>
      <c r="D94" s="226" t="s">
        <v>219</v>
      </c>
      <c r="E94" s="41"/>
      <c r="F94" s="227" t="s">
        <v>2656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219</v>
      </c>
      <c r="AU94" s="18" t="s">
        <v>81</v>
      </c>
    </row>
    <row r="95" spans="1:65" s="2" customFormat="1" ht="33" customHeight="1">
      <c r="A95" s="39"/>
      <c r="B95" s="40"/>
      <c r="C95" s="213" t="s">
        <v>234</v>
      </c>
      <c r="D95" s="213" t="s">
        <v>212</v>
      </c>
      <c r="E95" s="214" t="s">
        <v>1434</v>
      </c>
      <c r="F95" s="215" t="s">
        <v>1435</v>
      </c>
      <c r="G95" s="216" t="s">
        <v>297</v>
      </c>
      <c r="H95" s="217">
        <v>6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311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311</v>
      </c>
      <c r="BM95" s="224" t="s">
        <v>2658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1437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1438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65" s="2" customFormat="1" ht="21.75" customHeight="1">
      <c r="A98" s="39"/>
      <c r="B98" s="40"/>
      <c r="C98" s="244" t="s">
        <v>217</v>
      </c>
      <c r="D98" s="244" t="s">
        <v>240</v>
      </c>
      <c r="E98" s="245" t="s">
        <v>1439</v>
      </c>
      <c r="F98" s="246" t="s">
        <v>1440</v>
      </c>
      <c r="G98" s="247" t="s">
        <v>297</v>
      </c>
      <c r="H98" s="248">
        <v>6</v>
      </c>
      <c r="I98" s="249"/>
      <c r="J98" s="250">
        <f>ROUND(I98*H98,2)</f>
        <v>0</v>
      </c>
      <c r="K98" s="246" t="s">
        <v>19</v>
      </c>
      <c r="L98" s="251"/>
      <c r="M98" s="252" t="s">
        <v>19</v>
      </c>
      <c r="N98" s="253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405</v>
      </c>
      <c r="AT98" s="224" t="s">
        <v>240</v>
      </c>
      <c r="AU98" s="224" t="s">
        <v>81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311</v>
      </c>
      <c r="BM98" s="224" t="s">
        <v>2659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1440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81</v>
      </c>
    </row>
    <row r="100" spans="1:65" s="2" customFormat="1" ht="24.15" customHeight="1">
      <c r="A100" s="39"/>
      <c r="B100" s="40"/>
      <c r="C100" s="213" t="s">
        <v>225</v>
      </c>
      <c r="D100" s="213" t="s">
        <v>212</v>
      </c>
      <c r="E100" s="214" t="s">
        <v>2660</v>
      </c>
      <c r="F100" s="215" t="s">
        <v>2661</v>
      </c>
      <c r="G100" s="216" t="s">
        <v>297</v>
      </c>
      <c r="H100" s="217">
        <v>2</v>
      </c>
      <c r="I100" s="218"/>
      <c r="J100" s="219">
        <f>ROUND(I100*H100,2)</f>
        <v>0</v>
      </c>
      <c r="K100" s="215" t="s">
        <v>216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311</v>
      </c>
      <c r="AT100" s="224" t="s">
        <v>212</v>
      </c>
      <c r="AU100" s="224" t="s">
        <v>81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311</v>
      </c>
      <c r="BM100" s="224" t="s">
        <v>2662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2663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81</v>
      </c>
    </row>
    <row r="102" spans="1:47" s="2" customFormat="1" ht="12">
      <c r="A102" s="39"/>
      <c r="B102" s="40"/>
      <c r="C102" s="41"/>
      <c r="D102" s="231" t="s">
        <v>221</v>
      </c>
      <c r="E102" s="41"/>
      <c r="F102" s="232" t="s">
        <v>2664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221</v>
      </c>
      <c r="AU102" s="18" t="s">
        <v>81</v>
      </c>
    </row>
    <row r="103" spans="1:65" s="2" customFormat="1" ht="16.5" customHeight="1">
      <c r="A103" s="39"/>
      <c r="B103" s="40"/>
      <c r="C103" s="244" t="s">
        <v>246</v>
      </c>
      <c r="D103" s="244" t="s">
        <v>240</v>
      </c>
      <c r="E103" s="245" t="s">
        <v>2665</v>
      </c>
      <c r="F103" s="246" t="s">
        <v>2666</v>
      </c>
      <c r="G103" s="247" t="s">
        <v>297</v>
      </c>
      <c r="H103" s="248">
        <v>1</v>
      </c>
      <c r="I103" s="249"/>
      <c r="J103" s="250">
        <f>ROUND(I103*H103,2)</f>
        <v>0</v>
      </c>
      <c r="K103" s="246" t="s">
        <v>19</v>
      </c>
      <c r="L103" s="251"/>
      <c r="M103" s="252" t="s">
        <v>19</v>
      </c>
      <c r="N103" s="253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405</v>
      </c>
      <c r="AT103" s="224" t="s">
        <v>240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2667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2666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65" s="2" customFormat="1" ht="16.5" customHeight="1">
      <c r="A105" s="39"/>
      <c r="B105" s="40"/>
      <c r="C105" s="244" t="s">
        <v>259</v>
      </c>
      <c r="D105" s="244" t="s">
        <v>240</v>
      </c>
      <c r="E105" s="245" t="s">
        <v>2668</v>
      </c>
      <c r="F105" s="246" t="s">
        <v>2669</v>
      </c>
      <c r="G105" s="247" t="s">
        <v>297</v>
      </c>
      <c r="H105" s="248">
        <v>1</v>
      </c>
      <c r="I105" s="249"/>
      <c r="J105" s="250">
        <f>ROUND(I105*H105,2)</f>
        <v>0</v>
      </c>
      <c r="K105" s="246" t="s">
        <v>19</v>
      </c>
      <c r="L105" s="251"/>
      <c r="M105" s="252" t="s">
        <v>19</v>
      </c>
      <c r="N105" s="253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405</v>
      </c>
      <c r="AT105" s="224" t="s">
        <v>240</v>
      </c>
      <c r="AU105" s="224" t="s">
        <v>81</v>
      </c>
      <c r="AY105" s="18" t="s">
        <v>210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311</v>
      </c>
      <c r="BM105" s="224" t="s">
        <v>2670</v>
      </c>
    </row>
    <row r="106" spans="1:47" s="2" customFormat="1" ht="12">
      <c r="A106" s="39"/>
      <c r="B106" s="40"/>
      <c r="C106" s="41"/>
      <c r="D106" s="226" t="s">
        <v>219</v>
      </c>
      <c r="E106" s="41"/>
      <c r="F106" s="227" t="s">
        <v>2669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219</v>
      </c>
      <c r="AU106" s="18" t="s">
        <v>81</v>
      </c>
    </row>
    <row r="107" spans="1:65" s="2" customFormat="1" ht="37.8" customHeight="1">
      <c r="A107" s="39"/>
      <c r="B107" s="40"/>
      <c r="C107" s="213" t="s">
        <v>243</v>
      </c>
      <c r="D107" s="213" t="s">
        <v>212</v>
      </c>
      <c r="E107" s="214" t="s">
        <v>1455</v>
      </c>
      <c r="F107" s="215" t="s">
        <v>1456</v>
      </c>
      <c r="G107" s="216" t="s">
        <v>269</v>
      </c>
      <c r="H107" s="217">
        <v>8</v>
      </c>
      <c r="I107" s="218"/>
      <c r="J107" s="219">
        <f>ROUND(I107*H107,2)</f>
        <v>0</v>
      </c>
      <c r="K107" s="215" t="s">
        <v>216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0.00167</v>
      </c>
      <c r="R107" s="222">
        <f>Q107*H107</f>
        <v>0.01336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311</v>
      </c>
      <c r="AT107" s="224" t="s">
        <v>212</v>
      </c>
      <c r="AU107" s="224" t="s">
        <v>81</v>
      </c>
      <c r="AY107" s="18" t="s">
        <v>210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311</v>
      </c>
      <c r="BM107" s="224" t="s">
        <v>2671</v>
      </c>
    </row>
    <row r="108" spans="1:47" s="2" customFormat="1" ht="12">
      <c r="A108" s="39"/>
      <c r="B108" s="40"/>
      <c r="C108" s="41"/>
      <c r="D108" s="226" t="s">
        <v>219</v>
      </c>
      <c r="E108" s="41"/>
      <c r="F108" s="227" t="s">
        <v>1458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219</v>
      </c>
      <c r="AU108" s="18" t="s">
        <v>81</v>
      </c>
    </row>
    <row r="109" spans="1:47" s="2" customFormat="1" ht="12">
      <c r="A109" s="39"/>
      <c r="B109" s="40"/>
      <c r="C109" s="41"/>
      <c r="D109" s="231" t="s">
        <v>221</v>
      </c>
      <c r="E109" s="41"/>
      <c r="F109" s="232" t="s">
        <v>1459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221</v>
      </c>
      <c r="AU109" s="18" t="s">
        <v>81</v>
      </c>
    </row>
    <row r="110" spans="1:65" s="2" customFormat="1" ht="37.8" customHeight="1">
      <c r="A110" s="39"/>
      <c r="B110" s="40"/>
      <c r="C110" s="213" t="s">
        <v>265</v>
      </c>
      <c r="D110" s="213" t="s">
        <v>212</v>
      </c>
      <c r="E110" s="214" t="s">
        <v>1460</v>
      </c>
      <c r="F110" s="215" t="s">
        <v>1461</v>
      </c>
      <c r="G110" s="216" t="s">
        <v>269</v>
      </c>
      <c r="H110" s="217">
        <v>13</v>
      </c>
      <c r="I110" s="218"/>
      <c r="J110" s="219">
        <f>ROUND(I110*H110,2)</f>
        <v>0</v>
      </c>
      <c r="K110" s="215" t="s">
        <v>216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0.00344</v>
      </c>
      <c r="R110" s="222">
        <f>Q110*H110</f>
        <v>0.044719999999999996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311</v>
      </c>
      <c r="AT110" s="224" t="s">
        <v>212</v>
      </c>
      <c r="AU110" s="224" t="s">
        <v>81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311</v>
      </c>
      <c r="BM110" s="224" t="s">
        <v>2672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1463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81</v>
      </c>
    </row>
    <row r="112" spans="1:47" s="2" customFormat="1" ht="12">
      <c r="A112" s="39"/>
      <c r="B112" s="40"/>
      <c r="C112" s="41"/>
      <c r="D112" s="231" t="s">
        <v>221</v>
      </c>
      <c r="E112" s="41"/>
      <c r="F112" s="232" t="s">
        <v>1464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221</v>
      </c>
      <c r="AU112" s="18" t="s">
        <v>81</v>
      </c>
    </row>
    <row r="113" spans="1:51" s="13" customFormat="1" ht="12">
      <c r="A113" s="13"/>
      <c r="B113" s="233"/>
      <c r="C113" s="234"/>
      <c r="D113" s="226" t="s">
        <v>223</v>
      </c>
      <c r="E113" s="235" t="s">
        <v>19</v>
      </c>
      <c r="F113" s="236" t="s">
        <v>294</v>
      </c>
      <c r="G113" s="234"/>
      <c r="H113" s="237">
        <v>13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223</v>
      </c>
      <c r="AU113" s="243" t="s">
        <v>81</v>
      </c>
      <c r="AV113" s="13" t="s">
        <v>81</v>
      </c>
      <c r="AW113" s="13" t="s">
        <v>33</v>
      </c>
      <c r="AX113" s="13" t="s">
        <v>79</v>
      </c>
      <c r="AY113" s="243" t="s">
        <v>210</v>
      </c>
    </row>
    <row r="114" spans="1:65" s="2" customFormat="1" ht="24.15" customHeight="1">
      <c r="A114" s="39"/>
      <c r="B114" s="40"/>
      <c r="C114" s="213" t="s">
        <v>277</v>
      </c>
      <c r="D114" s="213" t="s">
        <v>212</v>
      </c>
      <c r="E114" s="214" t="s">
        <v>1471</v>
      </c>
      <c r="F114" s="215" t="s">
        <v>1472</v>
      </c>
      <c r="G114" s="216" t="s">
        <v>297</v>
      </c>
      <c r="H114" s="217">
        <v>6</v>
      </c>
      <c r="I114" s="218"/>
      <c r="J114" s="219">
        <f>ROUND(I114*H114,2)</f>
        <v>0</v>
      </c>
      <c r="K114" s="215" t="s">
        <v>216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311</v>
      </c>
      <c r="AT114" s="224" t="s">
        <v>212</v>
      </c>
      <c r="AU114" s="224" t="s">
        <v>81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311</v>
      </c>
      <c r="BM114" s="224" t="s">
        <v>2673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1474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81</v>
      </c>
    </row>
    <row r="116" spans="1:47" s="2" customFormat="1" ht="12">
      <c r="A116" s="39"/>
      <c r="B116" s="40"/>
      <c r="C116" s="41"/>
      <c r="D116" s="231" t="s">
        <v>221</v>
      </c>
      <c r="E116" s="41"/>
      <c r="F116" s="232" t="s">
        <v>1475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221</v>
      </c>
      <c r="AU116" s="18" t="s">
        <v>81</v>
      </c>
    </row>
    <row r="117" spans="1:65" s="2" customFormat="1" ht="16.5" customHeight="1">
      <c r="A117" s="39"/>
      <c r="B117" s="40"/>
      <c r="C117" s="244" t="s">
        <v>283</v>
      </c>
      <c r="D117" s="244" t="s">
        <v>240</v>
      </c>
      <c r="E117" s="245" t="s">
        <v>1476</v>
      </c>
      <c r="F117" s="246" t="s">
        <v>1477</v>
      </c>
      <c r="G117" s="247" t="s">
        <v>297</v>
      </c>
      <c r="H117" s="248">
        <v>3</v>
      </c>
      <c r="I117" s="249"/>
      <c r="J117" s="250">
        <f>ROUND(I117*H117,2)</f>
        <v>0</v>
      </c>
      <c r="K117" s="246" t="s">
        <v>216</v>
      </c>
      <c r="L117" s="251"/>
      <c r="M117" s="252" t="s">
        <v>19</v>
      </c>
      <c r="N117" s="253" t="s">
        <v>43</v>
      </c>
      <c r="O117" s="85"/>
      <c r="P117" s="222">
        <f>O117*H117</f>
        <v>0</v>
      </c>
      <c r="Q117" s="222">
        <v>0.0008</v>
      </c>
      <c r="R117" s="222">
        <f>Q117*H117</f>
        <v>0.0024000000000000002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405</v>
      </c>
      <c r="AT117" s="224" t="s">
        <v>240</v>
      </c>
      <c r="AU117" s="224" t="s">
        <v>81</v>
      </c>
      <c r="AY117" s="18" t="s">
        <v>210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311</v>
      </c>
      <c r="BM117" s="224" t="s">
        <v>2674</v>
      </c>
    </row>
    <row r="118" spans="1:47" s="2" customFormat="1" ht="12">
      <c r="A118" s="39"/>
      <c r="B118" s="40"/>
      <c r="C118" s="41"/>
      <c r="D118" s="226" t="s">
        <v>219</v>
      </c>
      <c r="E118" s="41"/>
      <c r="F118" s="227" t="s">
        <v>1477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219</v>
      </c>
      <c r="AU118" s="18" t="s">
        <v>81</v>
      </c>
    </row>
    <row r="119" spans="1:65" s="2" customFormat="1" ht="16.5" customHeight="1">
      <c r="A119" s="39"/>
      <c r="B119" s="40"/>
      <c r="C119" s="244" t="s">
        <v>8</v>
      </c>
      <c r="D119" s="244" t="s">
        <v>240</v>
      </c>
      <c r="E119" s="245" t="s">
        <v>2675</v>
      </c>
      <c r="F119" s="246" t="s">
        <v>2676</v>
      </c>
      <c r="G119" s="247" t="s">
        <v>297</v>
      </c>
      <c r="H119" s="248">
        <v>3</v>
      </c>
      <c r="I119" s="249"/>
      <c r="J119" s="250">
        <f>ROUND(I119*H119,2)</f>
        <v>0</v>
      </c>
      <c r="K119" s="246" t="s">
        <v>216</v>
      </c>
      <c r="L119" s="251"/>
      <c r="M119" s="252" t="s">
        <v>19</v>
      </c>
      <c r="N119" s="253" t="s">
        <v>43</v>
      </c>
      <c r="O119" s="85"/>
      <c r="P119" s="222">
        <f>O119*H119</f>
        <v>0</v>
      </c>
      <c r="Q119" s="222">
        <v>0.0004</v>
      </c>
      <c r="R119" s="222">
        <f>Q119*H119</f>
        <v>0.0012000000000000001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405</v>
      </c>
      <c r="AT119" s="224" t="s">
        <v>240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311</v>
      </c>
      <c r="BM119" s="224" t="s">
        <v>2677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2676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65" s="2" customFormat="1" ht="33" customHeight="1">
      <c r="A121" s="39"/>
      <c r="B121" s="40"/>
      <c r="C121" s="213" t="s">
        <v>294</v>
      </c>
      <c r="D121" s="213" t="s">
        <v>212</v>
      </c>
      <c r="E121" s="214" t="s">
        <v>1482</v>
      </c>
      <c r="F121" s="215" t="s">
        <v>1483</v>
      </c>
      <c r="G121" s="216" t="s">
        <v>297</v>
      </c>
      <c r="H121" s="217">
        <v>4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2678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1485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1486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65" s="2" customFormat="1" ht="24.15" customHeight="1">
      <c r="A124" s="39"/>
      <c r="B124" s="40"/>
      <c r="C124" s="244" t="s">
        <v>301</v>
      </c>
      <c r="D124" s="244" t="s">
        <v>240</v>
      </c>
      <c r="E124" s="245" t="s">
        <v>1487</v>
      </c>
      <c r="F124" s="246" t="s">
        <v>1488</v>
      </c>
      <c r="G124" s="247" t="s">
        <v>297</v>
      </c>
      <c r="H124" s="248">
        <v>4</v>
      </c>
      <c r="I124" s="249"/>
      <c r="J124" s="250">
        <f>ROUND(I124*H124,2)</f>
        <v>0</v>
      </c>
      <c r="K124" s="246" t="s">
        <v>216</v>
      </c>
      <c r="L124" s="251"/>
      <c r="M124" s="252" t="s">
        <v>19</v>
      </c>
      <c r="N124" s="253" t="s">
        <v>43</v>
      </c>
      <c r="O124" s="85"/>
      <c r="P124" s="222">
        <f>O124*H124</f>
        <v>0</v>
      </c>
      <c r="Q124" s="222">
        <v>0.0008</v>
      </c>
      <c r="R124" s="222">
        <f>Q124*H124</f>
        <v>0.0032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405</v>
      </c>
      <c r="AT124" s="224" t="s">
        <v>240</v>
      </c>
      <c r="AU124" s="224" t="s">
        <v>81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311</v>
      </c>
      <c r="BM124" s="224" t="s">
        <v>2679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1488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81</v>
      </c>
    </row>
    <row r="126" spans="1:65" s="2" customFormat="1" ht="24.15" customHeight="1">
      <c r="A126" s="39"/>
      <c r="B126" s="40"/>
      <c r="C126" s="244" t="s">
        <v>305</v>
      </c>
      <c r="D126" s="244" t="s">
        <v>240</v>
      </c>
      <c r="E126" s="245" t="s">
        <v>2680</v>
      </c>
      <c r="F126" s="246" t="s">
        <v>2681</v>
      </c>
      <c r="G126" s="247" t="s">
        <v>297</v>
      </c>
      <c r="H126" s="248">
        <v>1</v>
      </c>
      <c r="I126" s="249"/>
      <c r="J126" s="250">
        <f>ROUND(I126*H126,2)</f>
        <v>0</v>
      </c>
      <c r="K126" s="246" t="s">
        <v>216</v>
      </c>
      <c r="L126" s="251"/>
      <c r="M126" s="252" t="s">
        <v>19</v>
      </c>
      <c r="N126" s="253" t="s">
        <v>43</v>
      </c>
      <c r="O126" s="85"/>
      <c r="P126" s="222">
        <f>O126*H126</f>
        <v>0</v>
      </c>
      <c r="Q126" s="222">
        <v>0.0009</v>
      </c>
      <c r="R126" s="222">
        <f>Q126*H126</f>
        <v>0.0009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405</v>
      </c>
      <c r="AT126" s="224" t="s">
        <v>240</v>
      </c>
      <c r="AU126" s="224" t="s">
        <v>81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311</v>
      </c>
      <c r="BM126" s="224" t="s">
        <v>2682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2681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81</v>
      </c>
    </row>
    <row r="128" spans="1:65" s="2" customFormat="1" ht="24.15" customHeight="1">
      <c r="A128" s="39"/>
      <c r="B128" s="40"/>
      <c r="C128" s="213" t="s">
        <v>311</v>
      </c>
      <c r="D128" s="213" t="s">
        <v>212</v>
      </c>
      <c r="E128" s="214" t="s">
        <v>1498</v>
      </c>
      <c r="F128" s="215" t="s">
        <v>1499</v>
      </c>
      <c r="G128" s="216" t="s">
        <v>297</v>
      </c>
      <c r="H128" s="217">
        <v>7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311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2683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1501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1502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21.75" customHeight="1">
      <c r="A131" s="39"/>
      <c r="B131" s="40"/>
      <c r="C131" s="213" t="s">
        <v>317</v>
      </c>
      <c r="D131" s="213" t="s">
        <v>212</v>
      </c>
      <c r="E131" s="214" t="s">
        <v>2684</v>
      </c>
      <c r="F131" s="215" t="s">
        <v>2685</v>
      </c>
      <c r="G131" s="216" t="s">
        <v>578</v>
      </c>
      <c r="H131" s="217">
        <v>1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311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311</v>
      </c>
      <c r="BM131" s="224" t="s">
        <v>2686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2685</v>
      </c>
      <c r="G132" s="41"/>
      <c r="H132" s="41"/>
      <c r="I132" s="228"/>
      <c r="J132" s="41"/>
      <c r="K132" s="41"/>
      <c r="L132" s="45"/>
      <c r="M132" s="269"/>
      <c r="N132" s="270"/>
      <c r="O132" s="271"/>
      <c r="P132" s="271"/>
      <c r="Q132" s="271"/>
      <c r="R132" s="271"/>
      <c r="S132" s="271"/>
      <c r="T132" s="272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31" s="2" customFormat="1" ht="6.95" customHeight="1">
      <c r="A133" s="39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86:K13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3_02/751122012"/>
    <hyperlink ref="F97" r:id="rId2" display="https://podminky.urs.cz/item/CS_URS_2023_02/751122052"/>
    <hyperlink ref="F102" r:id="rId3" display="https://podminky.urs.cz/item/CS_URS_2023_02/751311112"/>
    <hyperlink ref="F109" r:id="rId4" display="https://podminky.urs.cz/item/CS_URS_2023_02/751510041"/>
    <hyperlink ref="F112" r:id="rId5" display="https://podminky.urs.cz/item/CS_URS_2023_02/751510042"/>
    <hyperlink ref="F116" r:id="rId6" display="https://podminky.urs.cz/item/CS_URS_2023_02/751514178"/>
    <hyperlink ref="F123" r:id="rId7" display="https://podminky.urs.cz/item/CS_URS_2023_02/751514377"/>
    <hyperlink ref="F130" r:id="rId8" display="https://podminky.urs.cz/item/CS_URS_2023_02/75169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2024-01-31T06:48:54Z</dcterms:created>
  <dcterms:modified xsi:type="dcterms:W3CDTF">2024-01-31T06:49:36Z</dcterms:modified>
  <cp:category/>
  <cp:version/>
  <cp:contentType/>
  <cp:contentStatus/>
</cp:coreProperties>
</file>