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'Položky'!$A$1:$G$47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<sst xmlns="http://schemas.openxmlformats.org/spreadsheetml/2006/main" count="218" uniqueCount="160">
  <si>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</si>
  <si>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</si>
  <si>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</si>
  <si>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</si>
  <si>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</si>
  <si>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</si>
  <si>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</si>
  <si>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</si>
  <si>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</si>
  <si>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</si>
  <si>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</si>
  <si>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</si>
  <si>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</si>
  <si>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</si>
  <si>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</si>
  <si>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</si>
  <si>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</si>
  <si>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</si>
  <si>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</si>
  <si>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</si>
  <si>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</si>
  <si>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</si>
  <si>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</si>
  <si>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</si>
  <si>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</si>
  <si>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</si>
  <si>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</si>
  <si>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</si>
  <si>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</si>
  <si>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</si>
  <si>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</si>
  <si>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</si>
  <si>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</si>
  <si>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</si>
  <si>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</si>
  <si>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</si>
  <si>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</si>
  <si>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</si>
  <si>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</si>
  <si>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</si>
  <si>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</si>
  <si>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</si>
  <si>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</si>
  <si>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</si>
  <si>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</si>
  <si>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</si>
  <si>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</si>
  <si>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</si>
  <si>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</si>
  <si>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</si>
  <si>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</si>
  <si>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</si>
  <si>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</si>
  <si>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</si>
  <si>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</si>
  <si>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</si>
  <si>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</si>
  <si>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</si>
  <si>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</si>
  <si>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</si>
  <si>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</si>
  <si>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</si>
  <si>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</si>
  <si>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</si>
  <si>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</si>
  <si>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</si>
  <si>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</si>
  <si>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</si>
  <si>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</si>
  <si>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</si>
  <si>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</si>
  <si>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</si>
  <si>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</si>
  <si>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</si>
  <si>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</si>
  <si>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</si>
  <si>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Kino Nový Bor</t>
  </si>
  <si>
    <t>001</t>
  </si>
  <si>
    <t>62</t>
  </si>
  <si>
    <t>Úpravy povrchů vnější</t>
  </si>
  <si>
    <t>602022191</t>
  </si>
  <si>
    <t xml:space="preserve">Penetrační nátěr stěn </t>
  </si>
  <si>
    <t>m2</t>
  </si>
  <si>
    <t>619991011</t>
  </si>
  <si>
    <t xml:space="preserve">Zakrytí konstrukcí fólie+páska </t>
  </si>
  <si>
    <t>kpl</t>
  </si>
  <si>
    <t>622412313</t>
  </si>
  <si>
    <t xml:space="preserve">Nátěr stěn vnějších, slož.1-2 , silikonový </t>
  </si>
  <si>
    <t>622454121</t>
  </si>
  <si>
    <t xml:space="preserve">Oprava vnějších omítek cement.,štukových do 10 % </t>
  </si>
  <si>
    <t>622904112</t>
  </si>
  <si>
    <t xml:space="preserve">Očištění fasád tlakovou vodou složitost 1 - 2 </t>
  </si>
  <si>
    <t>62-001</t>
  </si>
  <si>
    <t xml:space="preserve">Oprava pravé strany u římsy </t>
  </si>
  <si>
    <t>94</t>
  </si>
  <si>
    <t>Lešení a stavební výtahy</t>
  </si>
  <si>
    <t>941941032</t>
  </si>
  <si>
    <t xml:space="preserve">Montáž lešení leh.řad.s podlahami,š.do 1 m, H 30 m </t>
  </si>
  <si>
    <t>941941192</t>
  </si>
  <si>
    <t xml:space="preserve">Příplatek za každý měsíc použití lešení k pol.1032 </t>
  </si>
  <si>
    <t>941941832</t>
  </si>
  <si>
    <t xml:space="preserve">Demontáž lešení leh.řad.s podlahami,š.1 m, H 30 m </t>
  </si>
  <si>
    <t>944944011</t>
  </si>
  <si>
    <t xml:space="preserve">Montáž ochranné sítě z umělých vláken </t>
  </si>
  <si>
    <t>944944031</t>
  </si>
  <si>
    <t xml:space="preserve">Příplatek za každý měsíc použití sítí k pol. 4011 </t>
  </si>
  <si>
    <t>944944081</t>
  </si>
  <si>
    <t xml:space="preserve">Demontáž ochranné sítě z umělých vláken </t>
  </si>
  <si>
    <t>944945012</t>
  </si>
  <si>
    <t xml:space="preserve">Montáž záchytné stříšky H 4,5 m, šířky do 2 m </t>
  </si>
  <si>
    <t>m</t>
  </si>
  <si>
    <t>944945192</t>
  </si>
  <si>
    <t xml:space="preserve">Příplatek za každý měsíc použ.stříšky, k pol. 5012 </t>
  </si>
  <si>
    <t>944945812</t>
  </si>
  <si>
    <t xml:space="preserve">Demontáž záchytné stříšky H 4,5 m, šířky do 2 m </t>
  </si>
  <si>
    <t>95</t>
  </si>
  <si>
    <t>Dokončovací konstrukce na pozemních stavbách</t>
  </si>
  <si>
    <t>952901111</t>
  </si>
  <si>
    <t xml:space="preserve">Vyčištění okolo budov o výšce podlaží do 4 m </t>
  </si>
  <si>
    <t>97</t>
  </si>
  <si>
    <t>Prorážení otvorů</t>
  </si>
  <si>
    <t>978015221</t>
  </si>
  <si>
    <t xml:space="preserve">Otlučení omítek vnějších MVC v složit.1-4 do 10 % </t>
  </si>
  <si>
    <t>99</t>
  </si>
  <si>
    <t>Staveništní přesun hmot</t>
  </si>
  <si>
    <t>999281111</t>
  </si>
  <si>
    <t xml:space="preserve">Přesun hmot pro opravy a údržbu do výšky 25 m </t>
  </si>
  <si>
    <t>t</t>
  </si>
  <si>
    <t>764</t>
  </si>
  <si>
    <t>Konstrukce klempířské</t>
  </si>
  <si>
    <t>764-001</t>
  </si>
  <si>
    <t xml:space="preserve">Oprava poškozených klempířských konstrukcí </t>
  </si>
  <si>
    <t>soubor</t>
  </si>
  <si>
    <t>D96</t>
  </si>
  <si>
    <t>Přesuny suti a vybouraných hmot</t>
  </si>
  <si>
    <t>979011111</t>
  </si>
  <si>
    <t xml:space="preserve">Svislá doprava suti a vybour. hmot za 2.NP a 1.PP </t>
  </si>
  <si>
    <t>979011121</t>
  </si>
  <si>
    <t xml:space="preserve">Příplatek za každé další podlaží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</si>
  <si>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</si>
  <si>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</si>
  <si>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</si>
  <si>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</si>
  <si>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</si>
  <si>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</si>
  <si>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</si>
  <si>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</si>
  <si>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979087213</t>
  </si>
  <si>
    <t xml:space="preserve">Nakládání vybouraných hmot na dopravní prostředky </t>
  </si>
  <si>
    <t>979098155</t>
  </si>
  <si>
    <t xml:space="preserve">Skládkovné suť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</si>
  <si>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</si>
  <si>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</si>
  <si>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</si>
  <si>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</si>
  <si>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</si>
  <si>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</si>
  <si>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</si>
  <si>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</si>
  <si>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Oprava a nátěr zadní části fasády objektu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</si>
</sst>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  <xf numFmtId="0" fontId="5" fillId="0" borderId="67" xfId="46" applyFont="1" applyBorder="1" applyAlignment="1">
      <alignment horizontal="left"/>
      <protection/>
    </xf>
    <xf numFmtId="0" fontId="5" fillId="0" borderId="52" xfId="46" applyFont="1" applyBorder="1" applyAlignment="1">
      <alignment horizontal="left"/>
      <protection/>
    </xf>
    <xf numFmtId="0" fontId="5" fillId="0" borderId="68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001</v>
      </c>
      <c r="D2" s="5" t="str">
        <f>Rekapitulace!G2</f>
        <v>Oprava a nátěr zadní části fasády objektu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77</v>
      </c>
      <c r="B5" s="18"/>
      <c r="C5" s="19" t="s">
        <v>159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7" ht="12.75" customHeight="1">
      <c r="A7" s="24"/>
      <c r="B7" s="25"/>
      <c r="C7" s="26" t="s">
        <v>76</v>
      </c>
      <c r="D7" s="27"/>
      <c r="E7" s="27"/>
      <c r="F7" s="28" t="s">
        <v>11</v>
      </c>
      <c r="G7" s="22"/>
    </row>
    <row r="8" spans="1:9" ht="12.75">
      <c r="A8" s="29" t="s">
        <v>12</v>
      </c>
      <c r="B8" s="13"/>
      <c r="C8" s="198"/>
      <c r="D8" s="198"/>
      <c r="E8" s="199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198"/>
      <c r="D9" s="198"/>
      <c r="E9" s="199"/>
      <c r="F9" s="13"/>
      <c r="G9" s="34"/>
      <c r="H9" s="35"/>
    </row>
    <row r="10" spans="1:8" ht="12.75">
      <c r="A10" s="29" t="s">
        <v>15</v>
      </c>
      <c r="B10" s="13"/>
      <c r="C10" s="198"/>
      <c r="D10" s="198"/>
      <c r="E10" s="198"/>
      <c r="F10" s="36"/>
      <c r="G10" s="37"/>
      <c r="H10" s="38"/>
    </row>
    <row r="11" spans="1:57" ht="13.5" customHeight="1">
      <c r="A11" s="29" t="s">
        <v>16</v>
      </c>
      <c r="B11" s="13"/>
      <c r="C11" s="198"/>
      <c r="D11" s="198"/>
      <c r="E11" s="198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0"/>
      <c r="D12" s="200"/>
      <c r="E12" s="200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3">
        <f>C23-F32</f>
        <v>0</v>
      </c>
      <c r="G30" s="204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3">
        <f>ROUND(PRODUCT(F30,C31/100),0)</f>
        <v>0</v>
      </c>
      <c r="G31" s="204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3">
        <v>0</v>
      </c>
      <c r="G32" s="204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3">
        <f>ROUND(PRODUCT(F32,C33/100),0)</f>
        <v>0</v>
      </c>
      <c r="G33" s="204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5">
        <f>ROUND(SUM(F30:F33),0)</f>
        <v>0</v>
      </c>
      <c r="G34" s="206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6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6</v>
      </c>
    </row>
    <row r="40" spans="1:8" ht="12.75">
      <c r="A40" s="96"/>
      <c r="B40" s="207"/>
      <c r="C40" s="207"/>
      <c r="D40" s="207"/>
      <c r="E40" s="207"/>
      <c r="F40" s="207"/>
      <c r="G40" s="207"/>
      <c r="H40" t="s">
        <v>6</v>
      </c>
    </row>
    <row r="41" spans="1:8" ht="12.75">
      <c r="A41" s="96"/>
      <c r="B41" s="207"/>
      <c r="C41" s="207"/>
      <c r="D41" s="207"/>
      <c r="E41" s="207"/>
      <c r="F41" s="207"/>
      <c r="G41" s="207"/>
      <c r="H41" t="s">
        <v>6</v>
      </c>
    </row>
    <row r="42" spans="1:8" ht="12.75">
      <c r="A42" s="96"/>
      <c r="B42" s="207"/>
      <c r="C42" s="207"/>
      <c r="D42" s="207"/>
      <c r="E42" s="207"/>
      <c r="F42" s="207"/>
      <c r="G42" s="207"/>
      <c r="H42" t="s">
        <v>6</v>
      </c>
    </row>
    <row r="43" spans="1:8" ht="12.75">
      <c r="A43" s="96"/>
      <c r="B43" s="207"/>
      <c r="C43" s="207"/>
      <c r="D43" s="207"/>
      <c r="E43" s="207"/>
      <c r="F43" s="207"/>
      <c r="G43" s="207"/>
      <c r="H43" t="s">
        <v>6</v>
      </c>
    </row>
    <row r="44" spans="1:8" ht="12.75">
      <c r="A44" s="96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>
      <c r="A45" s="96"/>
      <c r="B45" s="207"/>
      <c r="C45" s="207"/>
      <c r="D45" s="207"/>
      <c r="E45" s="207"/>
      <c r="F45" s="207"/>
      <c r="G45" s="207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7" t="str">
        <f>CONCATENATE(cislostavby," ",nazevstavby)</f>
        <v> Kino Nový Bor</v>
      </c>
      <c r="D1" s="98"/>
      <c r="E1" s="99"/>
      <c r="F1" s="98"/>
      <c r="G1" s="100" t="s">
        <v>50</v>
      </c>
      <c r="H1" s="101" t="s">
        <v>77</v>
      </c>
      <c r="I1" s="102"/>
    </row>
    <row r="2" spans="1:9" ht="13.5" thickBot="1">
      <c r="A2" s="211" t="s">
        <v>51</v>
      </c>
      <c r="B2" s="212"/>
      <c r="C2" s="103" t="str">
        <f>CONCATENATE(cisloobjektu," ",nazevobjektu)</f>
        <v>001 Oprava a nátěr zadní části fasády objektu</v>
      </c>
      <c r="D2" s="104"/>
      <c r="E2" s="105"/>
      <c r="F2" s="104"/>
      <c r="G2" s="220" t="s">
        <v>159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62</v>
      </c>
      <c r="B7" s="115" t="str">
        <f>Položky!C7</f>
        <v>Úpravy povrchů vnější</v>
      </c>
      <c r="C7" s="66"/>
      <c r="D7" s="116"/>
      <c r="E7" s="195">
        <f>Položky!BA14</f>
        <v>0</v>
      </c>
      <c r="F7" s="196">
        <f>Položky!BB14</f>
        <v>0</v>
      </c>
      <c r="G7" s="196">
        <f>Položky!BC14</f>
        <v>0</v>
      </c>
      <c r="H7" s="196">
        <f>Položky!BD14</f>
        <v>0</v>
      </c>
      <c r="I7" s="197">
        <f>Položky!BE14</f>
        <v>0</v>
      </c>
    </row>
    <row r="8" spans="1:9" s="35" customFormat="1" ht="12.75">
      <c r="A8" s="194" t="str">
        <f>Položky!B15</f>
        <v>94</v>
      </c>
      <c r="B8" s="115" t="str">
        <f>Položky!C15</f>
        <v>Lešení a stavební výtahy</v>
      </c>
      <c r="C8" s="66"/>
      <c r="D8" s="116"/>
      <c r="E8" s="195">
        <f>Položky!BA25</f>
        <v>0</v>
      </c>
      <c r="F8" s="196">
        <f>Položky!BB25</f>
        <v>0</v>
      </c>
      <c r="G8" s="196">
        <f>Položky!BC25</f>
        <v>0</v>
      </c>
      <c r="H8" s="196">
        <f>Položky!BD25</f>
        <v>0</v>
      </c>
      <c r="I8" s="197">
        <f>Položky!BE25</f>
        <v>0</v>
      </c>
    </row>
    <row r="9" spans="1:9" s="35" customFormat="1" ht="12.75">
      <c r="A9" s="194" t="str">
        <f>Položky!B26</f>
        <v>95</v>
      </c>
      <c r="B9" s="115" t="str">
        <f>Položky!C26</f>
        <v>Dokončovací konstrukce na pozemních stavbách</v>
      </c>
      <c r="C9" s="66"/>
      <c r="D9" s="116"/>
      <c r="E9" s="195">
        <f>Položky!BA28</f>
        <v>0</v>
      </c>
      <c r="F9" s="196">
        <f>Položky!BB28</f>
        <v>0</v>
      </c>
      <c r="G9" s="196">
        <f>Položky!BC28</f>
        <v>0</v>
      </c>
      <c r="H9" s="196">
        <f>Položky!BD28</f>
        <v>0</v>
      </c>
      <c r="I9" s="197">
        <f>Položky!BE28</f>
        <v>0</v>
      </c>
    </row>
    <row r="10" spans="1:9" s="35" customFormat="1" ht="12.75">
      <c r="A10" s="194" t="str">
        <f>Položky!B29</f>
        <v>97</v>
      </c>
      <c r="B10" s="115" t="str">
        <f>Položky!C29</f>
        <v>Prorážení otvorů</v>
      </c>
      <c r="C10" s="66"/>
      <c r="D10" s="116"/>
      <c r="E10" s="195">
        <f>Položky!BA31</f>
        <v>0</v>
      </c>
      <c r="F10" s="196">
        <f>Položky!BB31</f>
        <v>0</v>
      </c>
      <c r="G10" s="196">
        <f>Položky!BC31</f>
        <v>0</v>
      </c>
      <c r="H10" s="196">
        <f>Položky!BD31</f>
        <v>0</v>
      </c>
      <c r="I10" s="197">
        <f>Položky!BE31</f>
        <v>0</v>
      </c>
    </row>
    <row r="11" spans="1:9" s="35" customFormat="1" ht="12.75">
      <c r="A11" s="194" t="str">
        <f>Položky!B32</f>
        <v>99</v>
      </c>
      <c r="B11" s="115" t="str">
        <f>Položky!C32</f>
        <v>Staveništní přesun hmot</v>
      </c>
      <c r="C11" s="66"/>
      <c r="D11" s="116"/>
      <c r="E11" s="195">
        <f>Položky!BA34</f>
        <v>0</v>
      </c>
      <c r="F11" s="196">
        <f>Položky!BB34</f>
        <v>0</v>
      </c>
      <c r="G11" s="196">
        <f>Položky!BC34</f>
        <v>0</v>
      </c>
      <c r="H11" s="196">
        <f>Položky!BD34</f>
        <v>0</v>
      </c>
      <c r="I11" s="197">
        <f>Položky!BE34</f>
        <v>0</v>
      </c>
    </row>
    <row r="12" spans="1:9" s="35" customFormat="1" ht="12.75">
      <c r="A12" s="194" t="str">
        <f>Položky!B35</f>
        <v>764</v>
      </c>
      <c r="B12" s="115" t="str">
        <f>Položky!C35</f>
        <v>Konstrukce klempířské</v>
      </c>
      <c r="C12" s="66"/>
      <c r="D12" s="116"/>
      <c r="E12" s="195">
        <f>Položky!BA37</f>
        <v>0</v>
      </c>
      <c r="F12" s="196">
        <f>Položky!BB37</f>
        <v>0</v>
      </c>
      <c r="G12" s="196">
        <f>Položky!BC37</f>
        <v>0</v>
      </c>
      <c r="H12" s="196">
        <f>Položky!BD37</f>
        <v>0</v>
      </c>
      <c r="I12" s="197">
        <f>Položky!BE37</f>
        <v>0</v>
      </c>
    </row>
    <row r="13" spans="1:9" s="35" customFormat="1" ht="13.5" thickBot="1">
      <c r="A13" s="194" t="str">
        <f>Položky!B38</f>
        <v>D96</v>
      </c>
      <c r="B13" s="115" t="str">
        <f>Položky!C38</f>
        <v>Přesuny suti a vybouraných hmot</v>
      </c>
      <c r="C13" s="66"/>
      <c r="D13" s="116"/>
      <c r="E13" s="195">
        <f>Položky!BA47</f>
        <v>0</v>
      </c>
      <c r="F13" s="196">
        <f>Položky!BB47</f>
        <v>0</v>
      </c>
      <c r="G13" s="196">
        <f>Položky!BC47</f>
        <v>0</v>
      </c>
      <c r="H13" s="196">
        <f>Položky!BD47</f>
        <v>0</v>
      </c>
      <c r="I13" s="197">
        <f>Položky!BE47</f>
        <v>0</v>
      </c>
    </row>
    <row r="14" spans="1:9" s="123" customFormat="1" ht="13.5" thickBot="1">
      <c r="A14" s="117"/>
      <c r="B14" s="118" t="s">
        <v>58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59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60</v>
      </c>
      <c r="B18" s="72"/>
      <c r="C18" s="72"/>
      <c r="D18" s="125"/>
      <c r="E18" s="126" t="s">
        <v>61</v>
      </c>
      <c r="F18" s="127" t="s">
        <v>62</v>
      </c>
      <c r="G18" s="128" t="s">
        <v>63</v>
      </c>
      <c r="H18" s="129"/>
      <c r="I18" s="130" t="s">
        <v>61</v>
      </c>
    </row>
    <row r="19" spans="1:53" ht="12.75">
      <c r="A19" s="64" t="s">
        <v>151</v>
      </c>
      <c r="B19" s="55"/>
      <c r="C19" s="55"/>
      <c r="D19" s="131"/>
      <c r="E19" s="132">
        <v>0</v>
      </c>
      <c r="F19" s="133">
        <v>0</v>
      </c>
      <c r="G19" s="134">
        <f aca="true" t="shared" si="0" ref="G19:G26">CHOOSE(BA19+1,HSV+PSV,HSV+PSV+Mont,HSV+PSV+Dodavka+Mont,HSV,PSV,Mont,Dodavka,Mont+Dodavka,0)</f>
        <v>0</v>
      </c>
      <c r="H19" s="135"/>
      <c r="I19" s="136">
        <f aca="true" t="shared" si="1" ref="I19:I26">E19+F19*G19/100</f>
        <v>0</v>
      </c>
      <c r="BA19">
        <v>0</v>
      </c>
    </row>
    <row r="20" spans="1:53" ht="12.75">
      <c r="A20" s="64" t="s">
        <v>152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153</v>
      </c>
      <c r="B21" s="55"/>
      <c r="C21" s="55"/>
      <c r="D21" s="131"/>
      <c r="E21" s="132">
        <v>0</v>
      </c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154</v>
      </c>
      <c r="B22" s="55"/>
      <c r="C22" s="55"/>
      <c r="D22" s="131"/>
      <c r="E22" s="132">
        <v>0</v>
      </c>
      <c r="F22" s="133">
        <v>3</v>
      </c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53" ht="12.75">
      <c r="A23" s="64" t="s">
        <v>155</v>
      </c>
      <c r="B23" s="55"/>
      <c r="C23" s="55"/>
      <c r="D23" s="131"/>
      <c r="E23" s="132">
        <v>0</v>
      </c>
      <c r="F23" s="133">
        <v>1.5</v>
      </c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 ht="12.75">
      <c r="A24" s="64" t="s">
        <v>156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157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158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9" ht="13.5" thickBot="1">
      <c r="A27" s="137"/>
      <c r="B27" s="138" t="s">
        <v>64</v>
      </c>
      <c r="C27" s="139"/>
      <c r="D27" s="140"/>
      <c r="E27" s="141"/>
      <c r="F27" s="142"/>
      <c r="G27" s="142"/>
      <c r="H27" s="213">
        <f>SUM(I19:I26)</f>
        <v>0</v>
      </c>
      <c r="I27" s="214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0"/>
  <sheetViews>
    <sheetView showGridLines="0" showZeros="0" zoomScalePageLayoutView="0" workbookViewId="0" topLeftCell="A1">
      <selection activeCell="E4" sqref="E4:G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7" t="str">
        <f>CONCATENATE(cislostavby," ",nazevstavby)</f>
        <v> Kino Nový Bor</v>
      </c>
      <c r="D3" s="151"/>
      <c r="E3" s="152" t="s">
        <v>66</v>
      </c>
      <c r="F3" s="153" t="str">
        <f>Rekapitulace!H1</f>
        <v>001</v>
      </c>
      <c r="G3" s="154"/>
    </row>
    <row r="4" spans="1:7" ht="13.5" thickBot="1">
      <c r="A4" s="216" t="s">
        <v>51</v>
      </c>
      <c r="B4" s="212"/>
      <c r="C4" s="103" t="str">
        <f>CONCATENATE(cisloobjektu," ",nazevobjektu)</f>
        <v>001 Oprava a nátěr zadní části fasády objektu</v>
      </c>
      <c r="D4" s="155"/>
      <c r="E4" s="217" t="str">
        <f>Rekapitulace!G2</f>
        <v>Oprava a nátěr zadní části fasády objektu</v>
      </c>
      <c r="F4" s="218"/>
      <c r="G4" s="219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78</v>
      </c>
      <c r="C7" s="165" t="s">
        <v>79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80</v>
      </c>
      <c r="C8" s="173" t="s">
        <v>81</v>
      </c>
      <c r="D8" s="174" t="s">
        <v>82</v>
      </c>
      <c r="E8" s="175">
        <v>627</v>
      </c>
      <c r="F8" s="175"/>
      <c r="G8" s="176">
        <f aca="true" t="shared" si="0" ref="G8:G13">E8*F8</f>
        <v>0</v>
      </c>
      <c r="O8" s="170">
        <v>2</v>
      </c>
      <c r="AA8" s="146">
        <v>1</v>
      </c>
      <c r="AB8" s="146">
        <v>0</v>
      </c>
      <c r="AC8" s="146">
        <v>0</v>
      </c>
      <c r="AZ8" s="146">
        <v>1</v>
      </c>
      <c r="BA8" s="146">
        <f aca="true" t="shared" si="1" ref="BA8:BA13">IF(AZ8=1,G8,0)</f>
        <v>0</v>
      </c>
      <c r="BB8" s="146">
        <f aca="true" t="shared" si="2" ref="BB8:BB13">IF(AZ8=2,G8,0)</f>
        <v>0</v>
      </c>
      <c r="BC8" s="146">
        <f aca="true" t="shared" si="3" ref="BC8:BC13">IF(AZ8=3,G8,0)</f>
        <v>0</v>
      </c>
      <c r="BD8" s="146">
        <f aca="true" t="shared" si="4" ref="BD8:BD13">IF(AZ8=4,G8,0)</f>
        <v>0</v>
      </c>
      <c r="BE8" s="146">
        <f aca="true" t="shared" si="5" ref="BE8:BE13">IF(AZ8=5,G8,0)</f>
        <v>0</v>
      </c>
      <c r="CA8" s="177">
        <v>1</v>
      </c>
      <c r="CB8" s="177">
        <v>0</v>
      </c>
      <c r="CZ8" s="146">
        <v>0.00023</v>
      </c>
    </row>
    <row r="9" spans="1:104" ht="12.75">
      <c r="A9" s="171">
        <v>2</v>
      </c>
      <c r="B9" s="172" t="s">
        <v>83</v>
      </c>
      <c r="C9" s="173" t="s">
        <v>84</v>
      </c>
      <c r="D9" s="174" t="s">
        <v>85</v>
      </c>
      <c r="E9" s="175">
        <v>1</v>
      </c>
      <c r="F9" s="175"/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0.00024</v>
      </c>
    </row>
    <row r="10" spans="1:104" ht="12.75">
      <c r="A10" s="171">
        <v>3</v>
      </c>
      <c r="B10" s="172" t="s">
        <v>86</v>
      </c>
      <c r="C10" s="173" t="s">
        <v>87</v>
      </c>
      <c r="D10" s="174" t="s">
        <v>82</v>
      </c>
      <c r="E10" s="175">
        <v>627.5</v>
      </c>
      <c r="F10" s="175"/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0.00053</v>
      </c>
    </row>
    <row r="11" spans="1:104" ht="12.75">
      <c r="A11" s="171">
        <v>4</v>
      </c>
      <c r="B11" s="172" t="s">
        <v>88</v>
      </c>
      <c r="C11" s="173" t="s">
        <v>89</v>
      </c>
      <c r="D11" s="174" t="s">
        <v>82</v>
      </c>
      <c r="E11" s="175">
        <v>627.5</v>
      </c>
      <c r="F11" s="175"/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0.02231</v>
      </c>
    </row>
    <row r="12" spans="1:104" ht="12.75">
      <c r="A12" s="171">
        <v>5</v>
      </c>
      <c r="B12" s="172" t="s">
        <v>90</v>
      </c>
      <c r="C12" s="173" t="s">
        <v>91</v>
      </c>
      <c r="D12" s="174" t="s">
        <v>82</v>
      </c>
      <c r="E12" s="175">
        <v>627.5</v>
      </c>
      <c r="F12" s="175"/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2E-05</v>
      </c>
    </row>
    <row r="13" spans="1:104" ht="12.75">
      <c r="A13" s="171">
        <v>6</v>
      </c>
      <c r="B13" s="172" t="s">
        <v>92</v>
      </c>
      <c r="C13" s="173" t="s">
        <v>93</v>
      </c>
      <c r="D13" s="174" t="s">
        <v>85</v>
      </c>
      <c r="E13" s="175">
        <v>1</v>
      </c>
      <c r="F13" s="175"/>
      <c r="G13" s="176">
        <f t="shared" si="0"/>
        <v>0</v>
      </c>
      <c r="O13" s="170">
        <v>2</v>
      </c>
      <c r="AA13" s="146">
        <v>12</v>
      </c>
      <c r="AB13" s="146">
        <v>0</v>
      </c>
      <c r="AC13" s="146">
        <v>28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12</v>
      </c>
      <c r="CB13" s="177">
        <v>0</v>
      </c>
      <c r="CZ13" s="146">
        <v>0.1</v>
      </c>
    </row>
    <row r="14" spans="1:57" ht="12.75">
      <c r="A14" s="178"/>
      <c r="B14" s="179" t="s">
        <v>75</v>
      </c>
      <c r="C14" s="180" t="str">
        <f>CONCATENATE(B7," ",C7)</f>
        <v>62 Úpravy povrchů vnější</v>
      </c>
      <c r="D14" s="181"/>
      <c r="E14" s="182"/>
      <c r="F14" s="183"/>
      <c r="G14" s="184">
        <f>SUM(G7:G13)</f>
        <v>0</v>
      </c>
      <c r="O14" s="170">
        <v>4</v>
      </c>
      <c r="BA14" s="185">
        <f>SUM(BA7:BA13)</f>
        <v>0</v>
      </c>
      <c r="BB14" s="185">
        <f>SUM(BB7:BB13)</f>
        <v>0</v>
      </c>
      <c r="BC14" s="185">
        <f>SUM(BC7:BC13)</f>
        <v>0</v>
      </c>
      <c r="BD14" s="185">
        <f>SUM(BD7:BD13)</f>
        <v>0</v>
      </c>
      <c r="BE14" s="185">
        <f>SUM(BE7:BE13)</f>
        <v>0</v>
      </c>
    </row>
    <row r="15" spans="1:15" ht="12.75">
      <c r="A15" s="163" t="s">
        <v>74</v>
      </c>
      <c r="B15" s="164" t="s">
        <v>94</v>
      </c>
      <c r="C15" s="165" t="s">
        <v>95</v>
      </c>
      <c r="D15" s="166"/>
      <c r="E15" s="167"/>
      <c r="F15" s="167"/>
      <c r="G15" s="168"/>
      <c r="H15" s="169"/>
      <c r="I15" s="169"/>
      <c r="O15" s="170">
        <v>1</v>
      </c>
    </row>
    <row r="16" spans="1:104" ht="12.75">
      <c r="A16" s="171">
        <v>7</v>
      </c>
      <c r="B16" s="172" t="s">
        <v>96</v>
      </c>
      <c r="C16" s="173" t="s">
        <v>97</v>
      </c>
      <c r="D16" s="174" t="s">
        <v>82</v>
      </c>
      <c r="E16" s="175">
        <v>850</v>
      </c>
      <c r="F16" s="175"/>
      <c r="G16" s="176">
        <f aca="true" t="shared" si="6" ref="G16:G24"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aca="true" t="shared" si="7" ref="BA16:BA24">IF(AZ16=1,G16,0)</f>
        <v>0</v>
      </c>
      <c r="BB16" s="146">
        <f aca="true" t="shared" si="8" ref="BB16:BB24">IF(AZ16=2,G16,0)</f>
        <v>0</v>
      </c>
      <c r="BC16" s="146">
        <f aca="true" t="shared" si="9" ref="BC16:BC24">IF(AZ16=3,G16,0)</f>
        <v>0</v>
      </c>
      <c r="BD16" s="146">
        <f aca="true" t="shared" si="10" ref="BD16:BD24">IF(AZ16=4,G16,0)</f>
        <v>0</v>
      </c>
      <c r="BE16" s="146">
        <f aca="true" t="shared" si="11" ref="BE16:BE24">IF(AZ16=5,G16,0)</f>
        <v>0</v>
      </c>
      <c r="CA16" s="177">
        <v>1</v>
      </c>
      <c r="CB16" s="177">
        <v>1</v>
      </c>
      <c r="CZ16" s="146">
        <v>0.00938</v>
      </c>
    </row>
    <row r="17" spans="1:104" ht="12.75">
      <c r="A17" s="171">
        <v>8</v>
      </c>
      <c r="B17" s="172" t="s">
        <v>98</v>
      </c>
      <c r="C17" s="173" t="s">
        <v>99</v>
      </c>
      <c r="D17" s="174" t="s">
        <v>82</v>
      </c>
      <c r="E17" s="175">
        <v>850</v>
      </c>
      <c r="F17" s="175"/>
      <c r="G17" s="176">
        <f t="shared" si="6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7"/>
        <v>0</v>
      </c>
      <c r="BB17" s="146">
        <f t="shared" si="8"/>
        <v>0</v>
      </c>
      <c r="BC17" s="146">
        <f t="shared" si="9"/>
        <v>0</v>
      </c>
      <c r="BD17" s="146">
        <f t="shared" si="10"/>
        <v>0</v>
      </c>
      <c r="BE17" s="146">
        <f t="shared" si="11"/>
        <v>0</v>
      </c>
      <c r="CA17" s="177">
        <v>1</v>
      </c>
      <c r="CB17" s="177">
        <v>1</v>
      </c>
      <c r="CZ17" s="146">
        <v>0.0008</v>
      </c>
    </row>
    <row r="18" spans="1:104" ht="12.75">
      <c r="A18" s="171">
        <v>9</v>
      </c>
      <c r="B18" s="172" t="s">
        <v>100</v>
      </c>
      <c r="C18" s="173" t="s">
        <v>101</v>
      </c>
      <c r="D18" s="174" t="s">
        <v>82</v>
      </c>
      <c r="E18" s="175">
        <v>850</v>
      </c>
      <c r="F18" s="175"/>
      <c r="G18" s="176">
        <f t="shared" si="6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7"/>
        <v>0</v>
      </c>
      <c r="BB18" s="146">
        <f t="shared" si="8"/>
        <v>0</v>
      </c>
      <c r="BC18" s="146">
        <f t="shared" si="9"/>
        <v>0</v>
      </c>
      <c r="BD18" s="146">
        <f t="shared" si="10"/>
        <v>0</v>
      </c>
      <c r="BE18" s="146">
        <f t="shared" si="11"/>
        <v>0</v>
      </c>
      <c r="CA18" s="177">
        <v>1</v>
      </c>
      <c r="CB18" s="177">
        <v>1</v>
      </c>
      <c r="CZ18" s="146">
        <v>0</v>
      </c>
    </row>
    <row r="19" spans="1:104" ht="12.75">
      <c r="A19" s="171">
        <v>10</v>
      </c>
      <c r="B19" s="172" t="s">
        <v>102</v>
      </c>
      <c r="C19" s="173" t="s">
        <v>103</v>
      </c>
      <c r="D19" s="174" t="s">
        <v>82</v>
      </c>
      <c r="E19" s="175">
        <v>850</v>
      </c>
      <c r="F19" s="175"/>
      <c r="G19" s="176">
        <f t="shared" si="6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7"/>
        <v>0</v>
      </c>
      <c r="BB19" s="146">
        <f t="shared" si="8"/>
        <v>0</v>
      </c>
      <c r="BC19" s="146">
        <f t="shared" si="9"/>
        <v>0</v>
      </c>
      <c r="BD19" s="146">
        <f t="shared" si="10"/>
        <v>0</v>
      </c>
      <c r="BE19" s="146">
        <f t="shared" si="11"/>
        <v>0</v>
      </c>
      <c r="CA19" s="177">
        <v>1</v>
      </c>
      <c r="CB19" s="177">
        <v>1</v>
      </c>
      <c r="CZ19" s="146">
        <v>0</v>
      </c>
    </row>
    <row r="20" spans="1:104" ht="12.75">
      <c r="A20" s="171">
        <v>11</v>
      </c>
      <c r="B20" s="172" t="s">
        <v>104</v>
      </c>
      <c r="C20" s="173" t="s">
        <v>105</v>
      </c>
      <c r="D20" s="174" t="s">
        <v>82</v>
      </c>
      <c r="E20" s="175">
        <v>850</v>
      </c>
      <c r="F20" s="175"/>
      <c r="G20" s="176">
        <f t="shared" si="6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7"/>
        <v>0</v>
      </c>
      <c r="BB20" s="146">
        <f t="shared" si="8"/>
        <v>0</v>
      </c>
      <c r="BC20" s="146">
        <f t="shared" si="9"/>
        <v>0</v>
      </c>
      <c r="BD20" s="146">
        <f t="shared" si="10"/>
        <v>0</v>
      </c>
      <c r="BE20" s="146">
        <f t="shared" si="11"/>
        <v>0</v>
      </c>
      <c r="CA20" s="177">
        <v>1</v>
      </c>
      <c r="CB20" s="177">
        <v>1</v>
      </c>
      <c r="CZ20" s="146">
        <v>0</v>
      </c>
    </row>
    <row r="21" spans="1:104" ht="12.75">
      <c r="A21" s="171">
        <v>12</v>
      </c>
      <c r="B21" s="172" t="s">
        <v>106</v>
      </c>
      <c r="C21" s="173" t="s">
        <v>107</v>
      </c>
      <c r="D21" s="174" t="s">
        <v>82</v>
      </c>
      <c r="E21" s="175">
        <v>850</v>
      </c>
      <c r="F21" s="175"/>
      <c r="G21" s="176">
        <f t="shared" si="6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7"/>
        <v>0</v>
      </c>
      <c r="BB21" s="146">
        <f t="shared" si="8"/>
        <v>0</v>
      </c>
      <c r="BC21" s="146">
        <f t="shared" si="9"/>
        <v>0</v>
      </c>
      <c r="BD21" s="146">
        <f t="shared" si="10"/>
        <v>0</v>
      </c>
      <c r="BE21" s="146">
        <f t="shared" si="11"/>
        <v>0</v>
      </c>
      <c r="CA21" s="177">
        <v>1</v>
      </c>
      <c r="CB21" s="177">
        <v>1</v>
      </c>
      <c r="CZ21" s="146">
        <v>0</v>
      </c>
    </row>
    <row r="22" spans="1:104" ht="12.75">
      <c r="A22" s="171">
        <v>13</v>
      </c>
      <c r="B22" s="172" t="s">
        <v>108</v>
      </c>
      <c r="C22" s="173" t="s">
        <v>109</v>
      </c>
      <c r="D22" s="174" t="s">
        <v>110</v>
      </c>
      <c r="E22" s="175">
        <v>10</v>
      </c>
      <c r="F22" s="175"/>
      <c r="G22" s="176">
        <f t="shared" si="6"/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t="shared" si="7"/>
        <v>0</v>
      </c>
      <c r="BB22" s="146">
        <f t="shared" si="8"/>
        <v>0</v>
      </c>
      <c r="BC22" s="146">
        <f t="shared" si="9"/>
        <v>0</v>
      </c>
      <c r="BD22" s="146">
        <f t="shared" si="10"/>
        <v>0</v>
      </c>
      <c r="BE22" s="146">
        <f t="shared" si="11"/>
        <v>0</v>
      </c>
      <c r="CA22" s="177">
        <v>1</v>
      </c>
      <c r="CB22" s="177">
        <v>1</v>
      </c>
      <c r="CZ22" s="146">
        <v>0.02279</v>
      </c>
    </row>
    <row r="23" spans="1:104" ht="12.75">
      <c r="A23" s="171">
        <v>14</v>
      </c>
      <c r="B23" s="172" t="s">
        <v>111</v>
      </c>
      <c r="C23" s="173" t="s">
        <v>112</v>
      </c>
      <c r="D23" s="174" t="s">
        <v>110</v>
      </c>
      <c r="E23" s="175">
        <v>10</v>
      </c>
      <c r="F23" s="175"/>
      <c r="G23" s="176">
        <f t="shared" si="6"/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 t="shared" si="7"/>
        <v>0</v>
      </c>
      <c r="BB23" s="146">
        <f t="shared" si="8"/>
        <v>0</v>
      </c>
      <c r="BC23" s="146">
        <f t="shared" si="9"/>
        <v>0</v>
      </c>
      <c r="BD23" s="146">
        <f t="shared" si="10"/>
        <v>0</v>
      </c>
      <c r="BE23" s="146">
        <f t="shared" si="11"/>
        <v>0</v>
      </c>
      <c r="CA23" s="177">
        <v>1</v>
      </c>
      <c r="CB23" s="177">
        <v>1</v>
      </c>
      <c r="CZ23" s="146">
        <v>0.00176</v>
      </c>
    </row>
    <row r="24" spans="1:104" ht="12.75">
      <c r="A24" s="171">
        <v>15</v>
      </c>
      <c r="B24" s="172" t="s">
        <v>113</v>
      </c>
      <c r="C24" s="173" t="s">
        <v>114</v>
      </c>
      <c r="D24" s="174" t="s">
        <v>110</v>
      </c>
      <c r="E24" s="175">
        <v>10</v>
      </c>
      <c r="F24" s="175"/>
      <c r="G24" s="176">
        <f t="shared" si="6"/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 t="shared" si="7"/>
        <v>0</v>
      </c>
      <c r="BB24" s="146">
        <f t="shared" si="8"/>
        <v>0</v>
      </c>
      <c r="BC24" s="146">
        <f t="shared" si="9"/>
        <v>0</v>
      </c>
      <c r="BD24" s="146">
        <f t="shared" si="10"/>
        <v>0</v>
      </c>
      <c r="BE24" s="146">
        <f t="shared" si="11"/>
        <v>0</v>
      </c>
      <c r="CA24" s="177">
        <v>1</v>
      </c>
      <c r="CB24" s="177">
        <v>1</v>
      </c>
      <c r="CZ24" s="146">
        <v>0</v>
      </c>
    </row>
    <row r="25" spans="1:57" ht="12.75">
      <c r="A25" s="178"/>
      <c r="B25" s="179" t="s">
        <v>75</v>
      </c>
      <c r="C25" s="180" t="str">
        <f>CONCATENATE(B15," ",C15)</f>
        <v>94 Lešení a stavební výtahy</v>
      </c>
      <c r="D25" s="181"/>
      <c r="E25" s="182"/>
      <c r="F25" s="183"/>
      <c r="G25" s="184">
        <f>SUM(G15:G24)</f>
        <v>0</v>
      </c>
      <c r="O25" s="170">
        <v>4</v>
      </c>
      <c r="BA25" s="185">
        <f>SUM(BA15:BA24)</f>
        <v>0</v>
      </c>
      <c r="BB25" s="185">
        <f>SUM(BB15:BB24)</f>
        <v>0</v>
      </c>
      <c r="BC25" s="185">
        <f>SUM(BC15:BC24)</f>
        <v>0</v>
      </c>
      <c r="BD25" s="185">
        <f>SUM(BD15:BD24)</f>
        <v>0</v>
      </c>
      <c r="BE25" s="185">
        <f>SUM(BE15:BE24)</f>
        <v>0</v>
      </c>
    </row>
    <row r="26" spans="1:15" ht="12.75">
      <c r="A26" s="163" t="s">
        <v>74</v>
      </c>
      <c r="B26" s="164" t="s">
        <v>115</v>
      </c>
      <c r="C26" s="165" t="s">
        <v>116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16</v>
      </c>
      <c r="B27" s="172" t="s">
        <v>117</v>
      </c>
      <c r="C27" s="173" t="s">
        <v>118</v>
      </c>
      <c r="D27" s="174" t="s">
        <v>82</v>
      </c>
      <c r="E27" s="175">
        <v>80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4E-05</v>
      </c>
    </row>
    <row r="28" spans="1:57" ht="12.75">
      <c r="A28" s="178"/>
      <c r="B28" s="179" t="s">
        <v>75</v>
      </c>
      <c r="C28" s="180" t="str">
        <f>CONCATENATE(B26," ",C26)</f>
        <v>95 Dokončovací konstrukce na pozemních stavbách</v>
      </c>
      <c r="D28" s="181"/>
      <c r="E28" s="182"/>
      <c r="F28" s="183"/>
      <c r="G28" s="184">
        <f>SUM(G26:G27)</f>
        <v>0</v>
      </c>
      <c r="O28" s="170">
        <v>4</v>
      </c>
      <c r="BA28" s="185">
        <f>SUM(BA26:BA27)</f>
        <v>0</v>
      </c>
      <c r="BB28" s="185">
        <f>SUM(BB26:BB27)</f>
        <v>0</v>
      </c>
      <c r="BC28" s="185">
        <f>SUM(BC26:BC27)</f>
        <v>0</v>
      </c>
      <c r="BD28" s="185">
        <f>SUM(BD26:BD27)</f>
        <v>0</v>
      </c>
      <c r="BE28" s="185">
        <f>SUM(BE26:BE27)</f>
        <v>0</v>
      </c>
    </row>
    <row r="29" spans="1:15" ht="12.75">
      <c r="A29" s="163" t="s">
        <v>74</v>
      </c>
      <c r="B29" s="164" t="s">
        <v>119</v>
      </c>
      <c r="C29" s="165" t="s">
        <v>120</v>
      </c>
      <c r="D29" s="166"/>
      <c r="E29" s="167"/>
      <c r="F29" s="167"/>
      <c r="G29" s="168"/>
      <c r="H29" s="169"/>
      <c r="I29" s="169"/>
      <c r="O29" s="170">
        <v>1</v>
      </c>
    </row>
    <row r="30" spans="1:104" ht="12.75">
      <c r="A30" s="171">
        <v>17</v>
      </c>
      <c r="B30" s="172" t="s">
        <v>121</v>
      </c>
      <c r="C30" s="173" t="s">
        <v>122</v>
      </c>
      <c r="D30" s="174" t="s">
        <v>82</v>
      </c>
      <c r="E30" s="175">
        <v>627.5</v>
      </c>
      <c r="F30" s="175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</v>
      </c>
    </row>
    <row r="31" spans="1:57" ht="12.75">
      <c r="A31" s="178"/>
      <c r="B31" s="179" t="s">
        <v>75</v>
      </c>
      <c r="C31" s="180" t="str">
        <f>CONCATENATE(B29," ",C29)</f>
        <v>97 Prorážení otvorů</v>
      </c>
      <c r="D31" s="181"/>
      <c r="E31" s="182"/>
      <c r="F31" s="183"/>
      <c r="G31" s="184">
        <f>SUM(G29:G30)</f>
        <v>0</v>
      </c>
      <c r="O31" s="170">
        <v>4</v>
      </c>
      <c r="BA31" s="185">
        <f>SUM(BA29:BA30)</f>
        <v>0</v>
      </c>
      <c r="BB31" s="185">
        <f>SUM(BB29:BB30)</f>
        <v>0</v>
      </c>
      <c r="BC31" s="185">
        <f>SUM(BC29:BC30)</f>
        <v>0</v>
      </c>
      <c r="BD31" s="185">
        <f>SUM(BD29:BD30)</f>
        <v>0</v>
      </c>
      <c r="BE31" s="185">
        <f>SUM(BE29:BE30)</f>
        <v>0</v>
      </c>
    </row>
    <row r="32" spans="1:15" ht="12.75">
      <c r="A32" s="163" t="s">
        <v>74</v>
      </c>
      <c r="B32" s="164" t="s">
        <v>123</v>
      </c>
      <c r="C32" s="165" t="s">
        <v>124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18</v>
      </c>
      <c r="B33" s="172" t="s">
        <v>125</v>
      </c>
      <c r="C33" s="173" t="s">
        <v>126</v>
      </c>
      <c r="D33" s="174" t="s">
        <v>127</v>
      </c>
      <c r="E33" s="175">
        <v>23.4908</v>
      </c>
      <c r="F33" s="175"/>
      <c r="G33" s="176">
        <f>E33*F33</f>
        <v>0</v>
      </c>
      <c r="O33" s="170">
        <v>2</v>
      </c>
      <c r="AA33" s="146">
        <v>7</v>
      </c>
      <c r="AB33" s="146">
        <v>1</v>
      </c>
      <c r="AC33" s="146">
        <v>2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7</v>
      </c>
      <c r="CB33" s="177">
        <v>1</v>
      </c>
      <c r="CZ33" s="146">
        <v>0</v>
      </c>
    </row>
    <row r="34" spans="1:57" ht="12.75">
      <c r="A34" s="178"/>
      <c r="B34" s="179" t="s">
        <v>75</v>
      </c>
      <c r="C34" s="180" t="str">
        <f>CONCATENATE(B32," ",C32)</f>
        <v>99 Staveništní přesun hmot</v>
      </c>
      <c r="D34" s="181"/>
      <c r="E34" s="182"/>
      <c r="F34" s="183"/>
      <c r="G34" s="184">
        <f>SUM(G32:G33)</f>
        <v>0</v>
      </c>
      <c r="O34" s="170">
        <v>4</v>
      </c>
      <c r="BA34" s="185">
        <f>SUM(BA32:BA33)</f>
        <v>0</v>
      </c>
      <c r="BB34" s="185">
        <f>SUM(BB32:BB33)</f>
        <v>0</v>
      </c>
      <c r="BC34" s="185">
        <f>SUM(BC32:BC33)</f>
        <v>0</v>
      </c>
      <c r="BD34" s="185">
        <f>SUM(BD32:BD33)</f>
        <v>0</v>
      </c>
      <c r="BE34" s="185">
        <f>SUM(BE32:BE33)</f>
        <v>0</v>
      </c>
    </row>
    <row r="35" spans="1:15" ht="12.75">
      <c r="A35" s="163" t="s">
        <v>74</v>
      </c>
      <c r="B35" s="164" t="s">
        <v>128</v>
      </c>
      <c r="C35" s="165" t="s">
        <v>129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19</v>
      </c>
      <c r="B36" s="172" t="s">
        <v>130</v>
      </c>
      <c r="C36" s="173" t="s">
        <v>131</v>
      </c>
      <c r="D36" s="174" t="s">
        <v>132</v>
      </c>
      <c r="E36" s="175">
        <v>1</v>
      </c>
      <c r="F36" s="175"/>
      <c r="G36" s="176">
        <f>E36*F36</f>
        <v>0</v>
      </c>
      <c r="O36" s="170">
        <v>2</v>
      </c>
      <c r="AA36" s="146">
        <v>12</v>
      </c>
      <c r="AB36" s="146">
        <v>0</v>
      </c>
      <c r="AC36" s="146">
        <v>27</v>
      </c>
      <c r="AZ36" s="146">
        <v>2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12</v>
      </c>
      <c r="CB36" s="177">
        <v>0</v>
      </c>
      <c r="CZ36" s="146">
        <v>0</v>
      </c>
    </row>
    <row r="37" spans="1:57" ht="12.75">
      <c r="A37" s="178"/>
      <c r="B37" s="179" t="s">
        <v>75</v>
      </c>
      <c r="C37" s="180" t="str">
        <f>CONCATENATE(B35," ",C35)</f>
        <v>764 Konstrukce klempířské</v>
      </c>
      <c r="D37" s="181"/>
      <c r="E37" s="182"/>
      <c r="F37" s="183"/>
      <c r="G37" s="184">
        <f>SUM(G35:G36)</f>
        <v>0</v>
      </c>
      <c r="O37" s="170">
        <v>4</v>
      </c>
      <c r="BA37" s="185">
        <f>SUM(BA35:BA36)</f>
        <v>0</v>
      </c>
      <c r="BB37" s="185">
        <f>SUM(BB35:BB36)</f>
        <v>0</v>
      </c>
      <c r="BC37" s="185">
        <f>SUM(BC35:BC36)</f>
        <v>0</v>
      </c>
      <c r="BD37" s="185">
        <f>SUM(BD35:BD36)</f>
        <v>0</v>
      </c>
      <c r="BE37" s="185">
        <f>SUM(BE35:BE36)</f>
        <v>0</v>
      </c>
    </row>
    <row r="38" spans="1:15" ht="12.75">
      <c r="A38" s="163" t="s">
        <v>74</v>
      </c>
      <c r="B38" s="164" t="s">
        <v>133</v>
      </c>
      <c r="C38" s="165" t="s">
        <v>134</v>
      </c>
      <c r="D38" s="166"/>
      <c r="E38" s="167"/>
      <c r="F38" s="167"/>
      <c r="G38" s="168"/>
      <c r="H38" s="169"/>
      <c r="I38" s="169"/>
      <c r="O38" s="170">
        <v>1</v>
      </c>
    </row>
    <row r="39" spans="1:104" ht="12.75">
      <c r="A39" s="171">
        <v>20</v>
      </c>
      <c r="B39" s="172" t="s">
        <v>135</v>
      </c>
      <c r="C39" s="173" t="s">
        <v>136</v>
      </c>
      <c r="D39" s="174" t="s">
        <v>127</v>
      </c>
      <c r="E39" s="175">
        <v>3.1375</v>
      </c>
      <c r="F39" s="175"/>
      <c r="G39" s="176">
        <f aca="true" t="shared" si="12" ref="G39:G46">E39*F39</f>
        <v>0</v>
      </c>
      <c r="O39" s="170">
        <v>2</v>
      </c>
      <c r="AA39" s="146">
        <v>8</v>
      </c>
      <c r="AB39" s="146">
        <v>0</v>
      </c>
      <c r="AC39" s="146">
        <v>3</v>
      </c>
      <c r="AZ39" s="146">
        <v>1</v>
      </c>
      <c r="BA39" s="146">
        <f aca="true" t="shared" si="13" ref="BA39:BA46">IF(AZ39=1,G39,0)</f>
        <v>0</v>
      </c>
      <c r="BB39" s="146">
        <f aca="true" t="shared" si="14" ref="BB39:BB46">IF(AZ39=2,G39,0)</f>
        <v>0</v>
      </c>
      <c r="BC39" s="146">
        <f aca="true" t="shared" si="15" ref="BC39:BC46">IF(AZ39=3,G39,0)</f>
        <v>0</v>
      </c>
      <c r="BD39" s="146">
        <f aca="true" t="shared" si="16" ref="BD39:BD46">IF(AZ39=4,G39,0)</f>
        <v>0</v>
      </c>
      <c r="BE39" s="146">
        <f aca="true" t="shared" si="17" ref="BE39:BE46">IF(AZ39=5,G39,0)</f>
        <v>0</v>
      </c>
      <c r="CA39" s="177">
        <v>8</v>
      </c>
      <c r="CB39" s="177">
        <v>0</v>
      </c>
      <c r="CZ39" s="146">
        <v>0</v>
      </c>
    </row>
    <row r="40" spans="1:104" ht="12.75">
      <c r="A40" s="171">
        <v>21</v>
      </c>
      <c r="B40" s="172" t="s">
        <v>137</v>
      </c>
      <c r="C40" s="173" t="s">
        <v>138</v>
      </c>
      <c r="D40" s="174" t="s">
        <v>127</v>
      </c>
      <c r="E40" s="175">
        <v>3.1375</v>
      </c>
      <c r="F40" s="175"/>
      <c r="G40" s="176">
        <f t="shared" si="12"/>
        <v>0</v>
      </c>
      <c r="O40" s="170">
        <v>2</v>
      </c>
      <c r="AA40" s="146">
        <v>8</v>
      </c>
      <c r="AB40" s="146">
        <v>0</v>
      </c>
      <c r="AC40" s="146">
        <v>3</v>
      </c>
      <c r="AZ40" s="146">
        <v>1</v>
      </c>
      <c r="BA40" s="146">
        <f t="shared" si="13"/>
        <v>0</v>
      </c>
      <c r="BB40" s="146">
        <f t="shared" si="14"/>
        <v>0</v>
      </c>
      <c r="BC40" s="146">
        <f t="shared" si="15"/>
        <v>0</v>
      </c>
      <c r="BD40" s="146">
        <f t="shared" si="16"/>
        <v>0</v>
      </c>
      <c r="BE40" s="146">
        <f t="shared" si="17"/>
        <v>0</v>
      </c>
      <c r="CA40" s="177">
        <v>8</v>
      </c>
      <c r="CB40" s="177">
        <v>0</v>
      </c>
      <c r="CZ40" s="146">
        <v>0</v>
      </c>
    </row>
    <row r="41" spans="1:104" ht="12.75">
      <c r="A41" s="171">
        <v>22</v>
      </c>
      <c r="B41" s="172" t="s">
        <v>139</v>
      </c>
      <c r="C41" s="173" t="s">
        <v>140</v>
      </c>
      <c r="D41" s="174" t="s">
        <v>127</v>
      </c>
      <c r="E41" s="175">
        <v>3.1375</v>
      </c>
      <c r="F41" s="175"/>
      <c r="G41" s="176">
        <f t="shared" si="12"/>
        <v>0</v>
      </c>
      <c r="O41" s="170">
        <v>2</v>
      </c>
      <c r="AA41" s="146">
        <v>8</v>
      </c>
      <c r="AB41" s="146">
        <v>0</v>
      </c>
      <c r="AC41" s="146">
        <v>3</v>
      </c>
      <c r="AZ41" s="146">
        <v>1</v>
      </c>
      <c r="BA41" s="146">
        <f t="shared" si="13"/>
        <v>0</v>
      </c>
      <c r="BB41" s="146">
        <f t="shared" si="14"/>
        <v>0</v>
      </c>
      <c r="BC41" s="146">
        <f t="shared" si="15"/>
        <v>0</v>
      </c>
      <c r="BD41" s="146">
        <f t="shared" si="16"/>
        <v>0</v>
      </c>
      <c r="BE41" s="146">
        <f t="shared" si="17"/>
        <v>0</v>
      </c>
      <c r="CA41" s="177">
        <v>8</v>
      </c>
      <c r="CB41" s="177">
        <v>0</v>
      </c>
      <c r="CZ41" s="146">
        <v>0</v>
      </c>
    </row>
    <row r="42" spans="1:104" ht="12.75">
      <c r="A42" s="171">
        <v>23</v>
      </c>
      <c r="B42" s="172" t="s">
        <v>141</v>
      </c>
      <c r="C42" s="173" t="s">
        <v>142</v>
      </c>
      <c r="D42" s="174" t="s">
        <v>127</v>
      </c>
      <c r="E42" s="175">
        <v>47.0625</v>
      </c>
      <c r="F42" s="175"/>
      <c r="G42" s="176">
        <f t="shared" si="12"/>
        <v>0</v>
      </c>
      <c r="O42" s="170">
        <v>2</v>
      </c>
      <c r="AA42" s="146">
        <v>8</v>
      </c>
      <c r="AB42" s="146">
        <v>0</v>
      </c>
      <c r="AC42" s="146">
        <v>3</v>
      </c>
      <c r="AZ42" s="146">
        <v>1</v>
      </c>
      <c r="BA42" s="146">
        <f t="shared" si="13"/>
        <v>0</v>
      </c>
      <c r="BB42" s="146">
        <f t="shared" si="14"/>
        <v>0</v>
      </c>
      <c r="BC42" s="146">
        <f t="shared" si="15"/>
        <v>0</v>
      </c>
      <c r="BD42" s="146">
        <f t="shared" si="16"/>
        <v>0</v>
      </c>
      <c r="BE42" s="146">
        <f t="shared" si="17"/>
        <v>0</v>
      </c>
      <c r="CA42" s="177">
        <v>8</v>
      </c>
      <c r="CB42" s="177">
        <v>0</v>
      </c>
      <c r="CZ42" s="146">
        <v>0</v>
      </c>
    </row>
    <row r="43" spans="1:104" ht="12.75">
      <c r="A43" s="171">
        <v>24</v>
      </c>
      <c r="B43" s="172" t="s">
        <v>143</v>
      </c>
      <c r="C43" s="173" t="s">
        <v>144</v>
      </c>
      <c r="D43" s="174" t="s">
        <v>127</v>
      </c>
      <c r="E43" s="175">
        <v>3.1375</v>
      </c>
      <c r="F43" s="175"/>
      <c r="G43" s="176">
        <f t="shared" si="12"/>
        <v>0</v>
      </c>
      <c r="O43" s="170">
        <v>2</v>
      </c>
      <c r="AA43" s="146">
        <v>8</v>
      </c>
      <c r="AB43" s="146">
        <v>0</v>
      </c>
      <c r="AC43" s="146">
        <v>3</v>
      </c>
      <c r="AZ43" s="146">
        <v>1</v>
      </c>
      <c r="BA43" s="146">
        <f t="shared" si="13"/>
        <v>0</v>
      </c>
      <c r="BB43" s="146">
        <f t="shared" si="14"/>
        <v>0</v>
      </c>
      <c r="BC43" s="146">
        <f t="shared" si="15"/>
        <v>0</v>
      </c>
      <c r="BD43" s="146">
        <f t="shared" si="16"/>
        <v>0</v>
      </c>
      <c r="BE43" s="146">
        <f t="shared" si="17"/>
        <v>0</v>
      </c>
      <c r="CA43" s="177">
        <v>8</v>
      </c>
      <c r="CB43" s="177">
        <v>0</v>
      </c>
      <c r="CZ43" s="146">
        <v>0</v>
      </c>
    </row>
    <row r="44" spans="1:104" ht="12.75">
      <c r="A44" s="171">
        <v>25</v>
      </c>
      <c r="B44" s="172" t="s">
        <v>145</v>
      </c>
      <c r="C44" s="173" t="s">
        <v>146</v>
      </c>
      <c r="D44" s="174" t="s">
        <v>127</v>
      </c>
      <c r="E44" s="175">
        <v>31.375</v>
      </c>
      <c r="F44" s="175"/>
      <c r="G44" s="176">
        <f t="shared" si="12"/>
        <v>0</v>
      </c>
      <c r="O44" s="170">
        <v>2</v>
      </c>
      <c r="AA44" s="146">
        <v>8</v>
      </c>
      <c r="AB44" s="146">
        <v>0</v>
      </c>
      <c r="AC44" s="146">
        <v>3</v>
      </c>
      <c r="AZ44" s="146">
        <v>1</v>
      </c>
      <c r="BA44" s="146">
        <f t="shared" si="13"/>
        <v>0</v>
      </c>
      <c r="BB44" s="146">
        <f t="shared" si="14"/>
        <v>0</v>
      </c>
      <c r="BC44" s="146">
        <f t="shared" si="15"/>
        <v>0</v>
      </c>
      <c r="BD44" s="146">
        <f t="shared" si="16"/>
        <v>0</v>
      </c>
      <c r="BE44" s="146">
        <f t="shared" si="17"/>
        <v>0</v>
      </c>
      <c r="CA44" s="177">
        <v>8</v>
      </c>
      <c r="CB44" s="177">
        <v>0</v>
      </c>
      <c r="CZ44" s="146">
        <v>0</v>
      </c>
    </row>
    <row r="45" spans="1:104" ht="12.75">
      <c r="A45" s="171">
        <v>26</v>
      </c>
      <c r="B45" s="172" t="s">
        <v>147</v>
      </c>
      <c r="C45" s="173" t="s">
        <v>148</v>
      </c>
      <c r="D45" s="174" t="s">
        <v>127</v>
      </c>
      <c r="E45" s="175">
        <v>3.1375</v>
      </c>
      <c r="F45" s="175"/>
      <c r="G45" s="176">
        <f t="shared" si="12"/>
        <v>0</v>
      </c>
      <c r="O45" s="170">
        <v>2</v>
      </c>
      <c r="AA45" s="146">
        <v>8</v>
      </c>
      <c r="AB45" s="146">
        <v>0</v>
      </c>
      <c r="AC45" s="146">
        <v>3</v>
      </c>
      <c r="AZ45" s="146">
        <v>1</v>
      </c>
      <c r="BA45" s="146">
        <f t="shared" si="13"/>
        <v>0</v>
      </c>
      <c r="BB45" s="146">
        <f t="shared" si="14"/>
        <v>0</v>
      </c>
      <c r="BC45" s="146">
        <f t="shared" si="15"/>
        <v>0</v>
      </c>
      <c r="BD45" s="146">
        <f t="shared" si="16"/>
        <v>0</v>
      </c>
      <c r="BE45" s="146">
        <f t="shared" si="17"/>
        <v>0</v>
      </c>
      <c r="CA45" s="177">
        <v>8</v>
      </c>
      <c r="CB45" s="177">
        <v>0</v>
      </c>
      <c r="CZ45" s="146">
        <v>0</v>
      </c>
    </row>
    <row r="46" spans="1:104" ht="12.75">
      <c r="A46" s="171">
        <v>27</v>
      </c>
      <c r="B46" s="172" t="s">
        <v>149</v>
      </c>
      <c r="C46" s="173" t="s">
        <v>150</v>
      </c>
      <c r="D46" s="174" t="s">
        <v>127</v>
      </c>
      <c r="E46" s="175">
        <v>3.1375</v>
      </c>
      <c r="F46" s="175"/>
      <c r="G46" s="176">
        <f t="shared" si="12"/>
        <v>0</v>
      </c>
      <c r="O46" s="170">
        <v>2</v>
      </c>
      <c r="AA46" s="146">
        <v>8</v>
      </c>
      <c r="AB46" s="146">
        <v>0</v>
      </c>
      <c r="AC46" s="146">
        <v>3</v>
      </c>
      <c r="AZ46" s="146">
        <v>1</v>
      </c>
      <c r="BA46" s="146">
        <f t="shared" si="13"/>
        <v>0</v>
      </c>
      <c r="BB46" s="146">
        <f t="shared" si="14"/>
        <v>0</v>
      </c>
      <c r="BC46" s="146">
        <f t="shared" si="15"/>
        <v>0</v>
      </c>
      <c r="BD46" s="146">
        <f t="shared" si="16"/>
        <v>0</v>
      </c>
      <c r="BE46" s="146">
        <f t="shared" si="17"/>
        <v>0</v>
      </c>
      <c r="CA46" s="177">
        <v>8</v>
      </c>
      <c r="CB46" s="177">
        <v>0</v>
      </c>
      <c r="CZ46" s="146">
        <v>0</v>
      </c>
    </row>
    <row r="47" spans="1:57" ht="12.75">
      <c r="A47" s="178"/>
      <c r="B47" s="179" t="s">
        <v>75</v>
      </c>
      <c r="C47" s="180" t="str">
        <f>CONCATENATE(B38," ",C38)</f>
        <v>D96 Přesuny suti a vybouraných hmot</v>
      </c>
      <c r="D47" s="181"/>
      <c r="E47" s="182"/>
      <c r="F47" s="183"/>
      <c r="G47" s="184">
        <f>SUM(G38:G46)</f>
        <v>0</v>
      </c>
      <c r="O47" s="170">
        <v>4</v>
      </c>
      <c r="BA47" s="185">
        <f>SUM(BA38:BA46)</f>
        <v>0</v>
      </c>
      <c r="BB47" s="185">
        <f>SUM(BB38:BB46)</f>
        <v>0</v>
      </c>
      <c r="BC47" s="185">
        <f>SUM(BC38:BC46)</f>
        <v>0</v>
      </c>
      <c r="BD47" s="185">
        <f>SUM(BD38:BD46)</f>
        <v>0</v>
      </c>
      <c r="BE47" s="185">
        <f>SUM(BE38:BE46)</f>
        <v>0</v>
      </c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spans="1:7" ht="12.75">
      <c r="A71" s="186"/>
      <c r="B71" s="186"/>
      <c r="C71" s="186"/>
      <c r="D71" s="186"/>
      <c r="E71" s="186"/>
      <c r="F71" s="186"/>
      <c r="G71" s="186"/>
    </row>
    <row r="72" spans="1:7" ht="12.75">
      <c r="A72" s="186"/>
      <c r="B72" s="186"/>
      <c r="C72" s="186"/>
      <c r="D72" s="186"/>
      <c r="E72" s="186"/>
      <c r="F72" s="186"/>
      <c r="G72" s="186"/>
    </row>
    <row r="73" spans="1:7" ht="12.75">
      <c r="A73" s="186"/>
      <c r="B73" s="186"/>
      <c r="C73" s="186"/>
      <c r="D73" s="186"/>
      <c r="E73" s="186"/>
      <c r="F73" s="186"/>
      <c r="G73" s="186"/>
    </row>
    <row r="74" spans="1:7" ht="12.75">
      <c r="A74" s="186"/>
      <c r="B74" s="186"/>
      <c r="C74" s="186"/>
      <c r="D74" s="186"/>
      <c r="E74" s="186"/>
      <c r="F74" s="186"/>
      <c r="G74" s="18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spans="1:2" ht="12.75">
      <c r="A106" s="187"/>
      <c r="B106" s="187"/>
    </row>
    <row r="107" spans="1:7" ht="12.75">
      <c r="A107" s="186"/>
      <c r="B107" s="186"/>
      <c r="C107" s="189"/>
      <c r="D107" s="189"/>
      <c r="E107" s="190"/>
      <c r="F107" s="189"/>
      <c r="G107" s="191"/>
    </row>
    <row r="108" spans="1:7" ht="12.75">
      <c r="A108" s="192"/>
      <c r="B108" s="192"/>
      <c r="C108" s="186"/>
      <c r="D108" s="186"/>
      <c r="E108" s="193"/>
      <c r="F108" s="186"/>
      <c r="G108" s="186"/>
    </row>
    <row r="109" spans="1:7" ht="12.75">
      <c r="A109" s="186"/>
      <c r="B109" s="186"/>
      <c r="C109" s="186"/>
      <c r="D109" s="186"/>
      <c r="E109" s="193"/>
      <c r="F109" s="186"/>
      <c r="G109" s="186"/>
    </row>
    <row r="110" spans="1:7" ht="12.75">
      <c r="A110" s="186"/>
      <c r="B110" s="186"/>
      <c r="C110" s="186"/>
      <c r="D110" s="186"/>
      <c r="E110" s="193"/>
      <c r="F110" s="186"/>
      <c r="G110" s="186"/>
    </row>
    <row r="111" spans="1:7" ht="12.75">
      <c r="A111" s="186"/>
      <c r="B111" s="186"/>
      <c r="C111" s="186"/>
      <c r="D111" s="186"/>
      <c r="E111" s="193"/>
      <c r="F111" s="186"/>
      <c r="G111" s="186"/>
    </row>
    <row r="112" spans="1:7" ht="12.75">
      <c r="A112" s="186"/>
      <c r="B112" s="186"/>
      <c r="C112" s="186"/>
      <c r="D112" s="186"/>
      <c r="E112" s="193"/>
      <c r="F112" s="186"/>
      <c r="G112" s="186"/>
    </row>
    <row r="113" spans="1:7" ht="12.75">
      <c r="A113" s="186"/>
      <c r="B113" s="186"/>
      <c r="C113" s="186"/>
      <c r="D113" s="186"/>
      <c r="E113" s="193"/>
      <c r="F113" s="186"/>
      <c r="G113" s="186"/>
    </row>
    <row r="114" spans="1:7" ht="12.75">
      <c r="A114" s="186"/>
      <c r="B114" s="186"/>
      <c r="C114" s="186"/>
      <c r="D114" s="186"/>
      <c r="E114" s="193"/>
      <c r="F114" s="186"/>
      <c r="G114" s="186"/>
    </row>
    <row r="115" spans="1:7" ht="12.75">
      <c r="A115" s="186"/>
      <c r="B115" s="186"/>
      <c r="C115" s="186"/>
      <c r="D115" s="186"/>
      <c r="E115" s="193"/>
      <c r="F115" s="186"/>
      <c r="G115" s="186"/>
    </row>
    <row r="116" spans="1:7" ht="12.75">
      <c r="A116" s="186"/>
      <c r="B116" s="186"/>
      <c r="C116" s="186"/>
      <c r="D116" s="186"/>
      <c r="E116" s="193"/>
      <c r="F116" s="186"/>
      <c r="G116" s="186"/>
    </row>
    <row r="117" spans="1:7" ht="12.75">
      <c r="A117" s="186"/>
      <c r="B117" s="186"/>
      <c r="C117" s="186"/>
      <c r="D117" s="186"/>
      <c r="E117" s="193"/>
      <c r="F117" s="186"/>
      <c r="G117" s="186"/>
    </row>
    <row r="118" spans="1:7" ht="12.75">
      <c r="A118" s="186"/>
      <c r="B118" s="186"/>
      <c r="C118" s="186"/>
      <c r="D118" s="186"/>
      <c r="E118" s="193"/>
      <c r="F118" s="186"/>
      <c r="G118" s="186"/>
    </row>
    <row r="119" spans="1:7" ht="12.75">
      <c r="A119" s="186"/>
      <c r="B119" s="186"/>
      <c r="C119" s="186"/>
      <c r="D119" s="186"/>
      <c r="E119" s="193"/>
      <c r="F119" s="186"/>
      <c r="G119" s="186"/>
    </row>
    <row r="120" spans="1:7" ht="12.75">
      <c r="A120" s="186"/>
      <c r="B120" s="186"/>
      <c r="C120" s="186"/>
      <c r="D120" s="186"/>
      <c r="E120" s="193"/>
      <c r="F120" s="186"/>
      <c r="G120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voldrich</cp:lastModifiedBy>
  <dcterms:created xsi:type="dcterms:W3CDTF">2020-07-31T10:02:38Z</dcterms:created>
  <dcterms:modified xsi:type="dcterms:W3CDTF">2020-08-14T09:03:33Z</dcterms:modified>
  <cp:category/>
  <cp:version/>
  <cp:contentType/>
  <cp:contentStatus/>
</cp:coreProperties>
</file>