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16380" windowHeight="8190" tabRatio="544" activeTab="1"/>
  </bookViews>
  <sheets>
    <sheet name="REKAPITULACE NÁKLADŮ" sheetId="1" r:id="rId1"/>
    <sheet name="REKAPITULACE DLE OBJEKTŮ" sheetId="2" r:id="rId2"/>
    <sheet name="DODÁVKY- MATERIÁL" sheetId="3" r:id="rId3"/>
    <sheet name="OCENĚNÉ PRÁCE" sheetId="4" r:id="rId4"/>
  </sheets>
  <definedNames/>
  <calcPr calcId="145621"/>
</workbook>
</file>

<file path=xl/sharedStrings.xml><?xml version="1.0" encoding="utf-8"?>
<sst xmlns="http://schemas.openxmlformats.org/spreadsheetml/2006/main" count="576" uniqueCount="290">
  <si>
    <t>REKAPITULACE NÁKLADŮ stavby v tisících Kč</t>
  </si>
  <si>
    <t>verze 32.02</t>
  </si>
  <si>
    <t>Poznámka</t>
  </si>
  <si>
    <t>Sloupec G skrýt</t>
  </si>
  <si>
    <t>Označení (název) stavby dle zadávacího návrhu</t>
  </si>
  <si>
    <t>Číslo definice projektu dle zadávacího návrhu</t>
  </si>
  <si>
    <t>1702052</t>
  </si>
  <si>
    <t>Verze NZ, Datum:</t>
  </si>
  <si>
    <t>00132</t>
  </si>
  <si>
    <t>Okres:</t>
  </si>
  <si>
    <t>Počet SOBS VB majitelé / spolumajitelé</t>
  </si>
  <si>
    <t>Počet dohod o omezení v užívání</t>
  </si>
  <si>
    <t>Počet LV v ks</t>
  </si>
  <si>
    <t>I. Projektové a průzkumné práce</t>
  </si>
  <si>
    <t>Cena PD</t>
  </si>
  <si>
    <t>Administrace SOBS VB a dohod o omezení</t>
  </si>
  <si>
    <t>Geodetické práce při zpracování PD</t>
  </si>
  <si>
    <t>Správní poplatky včetně ostatních nákladů</t>
  </si>
  <si>
    <t>Zajištění  BOZP v rámci PD</t>
  </si>
  <si>
    <t>Geologický průzkum</t>
  </si>
  <si>
    <t>Sečtená hodnota</t>
  </si>
  <si>
    <t>Upraveno vzorcem</t>
  </si>
  <si>
    <t>II.+III. Provozní soubory a stavební objekty</t>
  </si>
  <si>
    <t>Investiční dodávky (SaZ + trafa)</t>
  </si>
  <si>
    <t>Materiály dodávané DSO (mimo SaZ a traf)</t>
  </si>
  <si>
    <t>Materiály dodávané zhotovitelem</t>
  </si>
  <si>
    <t>Práce</t>
  </si>
  <si>
    <t>Materiály rozpočtované mimo KROS (viz. rek.obj.)</t>
  </si>
  <si>
    <t>Práce rozpočtované mimo KROS (viz. rek.obj.)</t>
  </si>
  <si>
    <t>Příplatek na mechanizaci pro malé stavby</t>
  </si>
  <si>
    <t>VII. Ostatní náklady</t>
  </si>
  <si>
    <t>Vytýčení podzemních zařízení</t>
  </si>
  <si>
    <t>X</t>
  </si>
  <si>
    <t>Doprava výkonového materiálu,odvoz zeminy</t>
  </si>
  <si>
    <t>Revize</t>
  </si>
  <si>
    <t>Zábory</t>
  </si>
  <si>
    <t>Skládkovné</t>
  </si>
  <si>
    <t>Ekonomické újmy na plodinách</t>
  </si>
  <si>
    <t>Koordinační činnost zhotovitele</t>
  </si>
  <si>
    <t>Archeologický dohled</t>
  </si>
  <si>
    <t>Dopravní značení</t>
  </si>
  <si>
    <t>Hutnící zkoušky</t>
  </si>
  <si>
    <t>Další náklady zhotovitele (viz.rekapitulace objektů)</t>
  </si>
  <si>
    <t>IX. Jiné investice</t>
  </si>
  <si>
    <t>Inženýrink DSO</t>
  </si>
  <si>
    <t>Manipulace,vypínání,diagnostika a činnost ČDS  (s použitím metody PPN nebo bez)</t>
  </si>
  <si>
    <t>N</t>
  </si>
  <si>
    <t>Koordinátor BOZP</t>
  </si>
  <si>
    <t>Pronájem záložních zdrojů a mobilních TS</t>
  </si>
  <si>
    <t>Jednorázové náhr. za omezení užívání</t>
  </si>
  <si>
    <t>Geometrické plány pro dohody o omezení</t>
  </si>
  <si>
    <t>Věcná břemena celkem</t>
  </si>
  <si>
    <t>Věcná břemena vklady</t>
  </si>
  <si>
    <t>Věcná břemena náhrady</t>
  </si>
  <si>
    <t>Geometrické plány pro VB</t>
  </si>
  <si>
    <t>Geodetické vytýčení před. zaháj. stavby</t>
  </si>
  <si>
    <t>Geodetické zaměření skutečného stavu</t>
  </si>
  <si>
    <t>Zajištění kupní smlouvy pozemku TR vč. zápisu do KN</t>
  </si>
  <si>
    <t>Geometrické plány pro účel odkupu pozemku</t>
  </si>
  <si>
    <t>Kupní cena pozemku</t>
  </si>
  <si>
    <t>Další náklady DSO (viz.rekapitulace objektů)</t>
  </si>
  <si>
    <t>Stavebně montážní činnost</t>
  </si>
  <si>
    <t>Celkové náklady stavby</t>
  </si>
  <si>
    <t>REKAPITULACE NÁKLADŮ objektu v tisících Kč</t>
  </si>
  <si>
    <t>Sloupec F skrýt</t>
  </si>
  <si>
    <t>Kód a název objektu</t>
  </si>
  <si>
    <t>001 - Montáž</t>
  </si>
  <si>
    <t>SPP</t>
  </si>
  <si>
    <t xml:space="preserve">320 - vedení kabelové NN </t>
  </si>
  <si>
    <t>Délka trasy vedení dle PD v "km"</t>
  </si>
  <si>
    <t>Délka výkopu kabelových rýh dle PD v km</t>
  </si>
  <si>
    <t>Počet jam pro beton.základy venkovního vedení v ks</t>
  </si>
  <si>
    <t>Počet dní záboru</t>
  </si>
  <si>
    <t>Plocha záboru v m2</t>
  </si>
  <si>
    <t>Sazba pro zábor dle vyhlášek měst v Kč/m2/den</t>
  </si>
  <si>
    <t>Počet hodin elektromont. prací / Hodinová sazba</t>
  </si>
  <si>
    <t>Počet hodin stavebních (zemních) prací / Hodinová sazba</t>
  </si>
  <si>
    <t>Aut.výpočet</t>
  </si>
  <si>
    <t>Upřesnění</t>
  </si>
  <si>
    <t>Zábory veřejného prostranství, pronájmy ploch</t>
  </si>
  <si>
    <t>-</t>
  </si>
  <si>
    <t>Manipulace,vypínání,diagnostika a činnost ČDS</t>
  </si>
  <si>
    <t>Celkové náklady objektu</t>
  </si>
  <si>
    <t>DODÁVKY ZHOTOVITELE</t>
  </si>
  <si>
    <t>Název stavby:</t>
  </si>
  <si>
    <t>Datum:</t>
  </si>
  <si>
    <t>Definice SAP:</t>
  </si>
  <si>
    <t>Oblast:</t>
  </si>
  <si>
    <t>Sever</t>
  </si>
  <si>
    <t>Hl. projektant:</t>
  </si>
  <si>
    <t>Oblast ocenění:</t>
  </si>
  <si>
    <t>Projekt. firma:</t>
  </si>
  <si>
    <t>Kód materiálu</t>
  </si>
  <si>
    <t>Typ materiálu</t>
  </si>
  <si>
    <t>Popis</t>
  </si>
  <si>
    <t>Rozšířený popis</t>
  </si>
  <si>
    <t>Množství celkové</t>
  </si>
  <si>
    <t>MJ</t>
  </si>
  <si>
    <t>Cena jednotková</t>
  </si>
  <si>
    <t>Cena celková</t>
  </si>
  <si>
    <t>001</t>
  </si>
  <si>
    <t>Montáž</t>
  </si>
  <si>
    <t>320</t>
  </si>
  <si>
    <t xml:space="preserve">vedení kabelové NN </t>
  </si>
  <si>
    <t>1000174090</t>
  </si>
  <si>
    <t>vedl.</t>
  </si>
  <si>
    <t>M</t>
  </si>
  <si>
    <t>9870020130</t>
  </si>
  <si>
    <t>výk.</t>
  </si>
  <si>
    <t>CEZDSO STERKOPISEK FR.0-32 TR.C</t>
  </si>
  <si>
    <t>KG</t>
  </si>
  <si>
    <t>9870020140</t>
  </si>
  <si>
    <t>CEZDSO STERKODRT FR.0-63 TR.A</t>
  </si>
  <si>
    <t>9870020320</t>
  </si>
  <si>
    <t>CEZDSO PODKLAD Z KAMENIVA MECH.ZPEVN.MZK</t>
  </si>
  <si>
    <t>9870020350</t>
  </si>
  <si>
    <t>CEZDSO ASFALT.BET.OBRUS.ACO11+ 50/70 TR1</t>
  </si>
  <si>
    <t>9870020370</t>
  </si>
  <si>
    <t>CEZDSO ASFALT.BET.LOZNI ACL16S+ 50/70TR1</t>
  </si>
  <si>
    <t>KS</t>
  </si>
  <si>
    <t>9870020300</t>
  </si>
  <si>
    <t>CEZDSO KOTOUC REZACI DIAMANT PR450ASFALT</t>
  </si>
  <si>
    <t>9870020090</t>
  </si>
  <si>
    <t>CEZDSO KAMENIVO DOLOM.DO BETONU FR.0-4VL</t>
  </si>
  <si>
    <t>9870020180</t>
  </si>
  <si>
    <t>CEZDSO LAK ASFALT.PENETRAL ALP SUD 160KG</t>
  </si>
  <si>
    <t>9870020190</t>
  </si>
  <si>
    <t>CEZDSO ZALIVKA ASFALTOVA AZ BUBNY</t>
  </si>
  <si>
    <t>9870020340</t>
  </si>
  <si>
    <t>CEZDSO ASFALT.BET.OBRUS.ACO11 50/70 TR2</t>
  </si>
  <si>
    <t>9870020360</t>
  </si>
  <si>
    <t>CEZDSO ASFALT.BET.PODKL.ACP16S 50/70 TR1</t>
  </si>
  <si>
    <t>9870020010</t>
  </si>
  <si>
    <t>CEZDSO KAMENIVO DRC.DROBNE FR.0-4 TR.A</t>
  </si>
  <si>
    <t>9870020020</t>
  </si>
  <si>
    <t>CEZDSO KAMENIVO DRC.HRUBE FR.4-8 TR.B</t>
  </si>
  <si>
    <t>9870020030</t>
  </si>
  <si>
    <t>CEZDSO KAMENIVO DRC.HRUBE FR.63-125 TR.B</t>
  </si>
  <si>
    <t>9870020230</t>
  </si>
  <si>
    <t>CEZDSO ZAMKOVA DLAZBA</t>
  </si>
  <si>
    <t>M2</t>
  </si>
  <si>
    <t>9870020290</t>
  </si>
  <si>
    <t>CEZDSO PISEK ZASYPOVY FR.0-4</t>
  </si>
  <si>
    <t>1000070810</t>
  </si>
  <si>
    <t>TYC ZEMNICI T PROFIL 1,5M SE SVORKOU</t>
  </si>
  <si>
    <t>hlav.</t>
  </si>
  <si>
    <t>002</t>
  </si>
  <si>
    <t>003</t>
  </si>
  <si>
    <t>004</t>
  </si>
  <si>
    <t>005</t>
  </si>
  <si>
    <t>006</t>
  </si>
  <si>
    <t>007</t>
  </si>
  <si>
    <t>008</t>
  </si>
  <si>
    <t>009</t>
  </si>
  <si>
    <t>Dodávky zhotovitele celkem:</t>
  </si>
  <si>
    <t>OCENĚNÉ PRÁCE</t>
  </si>
  <si>
    <t>Kód práce</t>
  </si>
  <si>
    <t>Typ práce</t>
  </si>
  <si>
    <t>Zatřízení nákladů</t>
  </si>
  <si>
    <t>Elektromontážní a Stavební (zemní) práce</t>
  </si>
  <si>
    <t>Mechanizace</t>
  </si>
  <si>
    <t>Definitivní zádlažby</t>
  </si>
  <si>
    <t>NH celk.</t>
  </si>
  <si>
    <t>Sazba</t>
  </si>
  <si>
    <t>Cena celk.</t>
  </si>
  <si>
    <t>Cena jedn.</t>
  </si>
  <si>
    <t>PEDA22A</t>
  </si>
  <si>
    <t>217</t>
  </si>
  <si>
    <t>PEAA13A</t>
  </si>
  <si>
    <t>215</t>
  </si>
  <si>
    <t>SEJMUTI DRNU</t>
  </si>
  <si>
    <t>PEQA01A</t>
  </si>
  <si>
    <t>POLOZENI DRNU</t>
  </si>
  <si>
    <t>PEFA22A</t>
  </si>
  <si>
    <t>PEEA76A</t>
  </si>
  <si>
    <t>PEGA86A</t>
  </si>
  <si>
    <t>PELA40A</t>
  </si>
  <si>
    <t>PEDA39A</t>
  </si>
  <si>
    <t>PMEA65A</t>
  </si>
  <si>
    <t>250</t>
  </si>
  <si>
    <t>ODSTRAN.VOZOVKY ASFALT. KRYT NAD VYKOPEM</t>
  </si>
  <si>
    <t>PMEA66A</t>
  </si>
  <si>
    <t>ZRIZENI VOZOVKY ASFALT. KRYT NAD VYKOPEM</t>
  </si>
  <si>
    <t>PEFA39A</t>
  </si>
  <si>
    <t>PCHA40A</t>
  </si>
  <si>
    <t>315</t>
  </si>
  <si>
    <t>PRIPL.NA ZATAH. KABELU V OCHRANNE TRUBCE</t>
  </si>
  <si>
    <t>PEDA11A</t>
  </si>
  <si>
    <t>PEFA11A</t>
  </si>
  <si>
    <t>PMEA35A</t>
  </si>
  <si>
    <t>ODSTRAN.CHODNIKU ZAMK.DLAZBA NAD VYKOPEM</t>
  </si>
  <si>
    <t>PMEA36A</t>
  </si>
  <si>
    <t>ZRIZENI CHODNIK STAV.ZAMK.DLAZ.NAD VYKOP</t>
  </si>
  <si>
    <t>PEJA22A</t>
  </si>
  <si>
    <t>KAB.LOZE-PISEK S.35 CM,PE PAS 300MM</t>
  </si>
  <si>
    <t>PDQA24A</t>
  </si>
  <si>
    <t>336</t>
  </si>
  <si>
    <t>TYC ZEMNICI ZPT 15,DELKA 1,5M SE SVORKOU</t>
  </si>
  <si>
    <t>PEBA04A</t>
  </si>
  <si>
    <t>VYKOP JAMY PRO SLOUP, KOTVU-RUCNE,TR.3-4</t>
  </si>
  <si>
    <t>M3</t>
  </si>
  <si>
    <t>PEBA12A</t>
  </si>
  <si>
    <t>ZAHOZ JAMY PRO SLOUP, KOTVU RUCNE TR.3</t>
  </si>
  <si>
    <t>PCIA01A</t>
  </si>
  <si>
    <t>UKONC.-ZAP.VOD.DO 2,5MM2 SVORK.V ROZVAD.</t>
  </si>
  <si>
    <t>PCIA03A</t>
  </si>
  <si>
    <t>UKONC.-ZAP.VOD.DO 16 MM2 SVORK.V ROZVAD.</t>
  </si>
  <si>
    <t>Oceněné práce celkem:</t>
  </si>
  <si>
    <t>TRUBKA KORUG.OHEBNA KORUFL. 40 CERNA 50M</t>
  </si>
  <si>
    <t>TRUBKA KORUG. PE KORUFLEX 40/32 OHEBNA</t>
  </si>
  <si>
    <t>010</t>
  </si>
  <si>
    <t>011</t>
  </si>
  <si>
    <t>Svítidlo VO, typ A dle TZ, zdroj LED 4000K, 3.650lm, Pmax=27W, DN10</t>
  </si>
  <si>
    <t>Svítidlo VO, typ B dle TZ, zdroj LED 4000K, 3.850lm, Pmax=28W, DN10</t>
  </si>
  <si>
    <t>Svítidlo VO, typ C dle TZ, zdroj LED 4000K, 4.500lm, Pmax=33W - Unistreet 20LED</t>
  </si>
  <si>
    <t>Svorkovnice sloupová, IP54, 4pólová, 3 vývody, včetně pojist. vložek 6A, gG</t>
  </si>
  <si>
    <t>Svorkovnice sloupová, IP54, 4pólová, 3 vývody, včetně pojist. vložek 2x6A, gG</t>
  </si>
  <si>
    <t>1000013270</t>
  </si>
  <si>
    <t>KABEL CYKY-J 3X1,5MM2 750V</t>
  </si>
  <si>
    <t>PCCA04A</t>
  </si>
  <si>
    <t>KABEL CYKY-J 3X1,5 VOLNE ULOZENY</t>
  </si>
  <si>
    <t>1000013240</t>
  </si>
  <si>
    <t>KABEL CYKY-J  4X16MM2  750V</t>
  </si>
  <si>
    <t>PCCA70A</t>
  </si>
  <si>
    <t>KABEL CYKY-J 4X16 PEVNE ULOZENY</t>
  </si>
  <si>
    <t>DRAT FEZN PRUM.10MM ZEMNICI(BAL.50KG)</t>
  </si>
  <si>
    <t>PDQA67A</t>
  </si>
  <si>
    <t>UZEMNENI V ZEMI-DRAT FEZN 10MM</t>
  </si>
  <si>
    <t>354419960</t>
  </si>
  <si>
    <t>DRAT FEZN PRUM.10MM ZEMNICI OZOLOVANÝ ZŽ</t>
  </si>
  <si>
    <t>Sloup sadový, vetknutý, 2 stupňový, ocel+žár. Zn; 5,0m, dřík 60mm, patka 114mm</t>
  </si>
  <si>
    <t>Sloup sadový, vetknutý, 2 stupňový, ocel+žár. Zn; 6,0m, dřík 60mm, patka 114mm</t>
  </si>
  <si>
    <t>Sloup silniční, vetknutý, 2 stupňový, ocel+žár. Zn; 7,2m, dřík 89mm, patka 133mm</t>
  </si>
  <si>
    <t>Sloup sadový, vetknutý, 2 stupňový, ocel+žár. Zn; 5,0m, dřík 76mm, patka 114mm</t>
  </si>
  <si>
    <t>Výložník  ocel., kolmý lomený žár. Zn, l=1500mm, d=89mm, sklon+10°</t>
  </si>
  <si>
    <t>Výložník  ocel. kolmý lomený žár. Zn, l=2500mm, d=76mm, sklon+10°</t>
  </si>
  <si>
    <t>Výložník  ocel. kolmý lomený žár. Zn, l=500mm, d=60mm, sklon+10°, 2 ramena 90°</t>
  </si>
  <si>
    <t>Montáž výložníku na sloup VO pomocí mechanizace</t>
  </si>
  <si>
    <t>Sloupové pouzdro 0,25x1,2m z plastových trubek</t>
  </si>
  <si>
    <t>Sloupové pouzdro 0,25x0,6m z plastových trubek</t>
  </si>
  <si>
    <t>Sloupové pouzdro 0,25x0,8m z plastových trubek</t>
  </si>
  <si>
    <t>Sloupové pouzdro 0,25x1,0m z plastových trubek</t>
  </si>
  <si>
    <t>Sloupové pouzdro 0,25x0,6m až 0,8m osazení, betonování</t>
  </si>
  <si>
    <t>Sloupové pouzdro 0,25x1,0m až 1,2m osazení, betonování</t>
  </si>
  <si>
    <t>Montáž sloupu do 6m do zemního pouzdra-ruční, zásyp pískem</t>
  </si>
  <si>
    <t>Montáž sloupu nad 6m do zemního pouzdra- mechanizací, zásyp pískem</t>
  </si>
  <si>
    <t>1000327780</t>
  </si>
  <si>
    <t>FOLIE VYSTR.S BLESKEM330X0,4 CERV.A 125M</t>
  </si>
  <si>
    <t>PEJA41A</t>
  </si>
  <si>
    <t>FOLIE VYSTRAZNA Z PVC ,SIRKA 33 CM</t>
  </si>
  <si>
    <t>Svorkovnice stoupací min. 4x2x16-25mm2, IP20, 4pól, vedlejší vodič min. 4x1x2,5mm2 (6323-95 PK)</t>
  </si>
  <si>
    <t>PELA59A</t>
  </si>
  <si>
    <t>TRUBKA HRDLOVA PVC 200/192 TYC 6M Z.TR.2</t>
  </si>
  <si>
    <t>PECA70A</t>
  </si>
  <si>
    <t>230</t>
  </si>
  <si>
    <t>ROZBOURANI BETONOVEHO ZAKLADU</t>
  </si>
  <si>
    <t>Demontáž ocel. sloupu VO - do 5m, včetně odvozu do 2km</t>
  </si>
  <si>
    <t>Demontáž ocel. sloupu VO - do 8m, včetně odvozu do 2km</t>
  </si>
  <si>
    <t>Demontáž prvků VO (svítidla ze sloupu ČEZ včetně kotevních prvků 19ks, SP100, nástěnný výložník 1ks)</t>
  </si>
  <si>
    <t>ZAHOZ KABEL.RYHY 50X120CM RUCNE,ZEM.TR.4 - mimo souběh s kabelem NN</t>
  </si>
  <si>
    <t>VYKOP KABEL.RYHY 35X80 CM RUCNE,ZEM.TR.3 - mimo souběh s kabelem NN</t>
  </si>
  <si>
    <t>ZAHOZ KABEL.RYHY 35X80 CM RUCNE,ZEM.TR.3 mimo souběh s kabelem NN</t>
  </si>
  <si>
    <t>VYKOP KABEL.RYHY 50X120CM RUCNE,ZEM.TR.4 - mimo souběh s kabelem NN</t>
  </si>
  <si>
    <t>ZAHOZ KABEL.RYHY 10X10 CM RUCNE,ZEM.TR.3 - drážka pro zem. drát</t>
  </si>
  <si>
    <t>VYKOP KABEL.RYHY 10X10 CM RUCNE ZEM.TR.3 - drážka pro zem. drát</t>
  </si>
  <si>
    <t>VYKOP KABEL.RYHY 35X50 CM RUCNE,ZEM.TR.4 - rozšíření výkopu při souběhu s kabelem NN</t>
  </si>
  <si>
    <t>ZAHOZ KABEL.RYHY 35X50 CM RUCNE,ZEM.TR.4 - rozšíření výkopu při souběhu s kabelem NN</t>
  </si>
  <si>
    <t>VYKOP KABEL.RYHY 35X80 CM RUCNE,ZEM.TR.3 - rozšíření výkopu při souběhu s kabelem NN</t>
  </si>
  <si>
    <t>ZAHOZ KABEL.RYHY 35X80 CM RUCNE,ZEM.TR.3 - rozšíření výkopu při souběhu s kabelem NN</t>
  </si>
  <si>
    <t>VYKOP KABEL.RYHY 50X120CM RUCNE,ZEM.TR.4 - rozšíření výkopu při souběhu s kabelem NN</t>
  </si>
  <si>
    <t>ZAHOZ KABEL.RYHY 50X120CM RUCNE,ZEM.TR.4 - rozšíření výkopu při souběhu s kabelem NN</t>
  </si>
  <si>
    <t>SVORKA odbočovací a spojovací SR 3 a pro spojování kruhových a páskových vodičů    FeZn (2ks na jeden spoj)</t>
  </si>
  <si>
    <t>Montáž sloupové svorkovnice, stoupací svorkovnice</t>
  </si>
  <si>
    <t>Montáž svítidla + zapojení kabelů do sloup. svorkovnice</t>
  </si>
  <si>
    <t>9870011010</t>
  </si>
  <si>
    <t>CEZDSO SMES BETONOVA C12/15</t>
  </si>
  <si>
    <t>Demontáž stávajícího zemního kebelu VO, AYKY 4x25</t>
  </si>
  <si>
    <t>TRUBKA PVC 200/192/6000 TRIDA 2</t>
  </si>
  <si>
    <t>012</t>
  </si>
  <si>
    <t>013</t>
  </si>
  <si>
    <t>014</t>
  </si>
  <si>
    <t>015</t>
  </si>
  <si>
    <t>016</t>
  </si>
  <si>
    <t>017</t>
  </si>
  <si>
    <t>018</t>
  </si>
  <si>
    <t>VO - PROKOPA VELIKÉHO, U SLÉVÁRNY</t>
  </si>
  <si>
    <t>Česká Lípa</t>
  </si>
  <si>
    <t xml:space="preserve">Verze </t>
  </si>
  <si>
    <t>EFektivní OSvětlování s.r.o.</t>
  </si>
  <si>
    <t>Verze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</si>
</sst>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;\-#,##0"/>
    <numFmt numFmtId="165" formatCode="###0.0;\-###0.0"/>
    <numFmt numFmtId="166" formatCode="####;\-####"/>
    <numFmt numFmtId="167" formatCode="#,##0.0;\-#,##0.0"/>
    <numFmt numFmtId="168" formatCode="###0.00000;\-###0.00000"/>
    <numFmt numFmtId="169" formatCode="#,##0.00;\-#,##0.00"/>
    <numFmt numFmtId="170" formatCode="#,##0.000;\-#,##0.000"/>
    <numFmt numFmtId="171" formatCode="mm/dd/yyyy"/>
    <numFmt numFmtId="172" formatCode="#,##0.000_ ;\-#,##0.000\ "/>
    <numFmt numFmtId="173" formatCode="#,##0.000"/>
  </numFmts>
  <fonts count="14">
    <font>
      <sz val="10"/>
      <name val="Arial"/>
      <family val="2"/>
    </font>
    <font>
      <sz val="11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sz val="11"/>
      <color indexed="57"/>
      <name val="Calibri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rgb="FFFF0000"/>
      <name val="Arial"/>
      <family val="2"/>
    </font>
    <font>
      <i/>
      <sz val="8"/>
      <color rgb="FF0000FF"/>
      <name val="Trebuchet MS"/>
      <family val="2"/>
    </font>
    <font>
      <sz val="10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top" wrapText="1"/>
      <protection/>
    </xf>
    <xf numFmtId="164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3" fillId="0" borderId="1" xfId="0" applyFont="1" applyBorder="1" applyAlignment="1" applyProtection="1">
      <alignment horizontal="left" wrapText="1"/>
      <protection/>
    </xf>
    <xf numFmtId="0" fontId="2" fillId="0" borderId="2" xfId="0" applyFont="1" applyBorder="1" applyAlignment="1" applyProtection="1">
      <alignment horizontal="left"/>
      <protection/>
    </xf>
    <xf numFmtId="165" fontId="2" fillId="0" borderId="2" xfId="0" applyNumberFormat="1" applyFont="1" applyBorder="1" applyAlignment="1" applyProtection="1">
      <alignment horizontal="right"/>
      <protection/>
    </xf>
    <xf numFmtId="0" fontId="3" fillId="0" borderId="3" xfId="0" applyFont="1" applyBorder="1" applyAlignment="1" applyProtection="1">
      <alignment horizontal="left" wrapText="1"/>
      <protection/>
    </xf>
    <xf numFmtId="0" fontId="2" fillId="0" borderId="0" xfId="0" applyFont="1" applyAlignment="1" applyProtection="1">
      <alignment horizontal="right"/>
      <protection/>
    </xf>
    <xf numFmtId="0" fontId="2" fillId="0" borderId="4" xfId="0" applyFont="1" applyBorder="1" applyAlignment="1" applyProtection="1">
      <alignment horizontal="left" wrapText="1"/>
      <protection/>
    </xf>
    <xf numFmtId="164" fontId="2" fillId="0" borderId="5" xfId="0" applyNumberFormat="1" applyFont="1" applyBorder="1" applyAlignment="1" applyProtection="1">
      <alignment horizontal="right"/>
      <protection/>
    </xf>
    <xf numFmtId="165" fontId="2" fillId="0" borderId="5" xfId="0" applyNumberFormat="1" applyFont="1" applyBorder="1" applyAlignment="1" applyProtection="1">
      <alignment horizontal="right"/>
      <protection/>
    </xf>
    <xf numFmtId="0" fontId="2" fillId="0" borderId="6" xfId="0" applyFont="1" applyBorder="1" applyAlignment="1" applyProtection="1">
      <alignment horizontal="left" wrapText="1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left" wrapText="1"/>
      <protection/>
    </xf>
    <xf numFmtId="0" fontId="2" fillId="0" borderId="1" xfId="0" applyFont="1" applyBorder="1" applyAlignment="1" applyProtection="1">
      <alignment horizontal="right" wrapText="1"/>
      <protection/>
    </xf>
    <xf numFmtId="0" fontId="2" fillId="2" borderId="7" xfId="0" applyFont="1" applyFill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right" wrapText="1"/>
      <protection/>
    </xf>
    <xf numFmtId="164" fontId="2" fillId="3" borderId="7" xfId="0" applyNumberFormat="1" applyFont="1" applyFill="1" applyBorder="1" applyAlignment="1" applyProtection="1">
      <alignment horizontal="right"/>
      <protection/>
    </xf>
    <xf numFmtId="166" fontId="2" fillId="3" borderId="7" xfId="0" applyNumberFormat="1" applyFont="1" applyFill="1" applyBorder="1" applyAlignment="1" applyProtection="1">
      <alignment horizontal="right"/>
      <protection/>
    </xf>
    <xf numFmtId="0" fontId="2" fillId="4" borderId="7" xfId="0" applyFont="1" applyFill="1" applyBorder="1" applyAlignment="1" applyProtection="1">
      <alignment horizontal="left" wrapText="1"/>
      <protection/>
    </xf>
    <xf numFmtId="165" fontId="2" fillId="0" borderId="8" xfId="0" applyNumberFormat="1" applyFont="1" applyBorder="1" applyAlignment="1" applyProtection="1">
      <alignment horizontal="right"/>
      <protection/>
    </xf>
    <xf numFmtId="0" fontId="2" fillId="0" borderId="3" xfId="0" applyFont="1" applyBorder="1" applyAlignment="1" applyProtection="1">
      <alignment horizontal="left" wrapText="1"/>
      <protection/>
    </xf>
    <xf numFmtId="164" fontId="2" fillId="3" borderId="3" xfId="0" applyNumberFormat="1" applyFont="1" applyFill="1" applyBorder="1" applyAlignment="1" applyProtection="1">
      <alignment horizontal="right"/>
      <protection/>
    </xf>
    <xf numFmtId="165" fontId="2" fillId="0" borderId="1" xfId="0" applyNumberFormat="1" applyFont="1" applyBorder="1" applyAlignment="1" applyProtection="1">
      <alignment horizontal="right"/>
      <protection/>
    </xf>
    <xf numFmtId="0" fontId="2" fillId="4" borderId="3" xfId="0" applyFont="1" applyFill="1" applyBorder="1" applyAlignment="1" applyProtection="1">
      <alignment horizontal="left" wrapText="1"/>
      <protection/>
    </xf>
    <xf numFmtId="0" fontId="2" fillId="0" borderId="9" xfId="0" applyFont="1" applyBorder="1" applyAlignment="1" applyProtection="1">
      <alignment horizontal="left" wrapText="1"/>
      <protection/>
    </xf>
    <xf numFmtId="164" fontId="2" fillId="0" borderId="2" xfId="0" applyNumberFormat="1" applyFont="1" applyBorder="1" applyAlignment="1" applyProtection="1">
      <alignment horizontal="right"/>
      <protection/>
    </xf>
    <xf numFmtId="165" fontId="2" fillId="0" borderId="9" xfId="0" applyNumberFormat="1" applyFont="1" applyBorder="1" applyAlignment="1" applyProtection="1">
      <alignment horizontal="right"/>
      <protection/>
    </xf>
    <xf numFmtId="0" fontId="2" fillId="5" borderId="4" xfId="0" applyFont="1" applyFill="1" applyBorder="1" applyAlignment="1" applyProtection="1">
      <alignment horizontal="left" wrapText="1"/>
      <protection/>
    </xf>
    <xf numFmtId="167" fontId="2" fillId="5" borderId="10" xfId="0" applyNumberFormat="1" applyFont="1" applyFill="1" applyBorder="1" applyAlignment="1" applyProtection="1">
      <alignment horizontal="right"/>
      <protection/>
    </xf>
    <xf numFmtId="0" fontId="2" fillId="4" borderId="6" xfId="0" applyFont="1" applyFill="1" applyBorder="1" applyAlignment="1" applyProtection="1">
      <alignment horizontal="left" wrapText="1"/>
      <protection/>
    </xf>
    <xf numFmtId="167" fontId="2" fillId="4" borderId="6" xfId="0" applyNumberFormat="1" applyFont="1" applyFill="1" applyBorder="1" applyAlignment="1" applyProtection="1">
      <alignment horizontal="right"/>
      <protection/>
    </xf>
    <xf numFmtId="167" fontId="2" fillId="0" borderId="7" xfId="0" applyNumberFormat="1" applyFont="1" applyBorder="1" applyAlignment="1" applyProtection="1">
      <alignment horizontal="right"/>
      <protection/>
    </xf>
    <xf numFmtId="167" fontId="2" fillId="4" borderId="7" xfId="0" applyNumberFormat="1" applyFont="1" applyFill="1" applyBorder="1" applyAlignment="1" applyProtection="1">
      <alignment horizontal="right"/>
      <protection/>
    </xf>
    <xf numFmtId="167" fontId="2" fillId="4" borderId="8" xfId="0" applyNumberFormat="1" applyFont="1" applyFill="1" applyBorder="1" applyAlignment="1" applyProtection="1">
      <alignment horizontal="right"/>
      <protection/>
    </xf>
    <xf numFmtId="167" fontId="2" fillId="4" borderId="3" xfId="0" applyNumberFormat="1" applyFont="1" applyFill="1" applyBorder="1" applyAlignment="1" applyProtection="1">
      <alignment horizontal="right"/>
      <protection/>
    </xf>
    <xf numFmtId="167" fontId="2" fillId="0" borderId="9" xfId="0" applyNumberFormat="1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2" fillId="4" borderId="13" xfId="0" applyFont="1" applyFill="1" applyBorder="1" applyAlignment="1" applyProtection="1">
      <alignment horizontal="left" wrapText="1"/>
      <protection/>
    </xf>
    <xf numFmtId="167" fontId="2" fillId="3" borderId="6" xfId="0" applyNumberFormat="1" applyFont="1" applyFill="1" applyBorder="1" applyAlignment="1" applyProtection="1">
      <alignment horizontal="right"/>
      <protection/>
    </xf>
    <xf numFmtId="167" fontId="2" fillId="0" borderId="4" xfId="0" applyNumberFormat="1" applyFont="1" applyBorder="1" applyAlignment="1" applyProtection="1">
      <alignment horizontal="right"/>
      <protection/>
    </xf>
    <xf numFmtId="167" fontId="2" fillId="3" borderId="7" xfId="0" applyNumberFormat="1" applyFont="1" applyFill="1" applyBorder="1" applyAlignment="1" applyProtection="1">
      <alignment horizontal="right"/>
      <protection/>
    </xf>
    <xf numFmtId="167" fontId="2" fillId="0" borderId="8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 horizontal="right"/>
      <protection/>
    </xf>
    <xf numFmtId="164" fontId="2" fillId="0" borderId="3" xfId="0" applyNumberFormat="1" applyFont="1" applyBorder="1" applyAlignment="1" applyProtection="1">
      <alignment horizontal="right"/>
      <protection/>
    </xf>
    <xf numFmtId="164" fontId="2" fillId="0" borderId="2" xfId="0" applyNumberFormat="1" applyFont="1" applyBorder="1" applyAlignment="1" applyProtection="1">
      <alignment horizontal="center"/>
      <protection/>
    </xf>
    <xf numFmtId="165" fontId="2" fillId="0" borderId="2" xfId="0" applyNumberFormat="1" applyFont="1" applyBorder="1" applyAlignment="1" applyProtection="1">
      <alignment horizontal="center"/>
      <protection/>
    </xf>
    <xf numFmtId="167" fontId="2" fillId="0" borderId="6" xfId="0" applyNumberFormat="1" applyFont="1" applyBorder="1" applyAlignment="1" applyProtection="1">
      <alignment horizontal="right"/>
      <protection/>
    </xf>
    <xf numFmtId="167" fontId="2" fillId="0" borderId="3" xfId="0" applyNumberFormat="1" applyFont="1" applyBorder="1" applyAlignment="1" applyProtection="1">
      <alignment horizontal="right"/>
      <protection/>
    </xf>
    <xf numFmtId="167" fontId="2" fillId="0" borderId="1" xfId="0" applyNumberFormat="1" applyFont="1" applyBorder="1" applyAlignment="1" applyProtection="1">
      <alignment horizontal="right"/>
      <protection/>
    </xf>
    <xf numFmtId="167" fontId="2" fillId="3" borderId="14" xfId="0" applyNumberFormat="1" applyFont="1" applyFill="1" applyBorder="1" applyAlignment="1" applyProtection="1">
      <alignment horizontal="right"/>
      <protection/>
    </xf>
    <xf numFmtId="167" fontId="2" fillId="0" borderId="14" xfId="0" applyNumberFormat="1" applyFont="1" applyBorder="1" applyAlignment="1" applyProtection="1">
      <alignment horizontal="right"/>
      <protection/>
    </xf>
    <xf numFmtId="167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7" fontId="2" fillId="3" borderId="3" xfId="0" applyNumberFormat="1" applyFont="1" applyFill="1" applyBorder="1" applyAlignment="1" applyProtection="1">
      <alignment horizontal="right"/>
      <protection/>
    </xf>
    <xf numFmtId="167" fontId="2" fillId="3" borderId="7" xfId="0" applyNumberFormat="1" applyFont="1" applyFill="1" applyBorder="1" applyAlignment="1" applyProtection="1">
      <alignment horizontal="right" vertical="top"/>
      <protection/>
    </xf>
    <xf numFmtId="167" fontId="2" fillId="0" borderId="8" xfId="0" applyNumberFormat="1" applyFont="1" applyBorder="1" applyAlignment="1" applyProtection="1">
      <alignment horizontal="right" vertical="top"/>
      <protection/>
    </xf>
    <xf numFmtId="0" fontId="2" fillId="4" borderId="15" xfId="0" applyFont="1" applyFill="1" applyBorder="1" applyAlignment="1" applyProtection="1">
      <alignment horizontal="left"/>
      <protection/>
    </xf>
    <xf numFmtId="0" fontId="2" fillId="0" borderId="8" xfId="0" applyFont="1" applyBorder="1" applyAlignment="1" applyProtection="1">
      <alignment horizontal="left" wrapText="1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0" fontId="2" fillId="4" borderId="16" xfId="0" applyFont="1" applyFill="1" applyBorder="1" applyAlignment="1" applyProtection="1">
      <alignment horizontal="left" wrapText="1"/>
      <protection/>
    </xf>
    <xf numFmtId="167" fontId="2" fillId="3" borderId="11" xfId="0" applyNumberFormat="1" applyFont="1" applyFill="1" applyBorder="1" applyAlignment="1" applyProtection="1">
      <alignment horizontal="right"/>
      <protection/>
    </xf>
    <xf numFmtId="164" fontId="2" fillId="0" borderId="9" xfId="0" applyNumberFormat="1" applyFont="1" applyBorder="1" applyAlignment="1" applyProtection="1">
      <alignment horizontal="right"/>
      <protection/>
    </xf>
    <xf numFmtId="167" fontId="2" fillId="0" borderId="11" xfId="0" applyNumberFormat="1" applyFont="1" applyBorder="1" applyAlignment="1" applyProtection="1">
      <alignment horizontal="right"/>
      <protection/>
    </xf>
    <xf numFmtId="167" fontId="2" fillId="0" borderId="12" xfId="0" applyNumberFormat="1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wrapText="1"/>
      <protection/>
    </xf>
    <xf numFmtId="0" fontId="5" fillId="0" borderId="0" xfId="0" applyFont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center"/>
      <protection/>
    </xf>
    <xf numFmtId="169" fontId="2" fillId="4" borderId="7" xfId="0" applyNumberFormat="1" applyFont="1" applyFill="1" applyBorder="1" applyAlignment="1" applyProtection="1">
      <alignment horizontal="right"/>
      <protection/>
    </xf>
    <xf numFmtId="164" fontId="2" fillId="0" borderId="8" xfId="0" applyNumberFormat="1" applyFont="1" applyBorder="1" applyAlignment="1" applyProtection="1">
      <alignment horizontal="right"/>
      <protection/>
    </xf>
    <xf numFmtId="168" fontId="5" fillId="0" borderId="0" xfId="0" applyNumberFormat="1" applyFont="1" applyAlignment="1" applyProtection="1">
      <alignment horizontal="right"/>
      <protection/>
    </xf>
    <xf numFmtId="164" fontId="2" fillId="4" borderId="7" xfId="0" applyNumberFormat="1" applyFont="1" applyFill="1" applyBorder="1" applyAlignment="1" applyProtection="1">
      <alignment horizontal="right"/>
      <protection/>
    </xf>
    <xf numFmtId="164" fontId="2" fillId="4" borderId="8" xfId="0" applyNumberFormat="1" applyFont="1" applyFill="1" applyBorder="1" applyAlignment="1" applyProtection="1">
      <alignment horizontal="right"/>
      <protection/>
    </xf>
    <xf numFmtId="164" fontId="2" fillId="4" borderId="3" xfId="0" applyNumberFormat="1" applyFont="1" applyFill="1" applyBorder="1" applyAlignment="1" applyProtection="1">
      <alignment horizontal="right"/>
      <protection/>
    </xf>
    <xf numFmtId="164" fontId="2" fillId="0" borderId="1" xfId="0" applyNumberFormat="1" applyFont="1" applyBorder="1" applyAlignment="1" applyProtection="1">
      <alignment horizontal="right"/>
      <protection/>
    </xf>
    <xf numFmtId="169" fontId="2" fillId="4" borderId="3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 vertical="top" wrapText="1"/>
      <protection/>
    </xf>
    <xf numFmtId="167" fontId="2" fillId="2" borderId="6" xfId="0" applyNumberFormat="1" applyFont="1" applyFill="1" applyBorder="1" applyAlignment="1" applyProtection="1">
      <alignment horizontal="right" vertical="center"/>
      <protection/>
    </xf>
    <xf numFmtId="167" fontId="2" fillId="2" borderId="7" xfId="0" applyNumberFormat="1" applyFont="1" applyFill="1" applyBorder="1" applyAlignment="1" applyProtection="1">
      <alignment horizontal="right" vertical="center"/>
      <protection/>
    </xf>
    <xf numFmtId="170" fontId="2" fillId="2" borderId="7" xfId="0" applyNumberFormat="1" applyFont="1" applyFill="1" applyBorder="1" applyAlignment="1" applyProtection="1">
      <alignment horizontal="right" vertical="center"/>
      <protection/>
    </xf>
    <xf numFmtId="169" fontId="2" fillId="2" borderId="8" xfId="0" applyNumberFormat="1" applyFont="1" applyFill="1" applyBorder="1" applyAlignment="1" applyProtection="1">
      <alignment horizontal="right" vertical="center"/>
      <protection/>
    </xf>
    <xf numFmtId="0" fontId="2" fillId="4" borderId="8" xfId="0" applyFont="1" applyFill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left" wrapText="1"/>
      <protection/>
    </xf>
    <xf numFmtId="0" fontId="1" fillId="0" borderId="0" xfId="0" applyFont="1" applyAlignment="1" applyProtection="1">
      <alignment horizontal="left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left" wrapText="1"/>
      <protection/>
    </xf>
    <xf numFmtId="164" fontId="4" fillId="0" borderId="0" xfId="0" applyNumberFormat="1" applyFont="1" applyAlignment="1" applyProtection="1">
      <alignment horizontal="right"/>
      <protection/>
    </xf>
    <xf numFmtId="169" fontId="4" fillId="0" borderId="0" xfId="0" applyNumberFormat="1" applyFont="1" applyAlignment="1" applyProtection="1">
      <alignment horizontal="right"/>
      <protection/>
    </xf>
    <xf numFmtId="167" fontId="2" fillId="0" borderId="7" xfId="0" applyNumberFormat="1" applyFont="1" applyBorder="1" applyAlignment="1" applyProtection="1">
      <alignment horizontal="right" vertical="top"/>
      <protection/>
    </xf>
    <xf numFmtId="167" fontId="3" fillId="0" borderId="0" xfId="0" applyNumberFormat="1" applyFont="1" applyAlignment="1" applyProtection="1">
      <alignment horizontal="right"/>
      <protection/>
    </xf>
    <xf numFmtId="164" fontId="2" fillId="0" borderId="17" xfId="0" applyNumberFormat="1" applyFont="1" applyBorder="1" applyAlignment="1" applyProtection="1">
      <alignment horizontal="right"/>
      <protection/>
    </xf>
    <xf numFmtId="0" fontId="2" fillId="4" borderId="11" xfId="0" applyFont="1" applyFill="1" applyBorder="1" applyAlignment="1" applyProtection="1">
      <alignment horizontal="left" wrapText="1"/>
      <protection/>
    </xf>
    <xf numFmtId="167" fontId="2" fillId="4" borderId="11" xfId="0" applyNumberFormat="1" applyFont="1" applyFill="1" applyBorder="1" applyAlignment="1" applyProtection="1">
      <alignment horizontal="right"/>
      <protection/>
    </xf>
    <xf numFmtId="0" fontId="4" fillId="0" borderId="9" xfId="0" applyFont="1" applyBorder="1" applyAlignment="1" applyProtection="1">
      <alignment horizontal="left" wrapText="1"/>
      <protection/>
    </xf>
    <xf numFmtId="164" fontId="2" fillId="0" borderId="4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6" fillId="6" borderId="1" xfId="0" applyFont="1" applyFill="1" applyBorder="1" applyAlignment="1" applyProtection="1">
      <alignment horizontal="left" vertical="center"/>
      <protection/>
    </xf>
    <xf numFmtId="0" fontId="0" fillId="6" borderId="2" xfId="0" applyFont="1" applyFill="1" applyBorder="1" applyAlignment="1" applyProtection="1">
      <alignment horizontal="left" vertical="center"/>
      <protection/>
    </xf>
    <xf numFmtId="0" fontId="7" fillId="6" borderId="2" xfId="0" applyFont="1" applyFill="1" applyBorder="1" applyAlignment="1" applyProtection="1">
      <alignment horizontal="right"/>
      <protection/>
    </xf>
    <xf numFmtId="0" fontId="0" fillId="6" borderId="18" xfId="0" applyFont="1" applyFill="1" applyBorder="1" applyAlignment="1" applyProtection="1">
      <alignment horizontal="left" vertical="center"/>
      <protection/>
    </xf>
    <xf numFmtId="0" fontId="8" fillId="6" borderId="12" xfId="0" applyFont="1" applyFill="1" applyBorder="1" applyAlignment="1" applyProtection="1">
      <alignment horizontal="left" vertical="center"/>
      <protection/>
    </xf>
    <xf numFmtId="0" fontId="8" fillId="6" borderId="0" xfId="0" applyFont="1" applyFill="1" applyAlignment="1" applyProtection="1">
      <alignment horizontal="left" vertical="center"/>
      <protection/>
    </xf>
    <xf numFmtId="0" fontId="0" fillId="6" borderId="0" xfId="0" applyFont="1" applyFill="1" applyAlignment="1" applyProtection="1">
      <alignment horizontal="left" vertical="center"/>
      <protection/>
    </xf>
    <xf numFmtId="0" fontId="8" fillId="6" borderId="0" xfId="0" applyFont="1" applyFill="1" applyAlignment="1" applyProtection="1">
      <alignment horizontal="right" vertical="center"/>
      <protection/>
    </xf>
    <xf numFmtId="0" fontId="0" fillId="6" borderId="19" xfId="0" applyFont="1" applyFill="1" applyBorder="1" applyAlignment="1" applyProtection="1">
      <alignment horizontal="right" vertical="center"/>
      <protection/>
    </xf>
    <xf numFmtId="0" fontId="9" fillId="6" borderId="0" xfId="0" applyFont="1" applyFill="1" applyAlignment="1" applyProtection="1">
      <alignment horizontal="right" vertical="center"/>
      <protection/>
    </xf>
    <xf numFmtId="171" fontId="0" fillId="6" borderId="19" xfId="0" applyNumberFormat="1" applyFont="1" applyFill="1" applyBorder="1" applyAlignment="1" applyProtection="1">
      <alignment horizontal="left" vertical="center"/>
      <protection/>
    </xf>
    <xf numFmtId="0" fontId="0" fillId="6" borderId="19" xfId="0" applyFont="1" applyFill="1" applyBorder="1" applyAlignment="1" applyProtection="1">
      <alignment horizontal="left" vertical="center"/>
      <protection/>
    </xf>
    <xf numFmtId="0" fontId="0" fillId="6" borderId="12" xfId="0" applyFont="1" applyFill="1" applyBorder="1" applyAlignment="1" applyProtection="1">
      <alignment horizontal="left" vertical="center"/>
      <protection/>
    </xf>
    <xf numFmtId="0" fontId="8" fillId="7" borderId="7" xfId="0" applyFont="1" applyFill="1" applyBorder="1" applyAlignment="1" applyProtection="1">
      <alignment horizontal="center" vertical="center" wrapText="1"/>
      <protection/>
    </xf>
    <xf numFmtId="0" fontId="9" fillId="6" borderId="2" xfId="0" applyFont="1" applyFill="1" applyBorder="1" applyAlignment="1" applyProtection="1">
      <alignment horizontal="left" vertical="center"/>
      <protection/>
    </xf>
    <xf numFmtId="0" fontId="0" fillId="6" borderId="0" xfId="0" applyFont="1" applyFill="1" applyAlignment="1" applyProtection="1">
      <alignment horizontal="right" vertical="center"/>
      <protection/>
    </xf>
    <xf numFmtId="171" fontId="0" fillId="6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top"/>
      <protection/>
    </xf>
    <xf numFmtId="172" fontId="11" fillId="0" borderId="0" xfId="0" applyNumberFormat="1" applyFont="1" applyAlignment="1" applyProtection="1">
      <alignment horizontal="left" vertical="top"/>
      <protection/>
    </xf>
    <xf numFmtId="0" fontId="11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0" fontId="11" fillId="0" borderId="0" xfId="0" applyNumberFormat="1" applyFont="1" applyAlignment="1" applyProtection="1">
      <alignment horizontal="left" vertical="top"/>
      <protection/>
    </xf>
    <xf numFmtId="0" fontId="0" fillId="0" borderId="7" xfId="0" applyFont="1" applyBorder="1" applyAlignment="1" applyProtection="1">
      <alignment horizontal="left" vertical="center" wrapText="1"/>
      <protection/>
    </xf>
    <xf numFmtId="0" fontId="0" fillId="0" borderId="7" xfId="0" applyFont="1" applyBorder="1" applyAlignment="1" applyProtection="1">
      <alignment horizontal="center" vertical="center" wrapText="1"/>
      <protection/>
    </xf>
    <xf numFmtId="169" fontId="0" fillId="0" borderId="7" xfId="0" applyNumberFormat="1" applyFont="1" applyBorder="1" applyAlignment="1" applyProtection="1">
      <alignment horizontal="right" vertical="center"/>
      <protection/>
    </xf>
    <xf numFmtId="0" fontId="0" fillId="0" borderId="7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top"/>
      <protection/>
    </xf>
    <xf numFmtId="0" fontId="8" fillId="0" borderId="7" xfId="0" applyFont="1" applyBorder="1" applyAlignment="1" applyProtection="1">
      <alignment horizontal="left" vertical="center"/>
      <protection/>
    </xf>
    <xf numFmtId="0" fontId="8" fillId="0" borderId="7" xfId="0" applyFont="1" applyBorder="1" applyAlignment="1" applyProtection="1">
      <alignment horizontal="left" vertical="center" wrapText="1"/>
      <protection/>
    </xf>
    <xf numFmtId="170" fontId="0" fillId="0" borderId="7" xfId="0" applyNumberFormat="1" applyFont="1" applyBorder="1" applyAlignment="1" applyProtection="1">
      <alignment horizontal="right" vertical="center"/>
      <protection/>
    </xf>
    <xf numFmtId="0" fontId="0" fillId="0" borderId="7" xfId="0" applyFont="1" applyBorder="1" applyAlignment="1" applyProtection="1">
      <alignment horizontal="left" vertical="center" wrapText="1"/>
      <protection/>
    </xf>
    <xf numFmtId="0" fontId="0" fillId="0" borderId="7" xfId="0" applyFont="1" applyBorder="1" applyAlignment="1" applyProtection="1">
      <alignment horizontal="left" vertical="center" wrapText="1"/>
      <protection/>
    </xf>
    <xf numFmtId="170" fontId="0" fillId="0" borderId="7" xfId="0" applyNumberFormat="1" applyFont="1" applyBorder="1" applyAlignment="1" applyProtection="1">
      <alignment horizontal="right" vertical="center"/>
      <protection/>
    </xf>
    <xf numFmtId="0" fontId="13" fillId="0" borderId="7" xfId="0" applyFont="1" applyBorder="1" applyAlignment="1" applyProtection="1">
      <alignment horizontal="left" vertical="center" wrapText="1"/>
      <protection/>
    </xf>
    <xf numFmtId="170" fontId="13" fillId="0" borderId="7" xfId="0" applyNumberFormat="1" applyFont="1" applyBorder="1" applyAlignment="1" applyProtection="1">
      <alignment horizontal="right" vertical="center"/>
      <protection/>
    </xf>
    <xf numFmtId="0" fontId="11" fillId="0" borderId="7" xfId="0" applyFont="1" applyBorder="1" applyAlignment="1" applyProtection="1">
      <alignment horizontal="left" vertical="center" wrapText="1"/>
      <protection/>
    </xf>
    <xf numFmtId="170" fontId="0" fillId="0" borderId="7" xfId="0" applyNumberFormat="1" applyFont="1" applyBorder="1" applyAlignment="1" applyProtection="1">
      <alignment horizontal="left" vertical="center" wrapText="1"/>
      <protection/>
    </xf>
    <xf numFmtId="169" fontId="11" fillId="0" borderId="7" xfId="0" applyNumberFormat="1" applyFont="1" applyBorder="1" applyAlignment="1" applyProtection="1">
      <alignment horizontal="right" vertical="center"/>
      <protection/>
    </xf>
    <xf numFmtId="0" fontId="13" fillId="0" borderId="7" xfId="0" applyFont="1" applyBorder="1" applyAlignment="1" applyProtection="1">
      <alignment horizontal="left" vertical="center" wrapText="1"/>
      <protection/>
    </xf>
    <xf numFmtId="170" fontId="13" fillId="0" borderId="7" xfId="0" applyNumberFormat="1" applyFont="1" applyBorder="1" applyAlignment="1" applyProtection="1">
      <alignment horizontal="right" vertical="center"/>
      <protection/>
    </xf>
    <xf numFmtId="170" fontId="0" fillId="0" borderId="7" xfId="0" applyNumberFormat="1" applyFont="1" applyBorder="1" applyAlignment="1" applyProtection="1">
      <alignment horizontal="right" vertical="center"/>
      <protection/>
    </xf>
    <xf numFmtId="0" fontId="13" fillId="0" borderId="7" xfId="0" applyFont="1" applyBorder="1" applyAlignment="1" applyProtection="1">
      <alignment horizontal="left" vertical="center"/>
      <protection/>
    </xf>
    <xf numFmtId="0" fontId="10" fillId="0" borderId="7" xfId="0" applyFont="1" applyBorder="1" applyAlignment="1" applyProtection="1">
      <alignment horizontal="left" vertical="center" wrapText="1"/>
      <protection/>
    </xf>
    <xf numFmtId="169" fontId="10" fillId="0" borderId="7" xfId="0" applyNumberFormat="1" applyFont="1" applyBorder="1" applyAlignment="1" applyProtection="1">
      <alignment horizontal="right" vertical="center"/>
      <protection/>
    </xf>
    <xf numFmtId="14" fontId="2" fillId="2" borderId="8" xfId="0" applyNumberFormat="1" applyFont="1" applyFill="1" applyBorder="1" applyAlignment="1" applyProtection="1">
      <alignment horizontal="center"/>
      <protection/>
    </xf>
    <xf numFmtId="14" fontId="8" fillId="6" borderId="0" xfId="0" applyNumberFormat="1" applyFont="1" applyFill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horizontal="right" vertical="center"/>
      <protection/>
    </xf>
    <xf numFmtId="0" fontId="1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horizontal="center" vertical="center" wrapText="1"/>
      <protection/>
    </xf>
    <xf numFmtId="0" fontId="0" fillId="0" borderId="7" xfId="0" applyFont="1" applyBorder="1" applyAlignment="1" applyProtection="1">
      <alignment horizontal="left" vertical="center"/>
      <protection/>
    </xf>
    <xf numFmtId="0" fontId="13" fillId="0" borderId="7" xfId="0" applyFont="1" applyBorder="1" applyAlignment="1" applyProtection="1">
      <alignment horizontal="center" vertical="center" wrapText="1"/>
      <protection/>
    </xf>
    <xf numFmtId="0" fontId="0" fillId="0" borderId="7" xfId="0" applyFont="1" applyBorder="1" applyAlignment="1" applyProtection="1">
      <alignment horizontal="left" vertical="top" wrapText="1"/>
      <protection/>
    </xf>
    <xf numFmtId="0" fontId="0" fillId="0" borderId="7" xfId="0" applyBorder="1" applyAlignment="1" applyProtection="1">
      <alignment horizontal="left" vertical="top"/>
      <protection/>
    </xf>
    <xf numFmtId="170" fontId="0" fillId="0" borderId="0" xfId="0" applyNumberFormat="1" applyAlignment="1" applyProtection="1">
      <alignment horizontal="left" vertical="top"/>
      <protection/>
    </xf>
    <xf numFmtId="169" fontId="0" fillId="8" borderId="7" xfId="0" applyNumberFormat="1" applyFont="1" applyFill="1" applyBorder="1" applyAlignment="1" applyProtection="1">
      <alignment horizontal="right" vertical="center"/>
      <protection locked="0"/>
    </xf>
    <xf numFmtId="169" fontId="0" fillId="8" borderId="7" xfId="0" applyNumberFormat="1" applyFont="1" applyFill="1" applyBorder="1" applyAlignment="1" applyProtection="1">
      <alignment horizontal="right" vertical="center"/>
      <protection locked="0"/>
    </xf>
    <xf numFmtId="0" fontId="0" fillId="8" borderId="7" xfId="0" applyFont="1" applyFill="1" applyBorder="1" applyAlignment="1" applyProtection="1">
      <alignment horizontal="left" vertical="center"/>
      <protection locked="0"/>
    </xf>
    <xf numFmtId="169" fontId="13" fillId="8" borderId="7" xfId="0" applyNumberFormat="1" applyFont="1" applyFill="1" applyBorder="1" applyAlignment="1" applyProtection="1">
      <alignment horizontal="right" vertical="center"/>
      <protection locked="0"/>
    </xf>
    <xf numFmtId="49" fontId="0" fillId="0" borderId="7" xfId="0" applyNumberFormat="1" applyFont="1" applyBorder="1" applyAlignment="1" applyProtection="1">
      <alignment horizontal="left" vertical="center" wrapText="1"/>
      <protection/>
    </xf>
    <xf numFmtId="49" fontId="12" fillId="0" borderId="20" xfId="0" applyNumberFormat="1" applyFont="1" applyBorder="1" applyAlignment="1" applyProtection="1">
      <alignment horizontal="left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173" fontId="12" fillId="0" borderId="20" xfId="0" applyNumberFormat="1" applyFont="1" applyBorder="1" applyAlignment="1" applyProtection="1">
      <alignment vertical="center"/>
      <protection/>
    </xf>
    <xf numFmtId="4" fontId="12" fillId="0" borderId="20" xfId="0" applyNumberFormat="1" applyFont="1" applyBorder="1" applyAlignment="1" applyProtection="1">
      <alignment vertical="center"/>
      <protection/>
    </xf>
    <xf numFmtId="169" fontId="13" fillId="8" borderId="7" xfId="0" applyNumberFormat="1" applyFont="1" applyFill="1" applyBorder="1" applyAlignment="1" applyProtection="1">
      <alignment horizontal="right" vertical="center"/>
      <protection locked="0"/>
    </xf>
    <xf numFmtId="169" fontId="0" fillId="8" borderId="7" xfId="0" applyNumberFormat="1" applyFont="1" applyFill="1" applyBorder="1" applyAlignment="1" applyProtection="1">
      <alignment horizontal="right" vertical="center"/>
      <protection locked="0"/>
    </xf>
    <xf numFmtId="0" fontId="2" fillId="2" borderId="8" xfId="0" applyFont="1" applyFill="1" applyBorder="1" applyAlignment="1" applyProtection="1">
      <alignment horizontal="left" vertical="center" wrapText="1"/>
      <protection/>
    </xf>
    <xf numFmtId="0" fontId="2" fillId="2" borderId="8" xfId="0" applyFont="1" applyFill="1" applyBorder="1" applyAlignment="1" applyProtection="1">
      <alignment horizontal="left" vertical="center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8" fillId="6" borderId="0" xfId="0" applyFont="1" applyFill="1" applyBorder="1" applyAlignment="1" applyProtection="1">
      <alignment horizontal="left" vertical="center"/>
      <protection/>
    </xf>
    <xf numFmtId="0" fontId="12" fillId="0" borderId="20" xfId="0" applyFont="1" applyBorder="1" applyAlignment="1" applyProtection="1">
      <alignment horizontal="left" vertical="center" wrapText="1"/>
      <protection/>
    </xf>
    <xf numFmtId="0" fontId="12" fillId="0" borderId="20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4" fontId="0" fillId="0" borderId="20" xfId="0" applyNumberFormat="1" applyFont="1" applyBorder="1" applyAlignment="1" applyProtection="1">
      <alignment vertical="center"/>
      <protection/>
    </xf>
    <xf numFmtId="0" fontId="8" fillId="7" borderId="21" xfId="0" applyFont="1" applyFill="1" applyBorder="1" applyAlignment="1" applyProtection="1">
      <alignment horizontal="center" vertical="center" wrapText="1"/>
      <protection/>
    </xf>
    <xf numFmtId="0" fontId="8" fillId="7" borderId="8" xfId="0" applyFont="1" applyFill="1" applyBorder="1" applyAlignment="1" applyProtection="1">
      <alignment horizontal="center" vertical="center" wrapText="1"/>
      <protection/>
    </xf>
    <xf numFmtId="0" fontId="8" fillId="7" borderId="7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8"/>
  <sheetViews>
    <sheetView workbookViewId="0" topLeftCell="A1">
      <selection activeCell="J61" sqref="J61"/>
    </sheetView>
  </sheetViews>
  <sheetFormatPr defaultColWidth="9.00390625" defaultRowHeight="14.25" customHeight="1"/>
  <cols>
    <col min="1" max="1" width="3.00390625" style="1" customWidth="1"/>
    <col min="2" max="2" width="51.421875" style="1" customWidth="1"/>
    <col min="3" max="4" width="15.57421875" style="1" customWidth="1"/>
    <col min="5" max="5" width="42.8515625" style="1" customWidth="1"/>
    <col min="6" max="7" width="9.00390625" style="1" hidden="1" customWidth="1"/>
    <col min="8" max="16384" width="9.00390625" style="2" customWidth="1"/>
  </cols>
  <sheetData>
    <row r="1" spans="2:6" s="3" customFormat="1" ht="16.5" customHeight="1">
      <c r="B1" s="4"/>
      <c r="C1" s="5"/>
      <c r="D1" s="6"/>
      <c r="E1" s="7"/>
      <c r="F1" s="5"/>
    </row>
    <row r="2" spans="2:7" s="3" customFormat="1" ht="15" customHeight="1">
      <c r="B2" s="8" t="s">
        <v>0</v>
      </c>
      <c r="C2" s="9" t="s">
        <v>1</v>
      </c>
      <c r="D2" s="10"/>
      <c r="E2" s="11" t="s">
        <v>2</v>
      </c>
      <c r="F2" s="5"/>
      <c r="G2" s="12" t="s">
        <v>3</v>
      </c>
    </row>
    <row r="3" spans="2:6" s="3" customFormat="1" ht="15.75" customHeight="1">
      <c r="B3" s="13"/>
      <c r="C3" s="14"/>
      <c r="D3" s="15"/>
      <c r="E3" s="16"/>
      <c r="F3" s="5"/>
    </row>
    <row r="4" spans="2:6" s="3" customFormat="1" ht="33" customHeight="1">
      <c r="B4" s="17" t="s">
        <v>4</v>
      </c>
      <c r="C4" s="174" t="s">
        <v>285</v>
      </c>
      <c r="D4" s="174"/>
      <c r="E4" s="18"/>
      <c r="F4" s="5"/>
    </row>
    <row r="5" spans="2:6" s="3" customFormat="1" ht="15" customHeight="1">
      <c r="B5" s="18" t="s">
        <v>5</v>
      </c>
      <c r="C5" s="175" t="s">
        <v>6</v>
      </c>
      <c r="D5" s="175"/>
      <c r="E5" s="18"/>
      <c r="F5" s="5"/>
    </row>
    <row r="6" spans="2:6" s="3" customFormat="1" ht="15" customHeight="1">
      <c r="B6" s="19" t="s">
        <v>7</v>
      </c>
      <c r="C6" s="20" t="s">
        <v>8</v>
      </c>
      <c r="D6" s="153">
        <v>42957</v>
      </c>
      <c r="E6" s="18"/>
      <c r="F6" s="5"/>
    </row>
    <row r="7" spans="2:6" s="3" customFormat="1" ht="15" customHeight="1">
      <c r="B7" s="21" t="s">
        <v>9</v>
      </c>
      <c r="C7" s="176" t="s">
        <v>286</v>
      </c>
      <c r="D7" s="176"/>
      <c r="E7" s="18"/>
      <c r="F7" s="5"/>
    </row>
    <row r="8" spans="2:6" s="3" customFormat="1" ht="15" customHeight="1">
      <c r="B8" s="18" t="s">
        <v>10</v>
      </c>
      <c r="C8" s="22"/>
      <c r="D8" s="23"/>
      <c r="E8" s="24"/>
      <c r="F8" s="5"/>
    </row>
    <row r="9" spans="2:6" s="3" customFormat="1" ht="15" customHeight="1">
      <c r="B9" s="18" t="s">
        <v>11</v>
      </c>
      <c r="C9" s="22"/>
      <c r="D9" s="25"/>
      <c r="E9" s="24"/>
      <c r="F9" s="5"/>
    </row>
    <row r="10" spans="2:6" s="3" customFormat="1" ht="15" customHeight="1">
      <c r="B10" s="26" t="s">
        <v>12</v>
      </c>
      <c r="C10" s="27"/>
      <c r="D10" s="28"/>
      <c r="E10" s="29"/>
      <c r="F10" s="5"/>
    </row>
    <row r="11" spans="2:6" s="3" customFormat="1" ht="6" customHeight="1">
      <c r="B11" s="30"/>
      <c r="C11" s="31"/>
      <c r="D11" s="32"/>
      <c r="E11" s="30"/>
      <c r="F11" s="5"/>
    </row>
    <row r="12" spans="2:6" s="3" customFormat="1" ht="15" customHeight="1">
      <c r="B12" s="33" t="s">
        <v>13</v>
      </c>
      <c r="C12" s="34">
        <v>0</v>
      </c>
      <c r="D12" s="15"/>
      <c r="E12" s="35"/>
      <c r="F12" s="5"/>
    </row>
    <row r="13" spans="2:6" s="3" customFormat="1" ht="15" customHeight="1">
      <c r="B13" s="18" t="s">
        <v>14</v>
      </c>
      <c r="C13" s="36"/>
      <c r="D13" s="25"/>
      <c r="E13" s="24"/>
      <c r="F13" s="5"/>
    </row>
    <row r="14" spans="2:6" s="3" customFormat="1" ht="15" customHeight="1">
      <c r="B14" s="18" t="s">
        <v>15</v>
      </c>
      <c r="C14" s="37"/>
      <c r="D14" s="25"/>
      <c r="E14" s="24"/>
      <c r="F14" s="5"/>
    </row>
    <row r="15" spans="2:6" s="3" customFormat="1" ht="15" customHeight="1">
      <c r="B15" s="18" t="s">
        <v>16</v>
      </c>
      <c r="C15" s="38"/>
      <c r="D15" s="25"/>
      <c r="E15" s="24"/>
      <c r="F15" s="5"/>
    </row>
    <row r="16" spans="2:6" s="3" customFormat="1" ht="15.75" customHeight="1">
      <c r="B16" s="18"/>
      <c r="C16" s="37"/>
      <c r="D16" s="25"/>
      <c r="E16" s="24"/>
      <c r="F16" s="5"/>
    </row>
    <row r="17" spans="2:6" s="3" customFormat="1" ht="15" customHeight="1">
      <c r="B17" s="18" t="s">
        <v>17</v>
      </c>
      <c r="C17" s="38"/>
      <c r="D17" s="25"/>
      <c r="E17" s="24"/>
      <c r="F17" s="5"/>
    </row>
    <row r="18" spans="2:6" s="3" customFormat="1" ht="15" customHeight="1">
      <c r="B18" s="18" t="s">
        <v>18</v>
      </c>
      <c r="C18" s="37"/>
      <c r="D18" s="39"/>
      <c r="E18" s="24"/>
      <c r="F18" s="5"/>
    </row>
    <row r="19" spans="2:6" s="3" customFormat="1" ht="15" customHeight="1">
      <c r="B19" s="18" t="s">
        <v>19</v>
      </c>
      <c r="C19" s="38"/>
      <c r="D19" s="25"/>
      <c r="E19" s="24"/>
      <c r="F19" s="5"/>
    </row>
    <row r="20" spans="2:6" s="3" customFormat="1" ht="15" customHeight="1">
      <c r="B20" s="29"/>
      <c r="C20" s="40"/>
      <c r="D20" s="28"/>
      <c r="E20" s="29"/>
      <c r="F20" s="5"/>
    </row>
    <row r="21" spans="2:6" s="3" customFormat="1" ht="8.25" customHeight="1">
      <c r="B21" s="30"/>
      <c r="C21" s="41"/>
      <c r="D21" s="32"/>
      <c r="E21" s="30"/>
      <c r="F21" s="5"/>
    </row>
    <row r="22" spans="2:6" s="3" customFormat="1" ht="15" customHeight="1">
      <c r="B22" s="18"/>
      <c r="C22" s="42" t="s">
        <v>20</v>
      </c>
      <c r="D22" s="43" t="s">
        <v>21</v>
      </c>
      <c r="E22" s="18"/>
      <c r="F22" s="5"/>
    </row>
    <row r="23" spans="2:6" s="3" customFormat="1" ht="15" customHeight="1">
      <c r="B23" s="33" t="s">
        <v>22</v>
      </c>
      <c r="C23" s="34">
        <v>0</v>
      </c>
      <c r="D23" s="34">
        <v>0</v>
      </c>
      <c r="E23" s="44"/>
      <c r="F23" s="5"/>
    </row>
    <row r="24" spans="2:6" s="3" customFormat="1" ht="15" customHeight="1">
      <c r="B24" s="18" t="s">
        <v>23</v>
      </c>
      <c r="C24" s="45"/>
      <c r="D24" s="46">
        <v>0</v>
      </c>
      <c r="E24" s="24"/>
      <c r="F24" s="5"/>
    </row>
    <row r="25" spans="2:6" s="3" customFormat="1" ht="15" customHeight="1">
      <c r="B25" s="18" t="s">
        <v>24</v>
      </c>
      <c r="C25" s="47"/>
      <c r="D25" s="48">
        <v>0</v>
      </c>
      <c r="E25" s="24"/>
      <c r="F25" s="5"/>
    </row>
    <row r="26" spans="2:6" s="3" customFormat="1" ht="15" customHeight="1">
      <c r="B26" s="18" t="s">
        <v>25</v>
      </c>
      <c r="C26" s="47">
        <v>0</v>
      </c>
      <c r="D26" s="48">
        <v>0</v>
      </c>
      <c r="E26" s="24"/>
      <c r="F26" s="5"/>
    </row>
    <row r="27" spans="2:6" s="3" customFormat="1" ht="15" customHeight="1">
      <c r="B27" s="18" t="s">
        <v>26</v>
      </c>
      <c r="C27" s="47">
        <v>0</v>
      </c>
      <c r="D27" s="48">
        <v>0</v>
      </c>
      <c r="E27" s="24"/>
      <c r="F27" s="5"/>
    </row>
    <row r="28" spans="2:6" s="3" customFormat="1" ht="15" customHeight="1">
      <c r="B28" s="18" t="s">
        <v>27</v>
      </c>
      <c r="C28" s="47"/>
      <c r="D28" s="48">
        <v>0</v>
      </c>
      <c r="E28" s="24"/>
      <c r="F28" s="5"/>
    </row>
    <row r="29" spans="2:6" s="3" customFormat="1" ht="15" customHeight="1">
      <c r="B29" s="18" t="s">
        <v>28</v>
      </c>
      <c r="C29" s="47"/>
      <c r="D29" s="48">
        <v>0</v>
      </c>
      <c r="E29" s="24"/>
      <c r="F29" s="5"/>
    </row>
    <row r="30" spans="2:7" s="3" customFormat="1" ht="15" customHeight="1">
      <c r="B30" s="18" t="s">
        <v>29</v>
      </c>
      <c r="C30" s="47"/>
      <c r="D30" s="48">
        <v>0</v>
      </c>
      <c r="E30" s="24"/>
      <c r="F30" s="5"/>
      <c r="G30" s="49"/>
    </row>
    <row r="31" spans="2:6" s="3" customFormat="1" ht="15.75" customHeight="1">
      <c r="B31" s="26"/>
      <c r="C31" s="50"/>
      <c r="D31" s="28"/>
      <c r="E31" s="29"/>
      <c r="F31" s="5"/>
    </row>
    <row r="32" spans="2:6" s="3" customFormat="1" ht="6" customHeight="1">
      <c r="B32" s="30"/>
      <c r="C32" s="51"/>
      <c r="D32" s="52"/>
      <c r="E32" s="30"/>
      <c r="F32" s="5"/>
    </row>
    <row r="33" spans="2:6" s="3" customFormat="1" ht="15" customHeight="1">
      <c r="B33" s="33" t="s">
        <v>30</v>
      </c>
      <c r="C33" s="34">
        <v>0</v>
      </c>
      <c r="D33" s="34">
        <v>0</v>
      </c>
      <c r="E33" s="44"/>
      <c r="F33" s="5"/>
    </row>
    <row r="34" spans="2:6" s="3" customFormat="1" ht="15.75" customHeight="1">
      <c r="B34" s="18"/>
      <c r="C34" s="53"/>
      <c r="D34" s="46"/>
      <c r="E34" s="24"/>
      <c r="F34" s="5"/>
    </row>
    <row r="35" spans="2:6" s="3" customFormat="1" ht="15.75" customHeight="1">
      <c r="B35" s="18"/>
      <c r="C35" s="37"/>
      <c r="D35" s="48"/>
      <c r="E35" s="24"/>
      <c r="F35" s="5"/>
    </row>
    <row r="36" spans="2:6" s="3" customFormat="1" ht="15.75" customHeight="1">
      <c r="B36" s="18"/>
      <c r="C36" s="54"/>
      <c r="D36" s="55"/>
      <c r="E36" s="24"/>
      <c r="F36" s="5"/>
    </row>
    <row r="37" spans="2:7" s="3" customFormat="1" ht="15" customHeight="1">
      <c r="B37" s="18" t="s">
        <v>31</v>
      </c>
      <c r="C37" s="56">
        <v>0</v>
      </c>
      <c r="D37" s="57">
        <v>0</v>
      </c>
      <c r="E37" s="24"/>
      <c r="F37" s="5"/>
      <c r="G37" s="12" t="s">
        <v>32</v>
      </c>
    </row>
    <row r="38" spans="2:6" s="3" customFormat="1" ht="15" customHeight="1">
      <c r="B38" s="18" t="s">
        <v>33</v>
      </c>
      <c r="C38" s="47">
        <v>0</v>
      </c>
      <c r="D38" s="48">
        <v>0</v>
      </c>
      <c r="E38" s="24"/>
      <c r="F38" s="5"/>
    </row>
    <row r="39" spans="2:7" s="3" customFormat="1" ht="15" customHeight="1">
      <c r="B39" s="18" t="s">
        <v>34</v>
      </c>
      <c r="C39" s="47">
        <v>0</v>
      </c>
      <c r="D39" s="48">
        <v>0</v>
      </c>
      <c r="E39" s="24"/>
      <c r="F39" s="5"/>
      <c r="G39" s="12" t="s">
        <v>32</v>
      </c>
    </row>
    <row r="40" spans="2:6" s="3" customFormat="1" ht="15" customHeight="1">
      <c r="B40" s="18" t="s">
        <v>35</v>
      </c>
      <c r="C40" s="47"/>
      <c r="D40" s="48">
        <v>0</v>
      </c>
      <c r="E40" s="24"/>
      <c r="F40" s="5"/>
    </row>
    <row r="41" spans="2:6" s="3" customFormat="1" ht="15" customHeight="1">
      <c r="B41" s="18" t="s">
        <v>36</v>
      </c>
      <c r="C41" s="47">
        <v>0</v>
      </c>
      <c r="D41" s="48">
        <v>0</v>
      </c>
      <c r="E41" s="24"/>
      <c r="F41" s="5"/>
    </row>
    <row r="42" spans="2:7" s="3" customFormat="1" ht="15" customHeight="1">
      <c r="B42" s="18" t="s">
        <v>37</v>
      </c>
      <c r="C42" s="47"/>
      <c r="D42" s="48">
        <v>0</v>
      </c>
      <c r="E42" s="24"/>
      <c r="F42" s="5"/>
      <c r="G42" s="58">
        <f>D23+C12+SUM(D37:D42)+SUM(D44:D47)+D50+SUM(D52:D65)</f>
        <v>0</v>
      </c>
    </row>
    <row r="43" spans="2:7" s="3" customFormat="1" ht="15" customHeight="1">
      <c r="B43" s="18" t="s">
        <v>38</v>
      </c>
      <c r="C43" s="47"/>
      <c r="D43" s="48">
        <v>0</v>
      </c>
      <c r="E43" s="24"/>
      <c r="F43" s="5"/>
      <c r="G43" s="59">
        <f>IF(G42&lt;300,0.33,IF(G42&lt;1500,1.26,1.41))</f>
        <v>0.33</v>
      </c>
    </row>
    <row r="44" spans="2:6" s="3" customFormat="1" ht="15" customHeight="1">
      <c r="B44" s="18" t="s">
        <v>39</v>
      </c>
      <c r="C44" s="47"/>
      <c r="D44" s="48">
        <v>0</v>
      </c>
      <c r="E44" s="24"/>
      <c r="F44" s="5"/>
    </row>
    <row r="45" spans="2:6" s="3" customFormat="1" ht="15" customHeight="1">
      <c r="B45" s="18" t="s">
        <v>40</v>
      </c>
      <c r="C45" s="47"/>
      <c r="D45" s="48">
        <v>0</v>
      </c>
      <c r="E45" s="24"/>
      <c r="F45" s="5"/>
    </row>
    <row r="46" spans="2:6" s="3" customFormat="1" ht="15" customHeight="1">
      <c r="B46" s="18" t="s">
        <v>41</v>
      </c>
      <c r="C46" s="47"/>
      <c r="D46" s="48">
        <v>0</v>
      </c>
      <c r="E46" s="24"/>
      <c r="F46" s="5"/>
    </row>
    <row r="47" spans="2:6" s="3" customFormat="1" ht="15" customHeight="1">
      <c r="B47" s="26" t="s">
        <v>42</v>
      </c>
      <c r="C47" s="60"/>
      <c r="D47" s="55">
        <v>0</v>
      </c>
      <c r="E47" s="29"/>
      <c r="F47" s="5"/>
    </row>
    <row r="48" spans="2:6" s="3" customFormat="1" ht="8.25" customHeight="1">
      <c r="B48" s="30"/>
      <c r="C48" s="31"/>
      <c r="D48" s="10"/>
      <c r="E48" s="30"/>
      <c r="F48" s="5"/>
    </row>
    <row r="49" spans="2:6" s="3" customFormat="1" ht="15" customHeight="1">
      <c r="B49" s="33" t="s">
        <v>43</v>
      </c>
      <c r="C49" s="34">
        <v>0</v>
      </c>
      <c r="D49" s="34">
        <v>0</v>
      </c>
      <c r="E49" s="44"/>
      <c r="F49" s="5"/>
    </row>
    <row r="50" spans="2:7" s="3" customFormat="1" ht="15" customHeight="1">
      <c r="B50" s="18" t="s">
        <v>44</v>
      </c>
      <c r="C50" s="45">
        <v>0</v>
      </c>
      <c r="D50" s="46">
        <v>0</v>
      </c>
      <c r="E50" s="24"/>
      <c r="F50" s="5"/>
      <c r="G50" s="58">
        <f>D50+D51+D52</f>
        <v>0</v>
      </c>
    </row>
    <row r="51" spans="2:7" s="3" customFormat="1" ht="28.5" customHeight="1">
      <c r="B51" s="18" t="s">
        <v>45</v>
      </c>
      <c r="C51" s="61">
        <v>0</v>
      </c>
      <c r="D51" s="62">
        <v>0</v>
      </c>
      <c r="E51" s="24"/>
      <c r="F51" s="63" t="s">
        <v>46</v>
      </c>
      <c r="G51" s="58">
        <f>C12+D23+D33+D50+SUM(D52:D55,D57:D65)</f>
        <v>0</v>
      </c>
    </row>
    <row r="52" spans="2:7" s="3" customFormat="1" ht="15" customHeight="1">
      <c r="B52" s="18" t="s">
        <v>47</v>
      </c>
      <c r="C52" s="47"/>
      <c r="D52" s="48">
        <v>0</v>
      </c>
      <c r="E52" s="24"/>
      <c r="F52" s="5"/>
      <c r="G52" s="6">
        <f>C27+C29+C26</f>
        <v>0</v>
      </c>
    </row>
    <row r="53" spans="2:6" s="3" customFormat="1" ht="15" customHeight="1">
      <c r="B53" s="18" t="s">
        <v>48</v>
      </c>
      <c r="C53" s="47"/>
      <c r="D53" s="48">
        <v>0</v>
      </c>
      <c r="E53" s="24"/>
      <c r="F53" s="5"/>
    </row>
    <row r="54" spans="2:6" s="3" customFormat="1" ht="15" customHeight="1">
      <c r="B54" s="18" t="s">
        <v>49</v>
      </c>
      <c r="C54" s="47"/>
      <c r="D54" s="48">
        <v>0</v>
      </c>
      <c r="E54" s="24"/>
      <c r="F54" s="5"/>
    </row>
    <row r="55" spans="2:6" s="3" customFormat="1" ht="15" customHeight="1">
      <c r="B55" s="18" t="s">
        <v>50</v>
      </c>
      <c r="C55" s="60"/>
      <c r="D55" s="55">
        <v>0</v>
      </c>
      <c r="E55" s="24"/>
      <c r="F55" s="5"/>
    </row>
    <row r="56" spans="2:6" s="3" customFormat="1" ht="15" customHeight="1">
      <c r="B56" s="64" t="s">
        <v>51</v>
      </c>
      <c r="C56" s="65">
        <v>0</v>
      </c>
      <c r="D56" s="65">
        <v>0</v>
      </c>
      <c r="E56" s="66"/>
      <c r="F56" s="5"/>
    </row>
    <row r="57" spans="2:6" s="3" customFormat="1" ht="15" customHeight="1">
      <c r="B57" s="18" t="s">
        <v>52</v>
      </c>
      <c r="C57" s="67"/>
      <c r="D57" s="46">
        <v>0</v>
      </c>
      <c r="E57" s="24"/>
      <c r="F57" s="5"/>
    </row>
    <row r="58" spans="2:6" s="3" customFormat="1" ht="15" customHeight="1">
      <c r="B58" s="18" t="s">
        <v>53</v>
      </c>
      <c r="C58" s="47"/>
      <c r="D58" s="48">
        <v>0</v>
      </c>
      <c r="E58" s="24"/>
      <c r="F58" s="5"/>
    </row>
    <row r="59" spans="2:6" s="3" customFormat="1" ht="15" customHeight="1">
      <c r="B59" s="18" t="s">
        <v>54</v>
      </c>
      <c r="C59" s="47"/>
      <c r="D59" s="48">
        <v>0</v>
      </c>
      <c r="E59" s="24"/>
      <c r="F59" s="5"/>
    </row>
    <row r="60" spans="2:6" s="3" customFormat="1" ht="15" customHeight="1">
      <c r="B60" s="18" t="s">
        <v>55</v>
      </c>
      <c r="C60" s="45">
        <v>0</v>
      </c>
      <c r="D60" s="48">
        <v>0</v>
      </c>
      <c r="E60" s="24"/>
      <c r="F60" s="5"/>
    </row>
    <row r="61" spans="2:6" s="3" customFormat="1" ht="15" customHeight="1">
      <c r="B61" s="18" t="s">
        <v>56</v>
      </c>
      <c r="C61" s="47">
        <v>0</v>
      </c>
      <c r="D61" s="48">
        <v>0</v>
      </c>
      <c r="E61" s="24"/>
      <c r="F61" s="5"/>
    </row>
    <row r="62" spans="2:6" s="3" customFormat="1" ht="15" customHeight="1">
      <c r="B62" s="26" t="s">
        <v>57</v>
      </c>
      <c r="C62" s="47"/>
      <c r="D62" s="48">
        <v>0</v>
      </c>
      <c r="E62" s="24"/>
      <c r="F62" s="5"/>
    </row>
    <row r="63" spans="2:6" s="3" customFormat="1" ht="15" customHeight="1">
      <c r="B63" s="18" t="s">
        <v>58</v>
      </c>
      <c r="C63" s="47"/>
      <c r="D63" s="48">
        <v>0</v>
      </c>
      <c r="E63" s="24"/>
      <c r="F63" s="5"/>
    </row>
    <row r="64" spans="2:6" s="3" customFormat="1" ht="15" customHeight="1">
      <c r="B64" s="26" t="s">
        <v>59</v>
      </c>
      <c r="C64" s="47"/>
      <c r="D64" s="48">
        <v>0</v>
      </c>
      <c r="E64" s="24"/>
      <c r="F64" s="5"/>
    </row>
    <row r="65" spans="2:6" s="3" customFormat="1" ht="15" customHeight="1">
      <c r="B65" s="26" t="s">
        <v>60</v>
      </c>
      <c r="C65" s="60"/>
      <c r="D65" s="55">
        <v>0</v>
      </c>
      <c r="E65" s="29"/>
      <c r="F65" s="5"/>
    </row>
    <row r="66" spans="2:6" s="3" customFormat="1" ht="6" customHeight="1">
      <c r="B66" s="30"/>
      <c r="C66" s="68"/>
      <c r="D66" s="32"/>
      <c r="E66" s="30"/>
      <c r="F66" s="5"/>
    </row>
    <row r="67" spans="2:6" s="3" customFormat="1" ht="15" customHeight="1">
      <c r="B67" s="16" t="s">
        <v>61</v>
      </c>
      <c r="C67" s="69">
        <v>0</v>
      </c>
      <c r="D67" s="70">
        <v>0</v>
      </c>
      <c r="E67" s="35"/>
      <c r="F67" s="5"/>
    </row>
    <row r="68" spans="2:6" s="3" customFormat="1" ht="15" customHeight="1">
      <c r="B68" s="64" t="s">
        <v>62</v>
      </c>
      <c r="C68" s="65">
        <v>0</v>
      </c>
      <c r="D68" s="65">
        <v>0</v>
      </c>
      <c r="E68" s="66"/>
      <c r="F68" s="5"/>
    </row>
  </sheetData>
  <sheetProtection selectLockedCells="1"/>
  <mergeCells count="3">
    <mergeCell ref="C4:D4"/>
    <mergeCell ref="C5:D5"/>
    <mergeCell ref="C7:D7"/>
  </mergeCells>
  <printOptions/>
  <pageMargins left="0.25" right="0.25" top="0.75" bottom="0.75" header="0.3" footer="0.3"/>
  <pageSetup firstPageNumber="1" useFirstPageNumber="1" fitToHeight="1" fitToWidth="1" horizontalDpi="600" verticalDpi="600" orientation="portrait" paperSize="9" scale="74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tabSelected="1" workbookViewId="0" topLeftCell="A61">
      <selection activeCell="D76" sqref="D76"/>
    </sheetView>
  </sheetViews>
  <sheetFormatPr defaultColWidth="9.00390625" defaultRowHeight="14.25" customHeight="1"/>
  <cols>
    <col min="1" max="1" width="3.00390625" style="1" customWidth="1"/>
    <col min="2" max="2" width="55.57421875" style="1" customWidth="1"/>
    <col min="3" max="4" width="14.57421875" style="1" customWidth="1"/>
    <col min="5" max="5" width="47.421875" style="1" customWidth="1"/>
    <col min="6" max="6" width="16.8515625" style="1" hidden="1" customWidth="1"/>
    <col min="7" max="7" width="17.00390625" style="1" hidden="1" customWidth="1"/>
    <col min="8" max="12" width="9.00390625" style="2" customWidth="1"/>
    <col min="13" max="16384" width="9.00390625" style="2" customWidth="1"/>
  </cols>
  <sheetData>
    <row r="1" spans="2:6" s="3" customFormat="1" ht="16.5" customHeight="1">
      <c r="B1" s="4"/>
      <c r="C1" s="5"/>
      <c r="D1" s="5"/>
      <c r="E1" s="7"/>
      <c r="F1" s="5"/>
    </row>
    <row r="2" spans="2:7" s="3" customFormat="1" ht="15" customHeight="1">
      <c r="B2" s="8" t="s">
        <v>63</v>
      </c>
      <c r="C2" s="9" t="s">
        <v>1</v>
      </c>
      <c r="D2" s="31"/>
      <c r="E2" s="11" t="s">
        <v>2</v>
      </c>
      <c r="F2" s="12" t="s">
        <v>64</v>
      </c>
      <c r="G2" s="12" t="s">
        <v>3</v>
      </c>
    </row>
    <row r="3" spans="2:6" s="3" customFormat="1" ht="15.75" customHeight="1">
      <c r="B3" s="13"/>
      <c r="C3" s="14"/>
      <c r="D3" s="14"/>
      <c r="E3" s="16"/>
      <c r="F3" s="5"/>
    </row>
    <row r="4" spans="2:6" s="3" customFormat="1" ht="30" customHeight="1">
      <c r="B4" s="17" t="s">
        <v>4</v>
      </c>
      <c r="C4" s="174" t="s">
        <v>285</v>
      </c>
      <c r="D4" s="174"/>
      <c r="E4" s="17"/>
      <c r="F4" s="5"/>
    </row>
    <row r="5" spans="2:6" s="3" customFormat="1" ht="15" customHeight="1">
      <c r="B5" s="18" t="s">
        <v>5</v>
      </c>
      <c r="C5" s="175" t="s">
        <v>6</v>
      </c>
      <c r="D5" s="175"/>
      <c r="E5" s="17"/>
      <c r="F5" s="5"/>
    </row>
    <row r="6" spans="2:6" s="3" customFormat="1" ht="30" customHeight="1">
      <c r="B6" s="71" t="s">
        <v>65</v>
      </c>
      <c r="C6" s="174" t="s">
        <v>66</v>
      </c>
      <c r="D6" s="174"/>
      <c r="E6" s="17"/>
      <c r="F6" s="5"/>
    </row>
    <row r="7" spans="2:7" s="3" customFormat="1" ht="15" customHeight="1">
      <c r="B7" s="72" t="s">
        <v>67</v>
      </c>
      <c r="C7" s="174" t="s">
        <v>68</v>
      </c>
      <c r="D7" s="174"/>
      <c r="E7" s="17"/>
      <c r="F7" s="5"/>
      <c r="G7" s="73" t="str">
        <f>LEFT(TRIM(C7),3)</f>
        <v>320</v>
      </c>
    </row>
    <row r="8" spans="2:7" s="3" customFormat="1" ht="15" customHeight="1">
      <c r="B8" s="19" t="s">
        <v>7</v>
      </c>
      <c r="C8" s="74" t="s">
        <v>8</v>
      </c>
      <c r="D8" s="153">
        <v>42957</v>
      </c>
      <c r="E8" s="26"/>
      <c r="F8" s="5"/>
      <c r="G8" s="73" t="str">
        <f>IF(OR(OR(G7="210",G7="110"),G7="310"),"V","K")</f>
        <v>K</v>
      </c>
    </row>
    <row r="9" spans="2:7" s="3" customFormat="1" ht="15" customHeight="1">
      <c r="B9" s="18" t="s">
        <v>69</v>
      </c>
      <c r="C9" s="75">
        <v>0.85</v>
      </c>
      <c r="D9" s="76"/>
      <c r="E9" s="24"/>
      <c r="F9" s="5"/>
      <c r="G9" s="77">
        <f>IF($G$8="K",3.4,2.2)</f>
        <v>3.4</v>
      </c>
    </row>
    <row r="10" spans="2:7" s="3" customFormat="1" ht="15" customHeight="1">
      <c r="B10" s="18" t="s">
        <v>10</v>
      </c>
      <c r="C10" s="78"/>
      <c r="D10" s="79"/>
      <c r="E10" s="24"/>
      <c r="F10" s="5"/>
      <c r="G10" s="77">
        <f>IF($G$8="K",3,2.3)</f>
        <v>3</v>
      </c>
    </row>
    <row r="11" spans="2:7" s="3" customFormat="1" ht="15" customHeight="1">
      <c r="B11" s="18" t="s">
        <v>11</v>
      </c>
      <c r="C11" s="78"/>
      <c r="D11" s="76"/>
      <c r="E11" s="24"/>
      <c r="F11" s="5"/>
      <c r="G11" s="59">
        <f>IF(OR(G7="210",G7="310"),1,0)</f>
        <v>0</v>
      </c>
    </row>
    <row r="12" spans="2:6" s="3" customFormat="1" ht="15" customHeight="1">
      <c r="B12" s="26" t="s">
        <v>12</v>
      </c>
      <c r="C12" s="80"/>
      <c r="D12" s="81"/>
      <c r="E12" s="24"/>
      <c r="F12" s="5"/>
    </row>
    <row r="13" spans="2:6" s="3" customFormat="1" ht="15" customHeight="1">
      <c r="B13" s="72" t="s">
        <v>70</v>
      </c>
      <c r="C13" s="82"/>
      <c r="D13" s="76"/>
      <c r="E13" s="24"/>
      <c r="F13" s="5"/>
    </row>
    <row r="14" spans="2:6" s="3" customFormat="1" ht="15" customHeight="1">
      <c r="B14" s="18" t="s">
        <v>71</v>
      </c>
      <c r="C14" s="78"/>
      <c r="D14" s="14"/>
      <c r="E14" s="24"/>
      <c r="F14" s="5"/>
    </row>
    <row r="15" spans="2:6" s="3" customFormat="1" ht="15" customHeight="1">
      <c r="B15" s="18" t="s">
        <v>72</v>
      </c>
      <c r="C15" s="78"/>
      <c r="D15" s="76"/>
      <c r="E15" s="24"/>
      <c r="F15" s="5"/>
    </row>
    <row r="16" spans="2:6" s="3" customFormat="1" ht="15" customHeight="1">
      <c r="B16" s="18" t="s">
        <v>73</v>
      </c>
      <c r="C16" s="78"/>
      <c r="D16" s="76"/>
      <c r="E16" s="24"/>
      <c r="F16" s="5"/>
    </row>
    <row r="17" spans="2:6" s="3" customFormat="1" ht="15" customHeight="1">
      <c r="B17" s="18" t="s">
        <v>74</v>
      </c>
      <c r="C17" s="38"/>
      <c r="D17" s="76"/>
      <c r="E17" s="24"/>
      <c r="F17" s="5"/>
    </row>
    <row r="18" spans="2:6" s="3" customFormat="1" ht="15.75" customHeight="1">
      <c r="B18" s="18"/>
      <c r="C18" s="37"/>
      <c r="D18" s="76"/>
      <c r="E18" s="24"/>
      <c r="F18" s="5"/>
    </row>
    <row r="19" spans="2:6" s="3" customFormat="1" ht="15.75" customHeight="1">
      <c r="B19" s="18"/>
      <c r="C19" s="37"/>
      <c r="D19" s="76"/>
      <c r="E19" s="24"/>
      <c r="F19" s="5"/>
    </row>
    <row r="20" spans="2:6" s="3" customFormat="1" ht="15.75" customHeight="1">
      <c r="B20" s="18"/>
      <c r="C20" s="37"/>
      <c r="D20" s="48"/>
      <c r="E20" s="24"/>
      <c r="F20" s="5"/>
    </row>
    <row r="21" spans="2:6" s="3" customFormat="1" ht="15.75" customHeight="1">
      <c r="B21" s="18"/>
      <c r="C21" s="37"/>
      <c r="D21" s="76"/>
      <c r="E21" s="24"/>
      <c r="F21" s="5"/>
    </row>
    <row r="22" spans="2:6" s="3" customFormat="1" ht="15.75" customHeight="1">
      <c r="B22" s="26"/>
      <c r="C22" s="50"/>
      <c r="D22" s="81"/>
      <c r="E22" s="29"/>
      <c r="F22" s="5"/>
    </row>
    <row r="23" spans="2:6" s="3" customFormat="1" ht="6" customHeight="1">
      <c r="B23" s="30"/>
      <c r="C23" s="31"/>
      <c r="D23" s="68"/>
      <c r="E23" s="30"/>
      <c r="F23" s="5"/>
    </row>
    <row r="24" spans="1:6" s="3" customFormat="1" ht="15" customHeight="1">
      <c r="A24" s="83"/>
      <c r="B24" s="33" t="s">
        <v>22</v>
      </c>
      <c r="C24" s="34">
        <v>0</v>
      </c>
      <c r="D24" s="14"/>
      <c r="E24" s="35"/>
      <c r="F24" s="5"/>
    </row>
    <row r="25" spans="2:6" s="3" customFormat="1" ht="15" customHeight="1">
      <c r="B25" s="18" t="s">
        <v>23</v>
      </c>
      <c r="C25" s="84">
        <v>0</v>
      </c>
      <c r="D25" s="76"/>
      <c r="E25" s="24"/>
      <c r="F25" s="5"/>
    </row>
    <row r="26" spans="2:6" s="3" customFormat="1" ht="15" customHeight="1">
      <c r="B26" s="18" t="s">
        <v>24</v>
      </c>
      <c r="C26" s="85">
        <v>0</v>
      </c>
      <c r="D26" s="76"/>
      <c r="E26" s="24"/>
      <c r="F26" s="5"/>
    </row>
    <row r="27" spans="2:6" s="3" customFormat="1" ht="15" customHeight="1">
      <c r="B27" s="18" t="s">
        <v>25</v>
      </c>
      <c r="C27" s="85">
        <v>0</v>
      </c>
      <c r="D27" s="76"/>
      <c r="E27" s="24"/>
      <c r="F27" s="5"/>
    </row>
    <row r="28" spans="2:6" s="3" customFormat="1" ht="15" customHeight="1">
      <c r="B28" s="18" t="s">
        <v>26</v>
      </c>
      <c r="C28" s="85">
        <v>0</v>
      </c>
      <c r="D28" s="76"/>
      <c r="E28" s="24"/>
      <c r="F28" s="5"/>
    </row>
    <row r="29" spans="2:6" s="3" customFormat="1" ht="15" customHeight="1">
      <c r="B29" s="18" t="s">
        <v>75</v>
      </c>
      <c r="C29" s="86">
        <v>0</v>
      </c>
      <c r="D29" s="87">
        <v>0</v>
      </c>
      <c r="E29" s="24"/>
      <c r="F29" s="5"/>
    </row>
    <row r="30" spans="2:6" s="3" customFormat="1" ht="15" customHeight="1">
      <c r="B30" s="18" t="s">
        <v>76</v>
      </c>
      <c r="C30" s="86">
        <v>0</v>
      </c>
      <c r="D30" s="87">
        <v>0</v>
      </c>
      <c r="E30" s="24"/>
      <c r="F30" s="5"/>
    </row>
    <row r="31" spans="1:6" s="3" customFormat="1" ht="15" customHeight="1">
      <c r="A31" s="83"/>
      <c r="B31" s="24"/>
      <c r="C31" s="38"/>
      <c r="D31" s="76"/>
      <c r="E31" s="24"/>
      <c r="F31" s="5"/>
    </row>
    <row r="32" spans="1:6" s="3" customFormat="1" ht="15" customHeight="1">
      <c r="A32" s="83"/>
      <c r="B32" s="24"/>
      <c r="C32" s="38"/>
      <c r="D32" s="76"/>
      <c r="E32" s="24"/>
      <c r="F32" s="5"/>
    </row>
    <row r="33" spans="1:7" s="3" customFormat="1" ht="15" customHeight="1">
      <c r="A33" s="83"/>
      <c r="B33" s="72" t="s">
        <v>29</v>
      </c>
      <c r="C33" s="53">
        <v>0</v>
      </c>
      <c r="D33" s="88"/>
      <c r="E33" s="24"/>
      <c r="F33" s="5"/>
      <c r="G33" s="49">
        <f>G11*C29</f>
        <v>0</v>
      </c>
    </row>
    <row r="34" spans="2:6" s="3" customFormat="1" ht="6" customHeight="1">
      <c r="B34" s="89"/>
      <c r="C34" s="31"/>
      <c r="D34" s="31"/>
      <c r="E34" s="90"/>
      <c r="F34" s="5"/>
    </row>
    <row r="35" spans="2:6" s="3" customFormat="1" ht="15" customHeight="1">
      <c r="B35" s="64"/>
      <c r="C35" s="91" t="s">
        <v>77</v>
      </c>
      <c r="D35" s="92" t="s">
        <v>78</v>
      </c>
      <c r="E35" s="18"/>
      <c r="F35" s="5"/>
    </row>
    <row r="36" spans="1:6" s="3" customFormat="1" ht="15" customHeight="1">
      <c r="A36" s="83"/>
      <c r="B36" s="33" t="s">
        <v>30</v>
      </c>
      <c r="C36" s="34">
        <v>0</v>
      </c>
      <c r="D36" s="14"/>
      <c r="E36" s="35"/>
      <c r="F36" s="5"/>
    </row>
    <row r="37" spans="1:6" s="3" customFormat="1" ht="15" customHeight="1">
      <c r="A37" s="83"/>
      <c r="B37" s="93"/>
      <c r="C37" s="53"/>
      <c r="D37" s="39"/>
      <c r="E37" s="24"/>
      <c r="F37" s="94"/>
    </row>
    <row r="38" spans="1:6" s="3" customFormat="1" ht="15" customHeight="1">
      <c r="A38" s="83"/>
      <c r="B38" s="93"/>
      <c r="C38" s="37"/>
      <c r="D38" s="39"/>
      <c r="E38" s="24"/>
      <c r="F38" s="94"/>
    </row>
    <row r="39" spans="1:6" s="3" customFormat="1" ht="15" customHeight="1">
      <c r="A39" s="83"/>
      <c r="B39" s="93"/>
      <c r="C39" s="54"/>
      <c r="D39" s="39"/>
      <c r="E39" s="24"/>
      <c r="F39" s="94"/>
    </row>
    <row r="40" spans="1:7" s="3" customFormat="1" ht="15" customHeight="1">
      <c r="A40" s="83"/>
      <c r="B40" s="18" t="s">
        <v>31</v>
      </c>
      <c r="C40" s="57">
        <v>0</v>
      </c>
      <c r="D40" s="39"/>
      <c r="E40" s="24"/>
      <c r="F40" s="94">
        <f>IF(ISBLANK(D40),C40,D40)</f>
        <v>0</v>
      </c>
      <c r="G40" s="12" t="s">
        <v>32</v>
      </c>
    </row>
    <row r="41" spans="1:6" s="3" customFormat="1" ht="15" customHeight="1">
      <c r="A41" s="83"/>
      <c r="B41" s="18" t="s">
        <v>33</v>
      </c>
      <c r="C41" s="37">
        <v>0</v>
      </c>
      <c r="D41" s="39"/>
      <c r="E41" s="24"/>
      <c r="F41" s="94">
        <f>IF(ISBLANK(D41),C41,D41)</f>
        <v>0</v>
      </c>
    </row>
    <row r="42" spans="1:7" s="3" customFormat="1" ht="15" customHeight="1">
      <c r="A42" s="83"/>
      <c r="B42" s="18" t="s">
        <v>34</v>
      </c>
      <c r="C42" s="37">
        <v>0</v>
      </c>
      <c r="D42" s="39"/>
      <c r="E42" s="24"/>
      <c r="F42" s="94">
        <f>IF(ISBLANK(D42),C42,D42)</f>
        <v>0</v>
      </c>
      <c r="G42" s="12" t="s">
        <v>32</v>
      </c>
    </row>
    <row r="43" spans="1:6" s="3" customFormat="1" ht="15" customHeight="1">
      <c r="A43" s="83"/>
      <c r="B43" s="18" t="s">
        <v>79</v>
      </c>
      <c r="C43" s="37"/>
      <c r="D43" s="39"/>
      <c r="E43" s="24"/>
      <c r="F43" s="95">
        <f>IF(ISBLANK(D43),C43,D43)</f>
        <v>0</v>
      </c>
    </row>
    <row r="44" spans="1:6" s="3" customFormat="1" ht="15" customHeight="1">
      <c r="A44" s="83"/>
      <c r="B44" s="18" t="s">
        <v>36</v>
      </c>
      <c r="C44" s="37">
        <v>0</v>
      </c>
      <c r="D44" s="39"/>
      <c r="E44" s="24"/>
      <c r="F44" s="94">
        <f>IF(ISBLANK(D44),C44,D44)</f>
        <v>0</v>
      </c>
    </row>
    <row r="45" spans="1:6" s="3" customFormat="1" ht="15" customHeight="1">
      <c r="A45" s="83"/>
      <c r="B45" s="18" t="s">
        <v>37</v>
      </c>
      <c r="C45" s="38"/>
      <c r="D45" s="48"/>
      <c r="E45" s="24"/>
      <c r="F45" s="94">
        <f>C45</f>
        <v>0</v>
      </c>
    </row>
    <row r="46" spans="1:6" s="3" customFormat="1" ht="15" customHeight="1">
      <c r="A46" s="83"/>
      <c r="B46" s="18" t="s">
        <v>38</v>
      </c>
      <c r="C46" s="37">
        <v>0</v>
      </c>
      <c r="D46" s="39">
        <v>0</v>
      </c>
      <c r="E46" s="24" t="s">
        <v>80</v>
      </c>
      <c r="F46" s="94">
        <f>IF(ISBLANK(D46),C46,D46)</f>
        <v>0</v>
      </c>
    </row>
    <row r="47" spans="1:7" s="3" customFormat="1" ht="15" customHeight="1">
      <c r="A47" s="83"/>
      <c r="B47" s="18" t="s">
        <v>39</v>
      </c>
      <c r="C47" s="37">
        <v>0</v>
      </c>
      <c r="D47" s="39"/>
      <c r="E47" s="24"/>
      <c r="F47" s="95">
        <f>IF(ISBLANK(D47),C47,D47)</f>
        <v>0</v>
      </c>
      <c r="G47" s="58">
        <f>IF(C13&gt;2,5+(C13-2)*1,IF(C13&gt;0.5,5,IF(C13&gt;0,2,0)))</f>
        <v>0</v>
      </c>
    </row>
    <row r="48" spans="1:7" s="3" customFormat="1" ht="15" customHeight="1">
      <c r="A48" s="83"/>
      <c r="B48" s="18" t="s">
        <v>40</v>
      </c>
      <c r="C48" s="38"/>
      <c r="D48" s="76"/>
      <c r="E48" s="24"/>
      <c r="F48" s="94">
        <f>C48</f>
        <v>0</v>
      </c>
      <c r="G48" s="59">
        <f>0.55*C14</f>
        <v>0</v>
      </c>
    </row>
    <row r="49" spans="1:6" s="3" customFormat="1" ht="15" customHeight="1">
      <c r="A49" s="83"/>
      <c r="B49" s="18" t="s">
        <v>41</v>
      </c>
      <c r="C49" s="38"/>
      <c r="D49" s="76"/>
      <c r="E49" s="24"/>
      <c r="F49" s="94">
        <f>C49</f>
        <v>0</v>
      </c>
    </row>
    <row r="50" spans="1:6" s="3" customFormat="1" ht="15" customHeight="1">
      <c r="A50" s="83"/>
      <c r="B50" s="29"/>
      <c r="C50" s="40"/>
      <c r="D50" s="81"/>
      <c r="E50" s="29"/>
      <c r="F50" s="94">
        <f>C50</f>
        <v>0</v>
      </c>
    </row>
    <row r="51" spans="2:6" s="3" customFormat="1" ht="6" customHeight="1">
      <c r="B51" s="30"/>
      <c r="C51" s="31"/>
      <c r="D51" s="68"/>
      <c r="E51" s="30"/>
      <c r="F51" s="5"/>
    </row>
    <row r="52" spans="1:6" s="3" customFormat="1" ht="15" customHeight="1">
      <c r="A52" s="83"/>
      <c r="B52" s="33" t="s">
        <v>43</v>
      </c>
      <c r="C52" s="34">
        <v>0</v>
      </c>
      <c r="D52" s="14"/>
      <c r="E52" s="35"/>
      <c r="F52" s="5"/>
    </row>
    <row r="53" spans="1:7" s="3" customFormat="1" ht="15" customHeight="1">
      <c r="A53" s="83"/>
      <c r="B53" s="18" t="s">
        <v>44</v>
      </c>
      <c r="C53" s="53">
        <v>0</v>
      </c>
      <c r="D53" s="39">
        <v>0</v>
      </c>
      <c r="E53" s="24" t="s">
        <v>80</v>
      </c>
      <c r="F53" s="94">
        <f>IF(ISBLANK(D53),C53,D53)</f>
        <v>0</v>
      </c>
      <c r="G53" s="12" t="s">
        <v>32</v>
      </c>
    </row>
    <row r="54" spans="1:7" s="3" customFormat="1" ht="15" customHeight="1">
      <c r="A54" s="83"/>
      <c r="B54" s="18" t="s">
        <v>81</v>
      </c>
      <c r="C54" s="96">
        <v>0</v>
      </c>
      <c r="D54" s="39">
        <v>0</v>
      </c>
      <c r="E54" s="24" t="s">
        <v>80</v>
      </c>
      <c r="F54" s="94">
        <f>IF(ISBLANK(D54),C54,D54)</f>
        <v>0</v>
      </c>
      <c r="G54" s="58">
        <f>C24+C36+C53+SUM(C55:C58,C60:C69)</f>
        <v>0</v>
      </c>
    </row>
    <row r="55" spans="1:7" s="3" customFormat="1" ht="15" customHeight="1">
      <c r="A55" s="83"/>
      <c r="B55" s="18" t="s">
        <v>47</v>
      </c>
      <c r="C55" s="37"/>
      <c r="D55" s="39">
        <v>0</v>
      </c>
      <c r="E55" s="24" t="s">
        <v>80</v>
      </c>
      <c r="F55" s="94">
        <f>IF(ISBLANK(D55),C55,D55)</f>
        <v>0</v>
      </c>
      <c r="G55" s="97">
        <f>C28+C32+C27</f>
        <v>0</v>
      </c>
    </row>
    <row r="56" spans="1:6" s="3" customFormat="1" ht="15" customHeight="1">
      <c r="A56" s="83"/>
      <c r="B56" s="18" t="s">
        <v>48</v>
      </c>
      <c r="C56" s="38"/>
      <c r="D56" s="76"/>
      <c r="E56" s="24"/>
      <c r="F56" s="94">
        <f>C56</f>
        <v>0</v>
      </c>
    </row>
    <row r="57" spans="1:6" s="3" customFormat="1" ht="15" customHeight="1">
      <c r="A57" s="83"/>
      <c r="B57" s="18" t="s">
        <v>49</v>
      </c>
      <c r="C57" s="38"/>
      <c r="D57" s="76"/>
      <c r="E57" s="24"/>
      <c r="F57" s="94">
        <f>C57</f>
        <v>0</v>
      </c>
    </row>
    <row r="58" spans="1:6" s="3" customFormat="1" ht="15" customHeight="1">
      <c r="A58" s="83"/>
      <c r="B58" s="18" t="s">
        <v>50</v>
      </c>
      <c r="C58" s="40"/>
      <c r="D58" s="76"/>
      <c r="E58" s="24"/>
      <c r="F58" s="94">
        <f>C58</f>
        <v>0</v>
      </c>
    </row>
    <row r="59" spans="2:6" s="3" customFormat="1" ht="15" customHeight="1">
      <c r="B59" s="64" t="s">
        <v>51</v>
      </c>
      <c r="C59" s="65">
        <v>0</v>
      </c>
      <c r="D59" s="98"/>
      <c r="E59" s="24"/>
      <c r="F59" s="5">
        <f>C59</f>
        <v>0</v>
      </c>
    </row>
    <row r="60" spans="1:6" s="3" customFormat="1" ht="15" customHeight="1">
      <c r="A60" s="83"/>
      <c r="B60" s="18" t="s">
        <v>52</v>
      </c>
      <c r="C60" s="69">
        <v>0</v>
      </c>
      <c r="D60" s="39"/>
      <c r="E60" s="24"/>
      <c r="F60" s="94">
        <f>IF(ISBLANK(D60),C60,D60)</f>
        <v>0</v>
      </c>
    </row>
    <row r="61" spans="1:6" s="3" customFormat="1" ht="15" customHeight="1">
      <c r="A61" s="83"/>
      <c r="B61" s="18" t="s">
        <v>53</v>
      </c>
      <c r="C61" s="38"/>
      <c r="D61" s="76"/>
      <c r="E61" s="24"/>
      <c r="F61" s="94">
        <f>C61</f>
        <v>0</v>
      </c>
    </row>
    <row r="62" spans="1:6" s="3" customFormat="1" ht="15" customHeight="1">
      <c r="A62" s="83"/>
      <c r="B62" s="18" t="s">
        <v>54</v>
      </c>
      <c r="C62" s="37">
        <v>0</v>
      </c>
      <c r="D62" s="39">
        <v>0</v>
      </c>
      <c r="E62" s="24" t="s">
        <v>80</v>
      </c>
      <c r="F62" s="94">
        <f>IF(ISBLANK(D62),C62,D62)</f>
        <v>0</v>
      </c>
    </row>
    <row r="63" spans="1:6" s="3" customFormat="1" ht="15" customHeight="1">
      <c r="A63" s="83"/>
      <c r="B63" s="18" t="s">
        <v>55</v>
      </c>
      <c r="C63" s="53">
        <v>0</v>
      </c>
      <c r="D63" s="39">
        <v>0</v>
      </c>
      <c r="E63" s="24" t="s">
        <v>80</v>
      </c>
      <c r="F63" s="94">
        <f>IF(ISBLANK(D63),C63,D63)</f>
        <v>0</v>
      </c>
    </row>
    <row r="64" spans="1:6" s="3" customFormat="1" ht="15" customHeight="1">
      <c r="A64" s="83"/>
      <c r="B64" s="18" t="s">
        <v>56</v>
      </c>
      <c r="C64" s="37">
        <v>0</v>
      </c>
      <c r="D64" s="39"/>
      <c r="E64" s="24"/>
      <c r="F64" s="94">
        <f>IF(ISBLANK(D64),C64,D64)</f>
        <v>0</v>
      </c>
    </row>
    <row r="65" spans="1:6" s="3" customFormat="1" ht="15" customHeight="1">
      <c r="A65" s="83"/>
      <c r="B65" s="26" t="s">
        <v>57</v>
      </c>
      <c r="C65" s="38"/>
      <c r="D65" s="76"/>
      <c r="E65" s="24"/>
      <c r="F65" s="94">
        <f>C65</f>
        <v>0</v>
      </c>
    </row>
    <row r="66" spans="1:6" s="3" customFormat="1" ht="15" customHeight="1">
      <c r="A66" s="83"/>
      <c r="B66" s="18" t="s">
        <v>58</v>
      </c>
      <c r="C66" s="38"/>
      <c r="D66" s="76"/>
      <c r="E66" s="24"/>
      <c r="F66" s="94">
        <f>C66</f>
        <v>0</v>
      </c>
    </row>
    <row r="67" spans="1:6" s="3" customFormat="1" ht="15" customHeight="1">
      <c r="A67" s="83"/>
      <c r="B67" s="26" t="s">
        <v>59</v>
      </c>
      <c r="C67" s="38"/>
      <c r="D67" s="76"/>
      <c r="E67" s="24"/>
      <c r="F67" s="94">
        <f>C67</f>
        <v>0</v>
      </c>
    </row>
    <row r="68" spans="1:6" s="3" customFormat="1" ht="15" customHeight="1">
      <c r="A68" s="83"/>
      <c r="B68" s="24"/>
      <c r="C68" s="38"/>
      <c r="D68" s="76"/>
      <c r="E68" s="24"/>
      <c r="F68" s="94">
        <f>C68</f>
        <v>0</v>
      </c>
    </row>
    <row r="69" spans="1:6" s="3" customFormat="1" ht="15.75" customHeight="1">
      <c r="A69" s="83"/>
      <c r="B69" s="99"/>
      <c r="C69" s="100"/>
      <c r="D69" s="81"/>
      <c r="E69" s="29"/>
      <c r="F69" s="94">
        <f>C69</f>
        <v>0</v>
      </c>
    </row>
    <row r="70" spans="2:6" s="3" customFormat="1" ht="6" customHeight="1">
      <c r="B70" s="101"/>
      <c r="C70" s="68"/>
      <c r="D70" s="68"/>
      <c r="E70" s="30"/>
      <c r="F70" s="5"/>
    </row>
    <row r="71" spans="2:7" s="3" customFormat="1" ht="15" customHeight="1">
      <c r="B71" s="16" t="s">
        <v>61</v>
      </c>
      <c r="C71" s="69">
        <v>0</v>
      </c>
      <c r="D71" s="102"/>
      <c r="E71" s="35"/>
      <c r="F71" s="5"/>
      <c r="G71" s="12" t="s">
        <v>32</v>
      </c>
    </row>
    <row r="72" spans="2:6" s="3" customFormat="1" ht="15" customHeight="1">
      <c r="B72" s="64" t="s">
        <v>82</v>
      </c>
      <c r="C72" s="65">
        <v>0</v>
      </c>
      <c r="D72" s="68"/>
      <c r="E72" s="24"/>
      <c r="F72" s="5"/>
    </row>
  </sheetData>
  <sheetProtection selectLockedCells="1"/>
  <mergeCells count="4">
    <mergeCell ref="C4:D4"/>
    <mergeCell ref="C5:D5"/>
    <mergeCell ref="C6:D6"/>
    <mergeCell ref="C7:D7"/>
  </mergeCells>
  <printOptions/>
  <pageMargins left="0.25" right="0.25" top="0.75" bottom="0.75" header="0.3" footer="0.3"/>
  <pageSetup fitToHeight="1" fitToWidth="1" horizontalDpi="600" verticalDpi="600" orientation="portrait" paperSize="9" scale="6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workbookViewId="0" topLeftCell="A1">
      <selection activeCell="G18" sqref="G18"/>
    </sheetView>
  </sheetViews>
  <sheetFormatPr defaultColWidth="9.00390625" defaultRowHeight="12.75" customHeight="1"/>
  <cols>
    <col min="1" max="1" width="15.7109375" style="103" customWidth="1"/>
    <col min="2" max="2" width="14.00390625" style="103" customWidth="1"/>
    <col min="3" max="3" width="52.57421875" style="103" customWidth="1"/>
    <col min="4" max="4" width="35.7109375" style="103" customWidth="1"/>
    <col min="5" max="5" width="13.7109375" style="103" customWidth="1"/>
    <col min="6" max="6" width="10.00390625" style="103" customWidth="1"/>
    <col min="7" max="7" width="12.57421875" style="103" customWidth="1"/>
    <col min="8" max="8" width="23.8515625" style="103" customWidth="1"/>
    <col min="9" max="9" width="9.00390625" style="127" customWidth="1"/>
    <col min="10" max="10" width="9.7109375" style="3" bestFit="1" customWidth="1"/>
    <col min="11" max="11" width="10.7109375" style="3" bestFit="1" customWidth="1"/>
    <col min="12" max="16384" width="9.00390625" style="3" customWidth="1"/>
  </cols>
  <sheetData>
    <row r="1" spans="1:9" s="103" customFormat="1" ht="30" customHeight="1">
      <c r="A1" s="104" t="s">
        <v>83</v>
      </c>
      <c r="B1" s="105"/>
      <c r="C1" s="105"/>
      <c r="D1" s="105"/>
      <c r="E1" s="106"/>
      <c r="F1" s="105"/>
      <c r="G1" s="105"/>
      <c r="H1" s="107"/>
      <c r="I1" s="125"/>
    </row>
    <row r="2" spans="1:9" s="103" customFormat="1" ht="30" customHeight="1">
      <c r="A2" s="108" t="s">
        <v>84</v>
      </c>
      <c r="B2" s="109" t="s">
        <v>285</v>
      </c>
      <c r="C2" s="110"/>
      <c r="D2" s="111"/>
      <c r="E2" s="111" t="s">
        <v>85</v>
      </c>
      <c r="F2" s="154">
        <v>42957</v>
      </c>
      <c r="G2" s="110"/>
      <c r="H2" s="112"/>
      <c r="I2" s="125"/>
    </row>
    <row r="3" spans="1:9" s="103" customFormat="1" ht="15" customHeight="1">
      <c r="A3" s="108" t="s">
        <v>86</v>
      </c>
      <c r="B3" s="177" t="s">
        <v>6</v>
      </c>
      <c r="C3" s="177"/>
      <c r="D3" s="111"/>
      <c r="E3" s="111" t="s">
        <v>287</v>
      </c>
      <c r="F3" s="109" t="s">
        <v>8</v>
      </c>
      <c r="G3" s="113"/>
      <c r="H3" s="114"/>
      <c r="I3" s="125"/>
    </row>
    <row r="4" spans="1:9" s="103" customFormat="1" ht="15" customHeight="1">
      <c r="A4" s="108" t="s">
        <v>9</v>
      </c>
      <c r="B4" s="177" t="s">
        <v>286</v>
      </c>
      <c r="C4" s="177"/>
      <c r="D4" s="111"/>
      <c r="E4" s="109"/>
      <c r="F4" s="109"/>
      <c r="G4" s="113"/>
      <c r="H4" s="115"/>
      <c r="I4" s="125"/>
    </row>
    <row r="5" spans="1:9" s="103" customFormat="1" ht="15" customHeight="1">
      <c r="A5" s="108" t="s">
        <v>87</v>
      </c>
      <c r="B5" s="177" t="s">
        <v>88</v>
      </c>
      <c r="C5" s="177"/>
      <c r="D5" s="111"/>
      <c r="E5" s="111" t="s">
        <v>89</v>
      </c>
      <c r="F5" s="109"/>
      <c r="G5" s="110"/>
      <c r="H5" s="115"/>
      <c r="I5" s="125"/>
    </row>
    <row r="6" spans="1:9" s="103" customFormat="1" ht="15" customHeight="1">
      <c r="A6" s="108" t="s">
        <v>90</v>
      </c>
      <c r="B6" s="109" t="s">
        <v>88</v>
      </c>
      <c r="C6" s="110"/>
      <c r="D6" s="111"/>
      <c r="E6" s="111" t="s">
        <v>91</v>
      </c>
      <c r="F6" s="109" t="s">
        <v>288</v>
      </c>
      <c r="G6" s="110"/>
      <c r="H6" s="115"/>
      <c r="I6" s="125"/>
    </row>
    <row r="7" spans="1:9" s="103" customFormat="1" ht="3" customHeight="1">
      <c r="A7" s="116"/>
      <c r="B7" s="110"/>
      <c r="C7" s="110"/>
      <c r="D7" s="110"/>
      <c r="E7" s="110"/>
      <c r="F7" s="110"/>
      <c r="G7" s="110"/>
      <c r="H7" s="115"/>
      <c r="I7" s="125"/>
    </row>
    <row r="8" spans="1:9" s="103" customFormat="1" ht="30" customHeight="1">
      <c r="A8" s="117" t="s">
        <v>92</v>
      </c>
      <c r="B8" s="117" t="s">
        <v>93</v>
      </c>
      <c r="C8" s="117" t="s">
        <v>94</v>
      </c>
      <c r="D8" s="117" t="s">
        <v>95</v>
      </c>
      <c r="E8" s="117" t="s">
        <v>96</v>
      </c>
      <c r="F8" s="117" t="s">
        <v>97</v>
      </c>
      <c r="G8" s="117" t="s">
        <v>98</v>
      </c>
      <c r="H8" s="117" t="s">
        <v>99</v>
      </c>
      <c r="I8" s="125"/>
    </row>
    <row r="9" spans="1:9" s="103" customFormat="1" ht="15" customHeight="1">
      <c r="A9" s="133"/>
      <c r="B9" s="136" t="s">
        <v>100</v>
      </c>
      <c r="C9" s="137" t="s">
        <v>101</v>
      </c>
      <c r="D9" s="133"/>
      <c r="E9" s="133"/>
      <c r="F9" s="133"/>
      <c r="G9" s="133"/>
      <c r="H9" s="133"/>
      <c r="I9" s="125"/>
    </row>
    <row r="10" spans="1:9" s="103" customFormat="1" ht="15" customHeight="1">
      <c r="A10" s="133"/>
      <c r="B10" s="137" t="s">
        <v>102</v>
      </c>
      <c r="C10" s="137" t="s">
        <v>103</v>
      </c>
      <c r="D10" s="133"/>
      <c r="E10" s="133"/>
      <c r="F10" s="133"/>
      <c r="G10" s="133"/>
      <c r="H10" s="133"/>
      <c r="I10" s="125"/>
    </row>
    <row r="11" spans="1:9" s="122" customFormat="1" ht="15" customHeight="1">
      <c r="A11" s="130" t="s">
        <v>104</v>
      </c>
      <c r="B11" s="130" t="s">
        <v>105</v>
      </c>
      <c r="C11" s="130" t="s">
        <v>208</v>
      </c>
      <c r="D11" s="130"/>
      <c r="E11" s="138">
        <v>916</v>
      </c>
      <c r="F11" s="130" t="s">
        <v>106</v>
      </c>
      <c r="G11" s="163">
        <v>0</v>
      </c>
      <c r="H11" s="132">
        <f>G11*E11</f>
        <v>0</v>
      </c>
      <c r="I11" s="126"/>
    </row>
    <row r="12" spans="1:9" s="122" customFormat="1" ht="15" customHeight="1">
      <c r="A12" s="139">
        <v>1000164900</v>
      </c>
      <c r="B12" s="139" t="s">
        <v>105</v>
      </c>
      <c r="C12" s="140" t="s">
        <v>277</v>
      </c>
      <c r="D12" s="139"/>
      <c r="E12" s="141">
        <v>8</v>
      </c>
      <c r="F12" s="139" t="s">
        <v>119</v>
      </c>
      <c r="G12" s="164">
        <v>0</v>
      </c>
      <c r="H12" s="132">
        <f aca="true" t="shared" si="0" ref="H12:H53">G12*E12</f>
        <v>0</v>
      </c>
      <c r="I12" s="126"/>
    </row>
    <row r="13" spans="1:9" s="122" customFormat="1" ht="15" customHeight="1">
      <c r="A13" s="142" t="s">
        <v>107</v>
      </c>
      <c r="B13" s="142" t="s">
        <v>108</v>
      </c>
      <c r="C13" s="142" t="s">
        <v>109</v>
      </c>
      <c r="D13" s="142"/>
      <c r="E13" s="143">
        <v>12180</v>
      </c>
      <c r="F13" s="142" t="s">
        <v>110</v>
      </c>
      <c r="G13" s="166">
        <v>0</v>
      </c>
      <c r="H13" s="132">
        <f t="shared" si="0"/>
        <v>0</v>
      </c>
      <c r="I13" s="126"/>
    </row>
    <row r="14" spans="1:9" s="122" customFormat="1" ht="15" customHeight="1">
      <c r="A14" s="142" t="s">
        <v>111</v>
      </c>
      <c r="B14" s="142" t="s">
        <v>108</v>
      </c>
      <c r="C14" s="142" t="s">
        <v>112</v>
      </c>
      <c r="D14" s="142"/>
      <c r="E14" s="143">
        <v>17356.5</v>
      </c>
      <c r="F14" s="142" t="s">
        <v>110</v>
      </c>
      <c r="G14" s="166">
        <v>0</v>
      </c>
      <c r="H14" s="132">
        <f t="shared" si="0"/>
        <v>0</v>
      </c>
      <c r="I14" s="126"/>
    </row>
    <row r="15" spans="1:9" s="122" customFormat="1" ht="15" customHeight="1">
      <c r="A15" s="142" t="s">
        <v>113</v>
      </c>
      <c r="B15" s="142" t="s">
        <v>108</v>
      </c>
      <c r="C15" s="142" t="s">
        <v>114</v>
      </c>
      <c r="D15" s="142"/>
      <c r="E15" s="143">
        <v>24664.5</v>
      </c>
      <c r="F15" s="142" t="s">
        <v>110</v>
      </c>
      <c r="G15" s="166">
        <v>0</v>
      </c>
      <c r="H15" s="132">
        <f t="shared" si="0"/>
        <v>0</v>
      </c>
      <c r="I15" s="126"/>
    </row>
    <row r="16" spans="1:9" s="122" customFormat="1" ht="15" customHeight="1">
      <c r="A16" s="142" t="s">
        <v>115</v>
      </c>
      <c r="B16" s="142" t="s">
        <v>108</v>
      </c>
      <c r="C16" s="142" t="s">
        <v>116</v>
      </c>
      <c r="D16" s="142"/>
      <c r="E16" s="143">
        <v>5785.5</v>
      </c>
      <c r="F16" s="142" t="s">
        <v>110</v>
      </c>
      <c r="G16" s="166">
        <v>0</v>
      </c>
      <c r="H16" s="132">
        <f t="shared" si="0"/>
        <v>0</v>
      </c>
      <c r="I16" s="126"/>
    </row>
    <row r="17" spans="1:9" s="122" customFormat="1" ht="15" customHeight="1">
      <c r="A17" s="142" t="s">
        <v>117</v>
      </c>
      <c r="B17" s="142" t="s">
        <v>108</v>
      </c>
      <c r="C17" s="142" t="s">
        <v>118</v>
      </c>
      <c r="D17" s="142"/>
      <c r="E17" s="143">
        <v>8526</v>
      </c>
      <c r="F17" s="142" t="s">
        <v>110</v>
      </c>
      <c r="G17" s="166">
        <v>0</v>
      </c>
      <c r="H17" s="132">
        <f t="shared" si="0"/>
        <v>0</v>
      </c>
      <c r="I17" s="126"/>
    </row>
    <row r="18" spans="1:9" s="122" customFormat="1" ht="15" customHeight="1">
      <c r="A18" s="142" t="s">
        <v>120</v>
      </c>
      <c r="B18" s="142" t="s">
        <v>108</v>
      </c>
      <c r="C18" s="142" t="s">
        <v>121</v>
      </c>
      <c r="D18" s="142"/>
      <c r="E18" s="143">
        <v>0.0335</v>
      </c>
      <c r="F18" s="142" t="s">
        <v>119</v>
      </c>
      <c r="G18" s="166">
        <v>0</v>
      </c>
      <c r="H18" s="132">
        <f t="shared" si="0"/>
        <v>0</v>
      </c>
      <c r="I18" s="126"/>
    </row>
    <row r="19" spans="1:11" s="122" customFormat="1" ht="15" customHeight="1">
      <c r="A19" s="142" t="s">
        <v>122</v>
      </c>
      <c r="B19" s="142" t="s">
        <v>108</v>
      </c>
      <c r="C19" s="142" t="s">
        <v>123</v>
      </c>
      <c r="D19" s="142"/>
      <c r="E19" s="143">
        <v>171.357525</v>
      </c>
      <c r="F19" s="142" t="s">
        <v>110</v>
      </c>
      <c r="G19" s="166">
        <v>0</v>
      </c>
      <c r="H19" s="132">
        <f t="shared" si="0"/>
        <v>0</v>
      </c>
      <c r="I19" s="126"/>
      <c r="K19" s="123"/>
    </row>
    <row r="20" spans="1:9" s="122" customFormat="1" ht="15" customHeight="1">
      <c r="A20" s="142" t="s">
        <v>124</v>
      </c>
      <c r="B20" s="142" t="s">
        <v>108</v>
      </c>
      <c r="C20" s="142" t="s">
        <v>125</v>
      </c>
      <c r="D20" s="142"/>
      <c r="E20" s="143">
        <v>8.4621</v>
      </c>
      <c r="F20" s="142" t="s">
        <v>110</v>
      </c>
      <c r="G20" s="166">
        <v>0</v>
      </c>
      <c r="H20" s="132">
        <f t="shared" si="0"/>
        <v>0</v>
      </c>
      <c r="I20" s="126"/>
    </row>
    <row r="21" spans="1:9" s="122" customFormat="1" ht="15" customHeight="1">
      <c r="A21" s="142" t="s">
        <v>126</v>
      </c>
      <c r="B21" s="142" t="s">
        <v>108</v>
      </c>
      <c r="C21" s="142" t="s">
        <v>127</v>
      </c>
      <c r="D21" s="142"/>
      <c r="E21" s="143">
        <v>349.23749999999995</v>
      </c>
      <c r="F21" s="142" t="s">
        <v>110</v>
      </c>
      <c r="G21" s="166">
        <v>0</v>
      </c>
      <c r="H21" s="132">
        <f t="shared" si="0"/>
        <v>0</v>
      </c>
      <c r="I21" s="126"/>
    </row>
    <row r="22" spans="1:9" s="135" customFormat="1" ht="15" customHeight="1">
      <c r="A22" s="142" t="s">
        <v>128</v>
      </c>
      <c r="B22" s="142" t="s">
        <v>108</v>
      </c>
      <c r="C22" s="142" t="s">
        <v>129</v>
      </c>
      <c r="D22" s="142"/>
      <c r="E22" s="143">
        <v>1117.7549999999999</v>
      </c>
      <c r="F22" s="142" t="s">
        <v>110</v>
      </c>
      <c r="G22" s="166">
        <v>0</v>
      </c>
      <c r="H22" s="132">
        <f t="shared" si="0"/>
        <v>0</v>
      </c>
      <c r="I22" s="134"/>
    </row>
    <row r="23" spans="1:9" s="122" customFormat="1" ht="15" customHeight="1">
      <c r="A23" s="142" t="s">
        <v>130</v>
      </c>
      <c r="B23" s="142" t="s">
        <v>108</v>
      </c>
      <c r="C23" s="142" t="s">
        <v>131</v>
      </c>
      <c r="D23" s="142"/>
      <c r="E23" s="143">
        <v>8180.03</v>
      </c>
      <c r="F23" s="142" t="s">
        <v>110</v>
      </c>
      <c r="G23" s="166">
        <v>0</v>
      </c>
      <c r="H23" s="132">
        <f t="shared" si="0"/>
        <v>0</v>
      </c>
      <c r="I23" s="126"/>
    </row>
    <row r="24" spans="1:9" s="122" customFormat="1" ht="15" customHeight="1">
      <c r="A24" s="142" t="s">
        <v>132</v>
      </c>
      <c r="B24" s="142" t="s">
        <v>108</v>
      </c>
      <c r="C24" s="142" t="s">
        <v>133</v>
      </c>
      <c r="D24" s="142"/>
      <c r="E24" s="143">
        <v>177.24</v>
      </c>
      <c r="F24" s="142" t="s">
        <v>110</v>
      </c>
      <c r="G24" s="166">
        <v>0</v>
      </c>
      <c r="H24" s="132">
        <f t="shared" si="0"/>
        <v>0</v>
      </c>
      <c r="I24" s="126"/>
    </row>
    <row r="25" spans="1:9" s="122" customFormat="1" ht="15" customHeight="1">
      <c r="A25" s="142" t="s">
        <v>134</v>
      </c>
      <c r="B25" s="142" t="s">
        <v>108</v>
      </c>
      <c r="C25" s="142" t="s">
        <v>135</v>
      </c>
      <c r="D25" s="142"/>
      <c r="E25" s="143">
        <v>3766.7280000000005</v>
      </c>
      <c r="F25" s="142" t="s">
        <v>110</v>
      </c>
      <c r="G25" s="166">
        <v>0</v>
      </c>
      <c r="H25" s="132">
        <f t="shared" si="0"/>
        <v>0</v>
      </c>
      <c r="I25" s="126"/>
    </row>
    <row r="26" spans="1:9" s="122" customFormat="1" ht="15" customHeight="1">
      <c r="A26" s="142" t="s">
        <v>136</v>
      </c>
      <c r="B26" s="142" t="s">
        <v>108</v>
      </c>
      <c r="C26" s="142" t="s">
        <v>137</v>
      </c>
      <c r="D26" s="142"/>
      <c r="E26" s="143">
        <v>29396.934000000005</v>
      </c>
      <c r="F26" s="142" t="s">
        <v>110</v>
      </c>
      <c r="G26" s="166">
        <v>0</v>
      </c>
      <c r="H26" s="132">
        <f t="shared" si="0"/>
        <v>0</v>
      </c>
      <c r="I26" s="126"/>
    </row>
    <row r="27" spans="1:9" s="122" customFormat="1" ht="15" customHeight="1">
      <c r="A27" s="142" t="s">
        <v>138</v>
      </c>
      <c r="B27" s="142" t="s">
        <v>108</v>
      </c>
      <c r="C27" s="142" t="s">
        <v>139</v>
      </c>
      <c r="D27" s="142"/>
      <c r="E27" s="143">
        <v>1.05</v>
      </c>
      <c r="F27" s="142" t="s">
        <v>140</v>
      </c>
      <c r="G27" s="166">
        <v>0</v>
      </c>
      <c r="H27" s="132">
        <f t="shared" si="0"/>
        <v>0</v>
      </c>
      <c r="I27" s="126"/>
    </row>
    <row r="28" spans="1:9" s="122" customFormat="1" ht="15" customHeight="1">
      <c r="A28" s="130" t="s">
        <v>141</v>
      </c>
      <c r="B28" s="130" t="s">
        <v>108</v>
      </c>
      <c r="C28" s="130" t="s">
        <v>142</v>
      </c>
      <c r="D28" s="130"/>
      <c r="E28" s="138">
        <v>18176</v>
      </c>
      <c r="F28" s="130" t="s">
        <v>110</v>
      </c>
      <c r="G28" s="163">
        <v>0</v>
      </c>
      <c r="H28" s="132">
        <f t="shared" si="0"/>
        <v>0</v>
      </c>
      <c r="I28" s="126"/>
    </row>
    <row r="29" spans="1:9" s="122" customFormat="1" ht="15" customHeight="1">
      <c r="A29" s="130" t="s">
        <v>274</v>
      </c>
      <c r="B29" s="130" t="s">
        <v>108</v>
      </c>
      <c r="C29" s="130" t="s">
        <v>275</v>
      </c>
      <c r="D29" s="130"/>
      <c r="E29" s="138">
        <v>11</v>
      </c>
      <c r="F29" s="130" t="s">
        <v>200</v>
      </c>
      <c r="G29" s="163">
        <v>0</v>
      </c>
      <c r="H29" s="132">
        <f t="shared" si="0"/>
        <v>0</v>
      </c>
      <c r="I29" s="126"/>
    </row>
    <row r="30" spans="1:9" s="122" customFormat="1" ht="25.5" customHeight="1">
      <c r="A30" s="130" t="s">
        <v>100</v>
      </c>
      <c r="B30" s="130" t="s">
        <v>145</v>
      </c>
      <c r="C30" s="130" t="s">
        <v>212</v>
      </c>
      <c r="D30" s="130"/>
      <c r="E30" s="138">
        <v>11</v>
      </c>
      <c r="F30" s="130" t="s">
        <v>119</v>
      </c>
      <c r="G30" s="163">
        <v>0</v>
      </c>
      <c r="H30" s="132">
        <f t="shared" si="0"/>
        <v>0</v>
      </c>
      <c r="I30" s="128"/>
    </row>
    <row r="31" spans="1:9" s="122" customFormat="1" ht="25.5" customHeight="1">
      <c r="A31" s="130" t="s">
        <v>146</v>
      </c>
      <c r="B31" s="130" t="s">
        <v>145</v>
      </c>
      <c r="C31" s="130" t="s">
        <v>213</v>
      </c>
      <c r="D31" s="130"/>
      <c r="E31" s="138">
        <v>6</v>
      </c>
      <c r="F31" s="130" t="s">
        <v>119</v>
      </c>
      <c r="G31" s="163">
        <v>0</v>
      </c>
      <c r="H31" s="132">
        <f t="shared" si="0"/>
        <v>0</v>
      </c>
      <c r="I31" s="128"/>
    </row>
    <row r="32" spans="1:9" s="122" customFormat="1" ht="25.5" customHeight="1">
      <c r="A32" s="130" t="s">
        <v>147</v>
      </c>
      <c r="B32" s="130" t="s">
        <v>145</v>
      </c>
      <c r="C32" s="130" t="s">
        <v>214</v>
      </c>
      <c r="D32" s="130"/>
      <c r="E32" s="138">
        <v>4</v>
      </c>
      <c r="F32" s="130" t="s">
        <v>119</v>
      </c>
      <c r="G32" s="163">
        <v>0</v>
      </c>
      <c r="H32" s="132">
        <f t="shared" si="0"/>
        <v>0</v>
      </c>
      <c r="I32" s="128"/>
    </row>
    <row r="33" spans="1:9" s="122" customFormat="1" ht="27" customHeight="1">
      <c r="A33" s="130" t="s">
        <v>148</v>
      </c>
      <c r="B33" s="130" t="s">
        <v>145</v>
      </c>
      <c r="C33" s="130" t="s">
        <v>230</v>
      </c>
      <c r="D33" s="144"/>
      <c r="E33" s="138">
        <v>9</v>
      </c>
      <c r="F33" s="130" t="s">
        <v>119</v>
      </c>
      <c r="G33" s="163">
        <v>0</v>
      </c>
      <c r="H33" s="132">
        <f t="shared" si="0"/>
        <v>0</v>
      </c>
      <c r="I33" s="128"/>
    </row>
    <row r="34" spans="1:9" s="122" customFormat="1" ht="30" customHeight="1">
      <c r="A34" s="130" t="s">
        <v>149</v>
      </c>
      <c r="B34" s="130" t="s">
        <v>145</v>
      </c>
      <c r="C34" s="130" t="s">
        <v>231</v>
      </c>
      <c r="D34" s="130"/>
      <c r="E34" s="138">
        <v>6</v>
      </c>
      <c r="F34" s="130" t="s">
        <v>119</v>
      </c>
      <c r="G34" s="163">
        <v>0</v>
      </c>
      <c r="H34" s="132">
        <f t="shared" si="0"/>
        <v>0</v>
      </c>
      <c r="I34" s="128"/>
    </row>
    <row r="35" spans="1:12" s="122" customFormat="1" ht="27.75" customHeight="1">
      <c r="A35" s="130" t="s">
        <v>150</v>
      </c>
      <c r="B35" s="130" t="s">
        <v>145</v>
      </c>
      <c r="C35" s="130" t="s">
        <v>232</v>
      </c>
      <c r="D35" s="145"/>
      <c r="E35" s="138">
        <v>3</v>
      </c>
      <c r="F35" s="130" t="s">
        <v>119</v>
      </c>
      <c r="G35" s="163">
        <v>0</v>
      </c>
      <c r="H35" s="132">
        <f t="shared" si="0"/>
        <v>0</v>
      </c>
      <c r="I35" s="128"/>
      <c r="L35" s="129"/>
    </row>
    <row r="36" spans="1:9" s="122" customFormat="1" ht="28.5" customHeight="1">
      <c r="A36" s="130" t="s">
        <v>151</v>
      </c>
      <c r="B36" s="130" t="s">
        <v>145</v>
      </c>
      <c r="C36" s="130" t="s">
        <v>233</v>
      </c>
      <c r="D36" s="130"/>
      <c r="E36" s="138">
        <v>1</v>
      </c>
      <c r="F36" s="130" t="s">
        <v>119</v>
      </c>
      <c r="G36" s="163">
        <v>0</v>
      </c>
      <c r="H36" s="132">
        <f t="shared" si="0"/>
        <v>0</v>
      </c>
      <c r="I36" s="128"/>
    </row>
    <row r="37" spans="1:9" s="122" customFormat="1" ht="26.25" customHeight="1">
      <c r="A37" s="130" t="s">
        <v>152</v>
      </c>
      <c r="B37" s="130" t="s">
        <v>145</v>
      </c>
      <c r="C37" s="130" t="s">
        <v>234</v>
      </c>
      <c r="D37" s="130"/>
      <c r="E37" s="138">
        <v>3</v>
      </c>
      <c r="F37" s="130"/>
      <c r="G37" s="163">
        <v>0</v>
      </c>
      <c r="H37" s="132">
        <f t="shared" si="0"/>
        <v>0</v>
      </c>
      <c r="I37" s="128"/>
    </row>
    <row r="38" spans="1:9" s="122" customFormat="1" ht="25.5" customHeight="1">
      <c r="A38" s="130" t="s">
        <v>153</v>
      </c>
      <c r="B38" s="130" t="s">
        <v>145</v>
      </c>
      <c r="C38" s="130" t="s">
        <v>236</v>
      </c>
      <c r="D38" s="130"/>
      <c r="E38" s="138">
        <v>1</v>
      </c>
      <c r="F38" s="130" t="s">
        <v>119</v>
      </c>
      <c r="G38" s="163">
        <v>0</v>
      </c>
      <c r="H38" s="132">
        <f t="shared" si="0"/>
        <v>0</v>
      </c>
      <c r="I38" s="128"/>
    </row>
    <row r="39" spans="1:9" s="122" customFormat="1" ht="25.5" customHeight="1">
      <c r="A39" s="130" t="s">
        <v>210</v>
      </c>
      <c r="B39" s="130" t="s">
        <v>145</v>
      </c>
      <c r="C39" s="130" t="s">
        <v>235</v>
      </c>
      <c r="D39" s="130"/>
      <c r="E39" s="138">
        <v>1</v>
      </c>
      <c r="F39" s="130" t="s">
        <v>119</v>
      </c>
      <c r="G39" s="163">
        <v>0</v>
      </c>
      <c r="H39" s="132">
        <f t="shared" si="0"/>
        <v>0</v>
      </c>
      <c r="I39" s="128"/>
    </row>
    <row r="40" spans="1:9" s="122" customFormat="1" ht="24.75" customHeight="1">
      <c r="A40" s="130" t="s">
        <v>211</v>
      </c>
      <c r="B40" s="130" t="s">
        <v>145</v>
      </c>
      <c r="C40" s="130" t="s">
        <v>215</v>
      </c>
      <c r="D40" s="130"/>
      <c r="E40" s="138">
        <v>18</v>
      </c>
      <c r="F40" s="130" t="s">
        <v>119</v>
      </c>
      <c r="G40" s="163">
        <v>0</v>
      </c>
      <c r="H40" s="132">
        <f t="shared" si="0"/>
        <v>0</v>
      </c>
      <c r="I40" s="128"/>
    </row>
    <row r="41" spans="1:9" s="122" customFormat="1" ht="30" customHeight="1">
      <c r="A41" s="130" t="s">
        <v>278</v>
      </c>
      <c r="B41" s="130" t="s">
        <v>145</v>
      </c>
      <c r="C41" s="130" t="s">
        <v>216</v>
      </c>
      <c r="D41" s="130"/>
      <c r="E41" s="138">
        <v>1</v>
      </c>
      <c r="F41" s="130" t="s">
        <v>119</v>
      </c>
      <c r="G41" s="163">
        <v>0</v>
      </c>
      <c r="H41" s="132">
        <f t="shared" si="0"/>
        <v>0</v>
      </c>
      <c r="I41" s="128"/>
    </row>
    <row r="42" spans="1:9" s="122" customFormat="1" ht="26.25" customHeight="1">
      <c r="A42" s="130" t="s">
        <v>279</v>
      </c>
      <c r="B42" s="130" t="s">
        <v>145</v>
      </c>
      <c r="C42" s="130" t="s">
        <v>250</v>
      </c>
      <c r="D42" s="130"/>
      <c r="E42" s="138">
        <v>1</v>
      </c>
      <c r="F42" s="130" t="s">
        <v>119</v>
      </c>
      <c r="G42" s="163">
        <v>0</v>
      </c>
      <c r="H42" s="132">
        <f t="shared" si="0"/>
        <v>0</v>
      </c>
      <c r="I42" s="128"/>
    </row>
    <row r="43" spans="1:9" s="122" customFormat="1" ht="15" customHeight="1">
      <c r="A43" s="139" t="s">
        <v>221</v>
      </c>
      <c r="B43" s="139" t="s">
        <v>105</v>
      </c>
      <c r="C43" s="139" t="s">
        <v>222</v>
      </c>
      <c r="D43" s="139"/>
      <c r="E43" s="141">
        <v>889</v>
      </c>
      <c r="F43" s="139" t="s">
        <v>106</v>
      </c>
      <c r="G43" s="164">
        <v>0</v>
      </c>
      <c r="H43" s="132">
        <f t="shared" si="0"/>
        <v>0</v>
      </c>
      <c r="I43" s="126"/>
    </row>
    <row r="44" spans="1:9" s="122" customFormat="1" ht="15" customHeight="1">
      <c r="A44" s="147">
        <v>1000001220</v>
      </c>
      <c r="B44" s="147" t="s">
        <v>105</v>
      </c>
      <c r="C44" s="147" t="s">
        <v>225</v>
      </c>
      <c r="D44" s="147"/>
      <c r="E44" s="148">
        <v>505</v>
      </c>
      <c r="F44" s="147" t="s">
        <v>110</v>
      </c>
      <c r="G44" s="172">
        <v>0</v>
      </c>
      <c r="H44" s="132">
        <f t="shared" si="0"/>
        <v>0</v>
      </c>
      <c r="I44" s="126"/>
    </row>
    <row r="45" spans="1:9" s="122" customFormat="1" ht="15" customHeight="1">
      <c r="A45" s="130" t="s">
        <v>280</v>
      </c>
      <c r="B45" s="147" t="s">
        <v>105</v>
      </c>
      <c r="C45" s="147" t="s">
        <v>229</v>
      </c>
      <c r="D45" s="147"/>
      <c r="E45" s="148">
        <v>14.335664335664337</v>
      </c>
      <c r="F45" s="147" t="s">
        <v>110</v>
      </c>
      <c r="G45" s="172">
        <v>0</v>
      </c>
      <c r="H45" s="132">
        <f t="shared" si="0"/>
        <v>0</v>
      </c>
      <c r="I45" s="126"/>
    </row>
    <row r="46" spans="1:9" s="122" customFormat="1" ht="15" customHeight="1">
      <c r="A46" s="139" t="s">
        <v>143</v>
      </c>
      <c r="B46" s="139" t="s">
        <v>105</v>
      </c>
      <c r="C46" s="139" t="s">
        <v>144</v>
      </c>
      <c r="D46" s="139"/>
      <c r="E46" s="141">
        <v>19</v>
      </c>
      <c r="F46" s="139" t="s">
        <v>119</v>
      </c>
      <c r="G46" s="164">
        <v>0</v>
      </c>
      <c r="H46" s="132">
        <f t="shared" si="0"/>
        <v>0</v>
      </c>
      <c r="I46" s="126"/>
    </row>
    <row r="47" spans="1:10" s="122" customFormat="1" ht="30.75" customHeight="1">
      <c r="A47" s="167" t="s">
        <v>228</v>
      </c>
      <c r="B47" s="140" t="s">
        <v>145</v>
      </c>
      <c r="C47" s="140" t="s">
        <v>271</v>
      </c>
      <c r="D47" s="140"/>
      <c r="E47" s="149">
        <v>6</v>
      </c>
      <c r="F47" s="140" t="s">
        <v>119</v>
      </c>
      <c r="G47" s="173">
        <v>0</v>
      </c>
      <c r="H47" s="132">
        <f t="shared" si="0"/>
        <v>0</v>
      </c>
      <c r="I47" s="126"/>
      <c r="J47" s="123"/>
    </row>
    <row r="48" spans="1:9" s="122" customFormat="1" ht="15" customHeight="1">
      <c r="A48" s="139" t="s">
        <v>217</v>
      </c>
      <c r="B48" s="139" t="s">
        <v>105</v>
      </c>
      <c r="C48" s="139" t="s">
        <v>218</v>
      </c>
      <c r="D48" s="130"/>
      <c r="E48" s="138">
        <v>131</v>
      </c>
      <c r="F48" s="130" t="s">
        <v>106</v>
      </c>
      <c r="G48" s="163">
        <v>0</v>
      </c>
      <c r="H48" s="132">
        <f t="shared" si="0"/>
        <v>0</v>
      </c>
      <c r="I48" s="128"/>
    </row>
    <row r="49" spans="1:9" s="103" customFormat="1" ht="27.75" customHeight="1">
      <c r="A49" s="150" t="s">
        <v>246</v>
      </c>
      <c r="B49" s="150" t="s">
        <v>105</v>
      </c>
      <c r="C49" s="150" t="s">
        <v>247</v>
      </c>
      <c r="D49" s="147"/>
      <c r="E49" s="148">
        <v>6.5</v>
      </c>
      <c r="F49" s="147" t="s">
        <v>119</v>
      </c>
      <c r="G49" s="172">
        <v>0</v>
      </c>
      <c r="H49" s="132">
        <f t="shared" si="0"/>
        <v>0</v>
      </c>
      <c r="I49" s="125"/>
    </row>
    <row r="50" spans="1:9" s="103" customFormat="1" ht="15" customHeight="1">
      <c r="A50" s="130" t="s">
        <v>281</v>
      </c>
      <c r="B50" s="130"/>
      <c r="C50" s="130" t="s">
        <v>239</v>
      </c>
      <c r="D50" s="130"/>
      <c r="E50" s="138">
        <v>9</v>
      </c>
      <c r="F50" s="130" t="s">
        <v>119</v>
      </c>
      <c r="G50" s="163">
        <v>0</v>
      </c>
      <c r="H50" s="132">
        <f t="shared" si="0"/>
        <v>0</v>
      </c>
      <c r="I50" s="125"/>
    </row>
    <row r="51" spans="1:9" s="103" customFormat="1" ht="15" customHeight="1">
      <c r="A51" s="130" t="s">
        <v>282</v>
      </c>
      <c r="B51" s="130"/>
      <c r="C51" s="130" t="s">
        <v>240</v>
      </c>
      <c r="D51" s="130"/>
      <c r="E51" s="138">
        <v>6</v>
      </c>
      <c r="F51" s="130" t="s">
        <v>119</v>
      </c>
      <c r="G51" s="163">
        <v>0</v>
      </c>
      <c r="H51" s="132">
        <f t="shared" si="0"/>
        <v>0</v>
      </c>
      <c r="I51" s="125"/>
    </row>
    <row r="52" spans="1:9" s="103" customFormat="1" ht="15" customHeight="1">
      <c r="A52" s="130" t="s">
        <v>283</v>
      </c>
      <c r="B52" s="130"/>
      <c r="C52" s="130" t="s">
        <v>241</v>
      </c>
      <c r="D52" s="130"/>
      <c r="E52" s="138">
        <v>1</v>
      </c>
      <c r="F52" s="130" t="s">
        <v>119</v>
      </c>
      <c r="G52" s="163">
        <v>0</v>
      </c>
      <c r="H52" s="132">
        <f t="shared" si="0"/>
        <v>0</v>
      </c>
      <c r="I52" s="125"/>
    </row>
    <row r="53" spans="1:9" s="103" customFormat="1" ht="15" customHeight="1">
      <c r="A53" s="130" t="s">
        <v>284</v>
      </c>
      <c r="B53" s="130"/>
      <c r="C53" s="130" t="s">
        <v>238</v>
      </c>
      <c r="D53" s="130"/>
      <c r="E53" s="138">
        <v>3</v>
      </c>
      <c r="F53" s="130" t="s">
        <v>119</v>
      </c>
      <c r="G53" s="163">
        <v>0</v>
      </c>
      <c r="H53" s="132">
        <f t="shared" si="0"/>
        <v>0</v>
      </c>
      <c r="I53" s="125"/>
    </row>
    <row r="54" spans="1:9" s="103" customFormat="1" ht="15" customHeight="1">
      <c r="A54" s="133"/>
      <c r="B54" s="133"/>
      <c r="C54" s="151" t="s">
        <v>154</v>
      </c>
      <c r="D54" s="133"/>
      <c r="E54" s="133"/>
      <c r="F54" s="133"/>
      <c r="G54" s="133"/>
      <c r="H54" s="152">
        <f>SUM(H9:H53)</f>
        <v>0</v>
      </c>
      <c r="I54" s="125"/>
    </row>
    <row r="56" spans="1:13" ht="12.75" customHeight="1">
      <c r="A56" s="168"/>
      <c r="B56" s="178"/>
      <c r="C56" s="178"/>
      <c r="D56" s="178"/>
      <c r="E56" s="178"/>
      <c r="F56" s="169"/>
      <c r="G56" s="170"/>
      <c r="H56" s="171"/>
      <c r="I56" s="179"/>
      <c r="J56" s="179"/>
      <c r="K56" s="180"/>
      <c r="L56" s="181"/>
      <c r="M56" s="181"/>
    </row>
  </sheetData>
  <sheetProtection password="88F9" sheet="1" selectLockedCells="1"/>
  <mergeCells count="6">
    <mergeCell ref="L56:M56"/>
    <mergeCell ref="B3:C3"/>
    <mergeCell ref="B4:C4"/>
    <mergeCell ref="B5:C5"/>
    <mergeCell ref="B56:E56"/>
    <mergeCell ref="I56:K56"/>
  </mergeCells>
  <printOptions/>
  <pageMargins left="0.25" right="0.25" top="0.75" bottom="0.75" header="0.3" footer="0.3"/>
  <pageSetup fitToHeight="0" fitToWidth="1" horizontalDpi="600" verticalDpi="600" orientation="landscape" paperSize="9" scale="64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workbookViewId="0" topLeftCell="A41">
      <selection activeCell="H35" sqref="H35"/>
    </sheetView>
  </sheetViews>
  <sheetFormatPr defaultColWidth="9.00390625" defaultRowHeight="12.75" customHeight="1"/>
  <cols>
    <col min="1" max="1" width="15.421875" style="103" customWidth="1"/>
    <col min="2" max="2" width="6.57421875" style="103" customWidth="1"/>
    <col min="3" max="3" width="10.421875" style="103" customWidth="1"/>
    <col min="4" max="4" width="50.28125" style="103" customWidth="1"/>
    <col min="5" max="5" width="13.7109375" style="103" customWidth="1"/>
    <col min="6" max="6" width="10.7109375" style="103" customWidth="1"/>
    <col min="7" max="7" width="11.28125" style="103" customWidth="1"/>
    <col min="8" max="8" width="11.421875" style="103" customWidth="1"/>
    <col min="9" max="9" width="16.140625" style="103" customWidth="1"/>
    <col min="10" max="13" width="14.28125" style="103" customWidth="1"/>
    <col min="14" max="16384" width="9.00390625" style="3" customWidth="1"/>
  </cols>
  <sheetData>
    <row r="1" spans="1:13" s="103" customFormat="1" ht="30" customHeight="1">
      <c r="A1" s="104" t="s">
        <v>155</v>
      </c>
      <c r="B1" s="118"/>
      <c r="C1" s="105"/>
      <c r="D1" s="105"/>
      <c r="E1" s="106"/>
      <c r="F1" s="105"/>
      <c r="G1" s="105"/>
      <c r="H1" s="105"/>
      <c r="I1" s="105"/>
      <c r="J1" s="105"/>
      <c r="K1" s="105"/>
      <c r="L1" s="105"/>
      <c r="M1" s="107"/>
    </row>
    <row r="2" spans="1:13" s="103" customFormat="1" ht="30" customHeight="1">
      <c r="A2" s="108" t="s">
        <v>84</v>
      </c>
      <c r="B2" s="109" t="s">
        <v>285</v>
      </c>
      <c r="C2" s="110"/>
      <c r="D2" s="111"/>
      <c r="E2" s="111" t="s">
        <v>85</v>
      </c>
      <c r="F2" s="154">
        <v>42957</v>
      </c>
      <c r="G2" s="110"/>
      <c r="H2" s="119"/>
      <c r="I2" s="119"/>
      <c r="J2" s="119"/>
      <c r="K2" s="119"/>
      <c r="L2" s="119"/>
      <c r="M2" s="115"/>
    </row>
    <row r="3" spans="1:13" s="103" customFormat="1" ht="15" customHeight="1">
      <c r="A3" s="108" t="s">
        <v>86</v>
      </c>
      <c r="B3" s="109" t="s">
        <v>6</v>
      </c>
      <c r="C3" s="110"/>
      <c r="D3" s="111"/>
      <c r="E3" s="111" t="s">
        <v>289</v>
      </c>
      <c r="F3" s="109" t="s">
        <v>8</v>
      </c>
      <c r="G3" s="111"/>
      <c r="H3" s="120"/>
      <c r="I3" s="119"/>
      <c r="J3" s="119"/>
      <c r="K3" s="119"/>
      <c r="L3" s="119"/>
      <c r="M3" s="115"/>
    </row>
    <row r="4" spans="1:13" s="103" customFormat="1" ht="15" customHeight="1">
      <c r="A4" s="108" t="s">
        <v>9</v>
      </c>
      <c r="B4" s="109" t="s">
        <v>286</v>
      </c>
      <c r="C4" s="110"/>
      <c r="D4" s="111"/>
      <c r="E4" s="109"/>
      <c r="F4" s="109"/>
      <c r="G4" s="110"/>
      <c r="H4" s="110"/>
      <c r="I4" s="119"/>
      <c r="J4" s="119"/>
      <c r="K4" s="119"/>
      <c r="L4" s="119"/>
      <c r="M4" s="115"/>
    </row>
    <row r="5" spans="1:13" s="103" customFormat="1" ht="15" customHeight="1">
      <c r="A5" s="108" t="s">
        <v>87</v>
      </c>
      <c r="B5" s="109" t="s">
        <v>88</v>
      </c>
      <c r="C5" s="110"/>
      <c r="D5" s="111"/>
      <c r="E5" s="111" t="s">
        <v>89</v>
      </c>
      <c r="F5" s="109"/>
      <c r="G5" s="110"/>
      <c r="H5" s="110"/>
      <c r="I5" s="110"/>
      <c r="J5" s="110"/>
      <c r="K5" s="110"/>
      <c r="L5" s="110"/>
      <c r="M5" s="115"/>
    </row>
    <row r="6" spans="1:13" s="103" customFormat="1" ht="15" customHeight="1">
      <c r="A6" s="108" t="s">
        <v>90</v>
      </c>
      <c r="B6" s="109" t="s">
        <v>88</v>
      </c>
      <c r="C6" s="110"/>
      <c r="D6" s="111"/>
      <c r="E6" s="111" t="s">
        <v>91</v>
      </c>
      <c r="F6" s="109" t="s">
        <v>288</v>
      </c>
      <c r="G6" s="110"/>
      <c r="H6" s="110"/>
      <c r="I6" s="110"/>
      <c r="J6" s="110"/>
      <c r="K6" s="110"/>
      <c r="L6" s="110"/>
      <c r="M6" s="115"/>
    </row>
    <row r="7" spans="1:13" s="103" customFormat="1" ht="3" customHeight="1">
      <c r="A7" s="116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5"/>
    </row>
    <row r="8" spans="1:13" s="103" customFormat="1" ht="15" customHeight="1">
      <c r="A8" s="183" t="s">
        <v>156</v>
      </c>
      <c r="B8" s="184" t="s">
        <v>157</v>
      </c>
      <c r="C8" s="184" t="s">
        <v>158</v>
      </c>
      <c r="D8" s="184" t="s">
        <v>94</v>
      </c>
      <c r="E8" s="184" t="s">
        <v>96</v>
      </c>
      <c r="F8" s="184" t="s">
        <v>97</v>
      </c>
      <c r="G8" s="182" t="s">
        <v>159</v>
      </c>
      <c r="H8" s="182"/>
      <c r="I8" s="182"/>
      <c r="J8" s="182" t="s">
        <v>160</v>
      </c>
      <c r="K8" s="182"/>
      <c r="L8" s="182" t="s">
        <v>161</v>
      </c>
      <c r="M8" s="182"/>
    </row>
    <row r="9" spans="1:13" s="103" customFormat="1" ht="15" customHeight="1">
      <c r="A9" s="183"/>
      <c r="B9" s="184"/>
      <c r="C9" s="184"/>
      <c r="D9" s="184"/>
      <c r="E9" s="184"/>
      <c r="F9" s="184"/>
      <c r="G9" s="117" t="s">
        <v>162</v>
      </c>
      <c r="H9" s="117" t="s">
        <v>163</v>
      </c>
      <c r="I9" s="117" t="s">
        <v>164</v>
      </c>
      <c r="J9" s="117" t="s">
        <v>165</v>
      </c>
      <c r="K9" s="117" t="s">
        <v>164</v>
      </c>
      <c r="L9" s="117" t="s">
        <v>165</v>
      </c>
      <c r="M9" s="117" t="s">
        <v>164</v>
      </c>
    </row>
    <row r="10" spans="1:13" s="121" customFormat="1" ht="15" customHeight="1">
      <c r="A10" s="155"/>
      <c r="B10" s="155"/>
      <c r="C10" s="136" t="s">
        <v>100</v>
      </c>
      <c r="D10" s="137" t="s">
        <v>101</v>
      </c>
      <c r="E10" s="138"/>
      <c r="F10" s="133"/>
      <c r="G10" s="133"/>
      <c r="H10" s="133"/>
      <c r="I10" s="133"/>
      <c r="J10" s="133"/>
      <c r="K10" s="133"/>
      <c r="L10" s="133"/>
      <c r="M10" s="133"/>
    </row>
    <row r="11" spans="1:13" s="121" customFormat="1" ht="15" customHeight="1">
      <c r="A11" s="155"/>
      <c r="B11" s="155"/>
      <c r="C11" s="137" t="s">
        <v>102</v>
      </c>
      <c r="D11" s="137" t="s">
        <v>103</v>
      </c>
      <c r="E11" s="138"/>
      <c r="F11" s="133"/>
      <c r="G11" s="133"/>
      <c r="H11" s="133"/>
      <c r="I11" s="133"/>
      <c r="J11" s="133"/>
      <c r="K11" s="133"/>
      <c r="L11" s="133"/>
      <c r="M11" s="133"/>
    </row>
    <row r="12" spans="1:13" s="124" customFormat="1" ht="33" customHeight="1">
      <c r="A12" s="130" t="s">
        <v>166</v>
      </c>
      <c r="B12" s="131" t="s">
        <v>106</v>
      </c>
      <c r="C12" s="130" t="s">
        <v>167</v>
      </c>
      <c r="D12" s="130" t="s">
        <v>260</v>
      </c>
      <c r="E12" s="138">
        <v>49</v>
      </c>
      <c r="F12" s="130" t="s">
        <v>106</v>
      </c>
      <c r="G12" s="138">
        <v>19.589645283018868</v>
      </c>
      <c r="H12" s="163">
        <v>0</v>
      </c>
      <c r="I12" s="132">
        <f>H12*G12</f>
        <v>0</v>
      </c>
      <c r="J12" s="156"/>
      <c r="K12" s="156"/>
      <c r="L12" s="156"/>
      <c r="M12" s="156"/>
    </row>
    <row r="13" spans="1:13" s="124" customFormat="1" ht="15" customHeight="1">
      <c r="A13" s="130" t="s">
        <v>168</v>
      </c>
      <c r="B13" s="131" t="s">
        <v>106</v>
      </c>
      <c r="C13" s="130" t="s">
        <v>169</v>
      </c>
      <c r="D13" s="130" t="s">
        <v>170</v>
      </c>
      <c r="E13" s="138">
        <v>25</v>
      </c>
      <c r="F13" s="130" t="s">
        <v>140</v>
      </c>
      <c r="G13" s="138">
        <v>3.5520440251572327</v>
      </c>
      <c r="H13" s="163">
        <v>0</v>
      </c>
      <c r="I13" s="132">
        <f aca="true" t="shared" si="0" ref="I13:I54">H13*G13</f>
        <v>0</v>
      </c>
      <c r="J13" s="156"/>
      <c r="K13" s="156"/>
      <c r="L13" s="156"/>
      <c r="M13" s="156"/>
    </row>
    <row r="14" spans="1:13" s="124" customFormat="1" ht="15" customHeight="1">
      <c r="A14" s="130" t="s">
        <v>171</v>
      </c>
      <c r="B14" s="131" t="s">
        <v>106</v>
      </c>
      <c r="C14" s="130" t="s">
        <v>169</v>
      </c>
      <c r="D14" s="130" t="s">
        <v>172</v>
      </c>
      <c r="E14" s="138">
        <v>25</v>
      </c>
      <c r="F14" s="130" t="s">
        <v>140</v>
      </c>
      <c r="G14" s="138">
        <v>1.5433018867924526</v>
      </c>
      <c r="H14" s="163">
        <v>0</v>
      </c>
      <c r="I14" s="132">
        <f t="shared" si="0"/>
        <v>0</v>
      </c>
      <c r="J14" s="156"/>
      <c r="K14" s="156"/>
      <c r="L14" s="156"/>
      <c r="M14" s="156"/>
    </row>
    <row r="15" spans="1:13" s="124" customFormat="1" ht="33" customHeight="1">
      <c r="A15" s="130" t="s">
        <v>173</v>
      </c>
      <c r="B15" s="131" t="s">
        <v>106</v>
      </c>
      <c r="C15" s="130" t="s">
        <v>169</v>
      </c>
      <c r="D15" s="130" t="s">
        <v>261</v>
      </c>
      <c r="E15" s="138">
        <v>49</v>
      </c>
      <c r="F15" s="130" t="s">
        <v>106</v>
      </c>
      <c r="G15" s="138">
        <v>11.33126540880503</v>
      </c>
      <c r="H15" s="163">
        <v>0</v>
      </c>
      <c r="I15" s="132">
        <f t="shared" si="0"/>
        <v>0</v>
      </c>
      <c r="J15" s="156"/>
      <c r="K15" s="156"/>
      <c r="L15" s="156"/>
      <c r="M15" s="156"/>
    </row>
    <row r="16" spans="1:13" s="124" customFormat="1" ht="26.25" customHeight="1">
      <c r="A16" s="130" t="s">
        <v>174</v>
      </c>
      <c r="B16" s="131" t="s">
        <v>106</v>
      </c>
      <c r="C16" s="130" t="s">
        <v>167</v>
      </c>
      <c r="D16" s="130" t="s">
        <v>264</v>
      </c>
      <c r="E16" s="138">
        <v>779</v>
      </c>
      <c r="F16" s="130" t="s">
        <v>106</v>
      </c>
      <c r="G16" s="138">
        <v>55.722506918238984</v>
      </c>
      <c r="H16" s="163">
        <v>0</v>
      </c>
      <c r="I16" s="132">
        <f t="shared" si="0"/>
        <v>0</v>
      </c>
      <c r="J16" s="156"/>
      <c r="K16" s="156"/>
      <c r="L16" s="156"/>
      <c r="M16" s="156"/>
    </row>
    <row r="17" spans="1:13" s="124" customFormat="1" ht="30.75" customHeight="1">
      <c r="A17" s="130" t="s">
        <v>175</v>
      </c>
      <c r="B17" s="131" t="s">
        <v>106</v>
      </c>
      <c r="C17" s="130" t="s">
        <v>169</v>
      </c>
      <c r="D17" s="130" t="s">
        <v>263</v>
      </c>
      <c r="E17" s="138">
        <v>779</v>
      </c>
      <c r="F17" s="130" t="s">
        <v>106</v>
      </c>
      <c r="G17" s="138">
        <v>6.869898113207547</v>
      </c>
      <c r="H17" s="163">
        <v>0</v>
      </c>
      <c r="I17" s="132">
        <f t="shared" si="0"/>
        <v>0</v>
      </c>
      <c r="J17" s="156"/>
      <c r="K17" s="156"/>
      <c r="L17" s="156"/>
      <c r="M17" s="156"/>
    </row>
    <row r="18" spans="1:13" s="124" customFormat="1" ht="15" customHeight="1">
      <c r="A18" s="139" t="s">
        <v>251</v>
      </c>
      <c r="B18" s="157" t="s">
        <v>106</v>
      </c>
      <c r="C18" s="139" t="s">
        <v>169</v>
      </c>
      <c r="D18" s="139" t="s">
        <v>252</v>
      </c>
      <c r="E18" s="141">
        <v>8</v>
      </c>
      <c r="F18" s="139" t="s">
        <v>119</v>
      </c>
      <c r="G18" s="141">
        <v>5.5</v>
      </c>
      <c r="H18" s="164">
        <v>0</v>
      </c>
      <c r="I18" s="132">
        <f t="shared" si="0"/>
        <v>0</v>
      </c>
      <c r="J18" s="158"/>
      <c r="K18" s="158"/>
      <c r="L18" s="158"/>
      <c r="M18" s="158"/>
    </row>
    <row r="19" spans="1:13" s="124" customFormat="1" ht="15" customHeight="1">
      <c r="A19" s="130" t="s">
        <v>176</v>
      </c>
      <c r="B19" s="131" t="s">
        <v>106</v>
      </c>
      <c r="C19" s="130" t="s">
        <v>169</v>
      </c>
      <c r="D19" s="130" t="s">
        <v>209</v>
      </c>
      <c r="E19" s="138">
        <v>916</v>
      </c>
      <c r="F19" s="130" t="s">
        <v>106</v>
      </c>
      <c r="G19" s="138">
        <v>61.07</v>
      </c>
      <c r="H19" s="163">
        <v>0</v>
      </c>
      <c r="I19" s="132">
        <f t="shared" si="0"/>
        <v>0</v>
      </c>
      <c r="J19" s="156"/>
      <c r="K19" s="156"/>
      <c r="L19" s="156"/>
      <c r="M19" s="156"/>
    </row>
    <row r="20" spans="1:13" s="124" customFormat="1" ht="28.5" customHeight="1">
      <c r="A20" s="130" t="s">
        <v>177</v>
      </c>
      <c r="B20" s="131" t="s">
        <v>106</v>
      </c>
      <c r="C20" s="130" t="s">
        <v>167</v>
      </c>
      <c r="D20" s="130" t="s">
        <v>262</v>
      </c>
      <c r="E20" s="138">
        <v>24</v>
      </c>
      <c r="F20" s="130" t="s">
        <v>106</v>
      </c>
      <c r="G20" s="138">
        <v>12.924333333333335</v>
      </c>
      <c r="H20" s="163">
        <v>0</v>
      </c>
      <c r="I20" s="132">
        <f t="shared" si="0"/>
        <v>0</v>
      </c>
      <c r="J20" s="156"/>
      <c r="K20" s="156"/>
      <c r="L20" s="156"/>
      <c r="M20" s="156"/>
    </row>
    <row r="21" spans="1:13" s="124" customFormat="1" ht="15" customHeight="1">
      <c r="A21" s="130" t="s">
        <v>178</v>
      </c>
      <c r="B21" s="131" t="s">
        <v>106</v>
      </c>
      <c r="C21" s="130" t="s">
        <v>179</v>
      </c>
      <c r="D21" s="130" t="s">
        <v>180</v>
      </c>
      <c r="E21" s="138">
        <v>59</v>
      </c>
      <c r="F21" s="130" t="s">
        <v>140</v>
      </c>
      <c r="G21" s="133"/>
      <c r="H21" s="165"/>
      <c r="I21" s="132">
        <f t="shared" si="0"/>
        <v>0</v>
      </c>
      <c r="J21" s="133"/>
      <c r="K21" s="133"/>
      <c r="L21" s="163">
        <v>0</v>
      </c>
      <c r="M21" s="132">
        <f>L21*E21</f>
        <v>0</v>
      </c>
    </row>
    <row r="22" spans="1:13" s="124" customFormat="1" ht="15" customHeight="1">
      <c r="A22" s="130" t="s">
        <v>181</v>
      </c>
      <c r="B22" s="131" t="s">
        <v>106</v>
      </c>
      <c r="C22" s="130" t="s">
        <v>179</v>
      </c>
      <c r="D22" s="130" t="s">
        <v>182</v>
      </c>
      <c r="E22" s="138">
        <v>59</v>
      </c>
      <c r="F22" s="130" t="s">
        <v>140</v>
      </c>
      <c r="G22" s="133"/>
      <c r="H22" s="165"/>
      <c r="I22" s="132">
        <f t="shared" si="0"/>
        <v>0</v>
      </c>
      <c r="J22" s="133"/>
      <c r="K22" s="133"/>
      <c r="L22" s="163">
        <v>0</v>
      </c>
      <c r="M22" s="132">
        <f>L22*E22</f>
        <v>0</v>
      </c>
    </row>
    <row r="23" spans="1:13" s="124" customFormat="1" ht="30" customHeight="1">
      <c r="A23" s="130" t="s">
        <v>183</v>
      </c>
      <c r="B23" s="131" t="s">
        <v>106</v>
      </c>
      <c r="C23" s="130" t="s">
        <v>169</v>
      </c>
      <c r="D23" s="130" t="s">
        <v>259</v>
      </c>
      <c r="E23" s="138">
        <v>24</v>
      </c>
      <c r="F23" s="130" t="s">
        <v>106</v>
      </c>
      <c r="G23" s="138">
        <v>14.088</v>
      </c>
      <c r="H23" s="163">
        <v>0</v>
      </c>
      <c r="I23" s="132">
        <f t="shared" si="0"/>
        <v>0</v>
      </c>
      <c r="J23" s="156"/>
      <c r="K23" s="156"/>
      <c r="L23" s="156"/>
      <c r="M23" s="156"/>
    </row>
    <row r="24" spans="1:13" s="124" customFormat="1" ht="15" customHeight="1">
      <c r="A24" s="142" t="s">
        <v>184</v>
      </c>
      <c r="B24" s="159" t="s">
        <v>106</v>
      </c>
      <c r="C24" s="142" t="s">
        <v>185</v>
      </c>
      <c r="D24" s="142" t="s">
        <v>186</v>
      </c>
      <c r="E24" s="143">
        <v>916</v>
      </c>
      <c r="F24" s="142" t="s">
        <v>106</v>
      </c>
      <c r="G24" s="143">
        <v>13.767</v>
      </c>
      <c r="H24" s="166">
        <v>0</v>
      </c>
      <c r="I24" s="132">
        <f t="shared" si="0"/>
        <v>0</v>
      </c>
      <c r="J24" s="156"/>
      <c r="K24" s="156"/>
      <c r="L24" s="156"/>
      <c r="M24" s="156"/>
    </row>
    <row r="25" spans="1:13" s="124" customFormat="1" ht="15" customHeight="1">
      <c r="A25" s="130" t="s">
        <v>189</v>
      </c>
      <c r="B25" s="131" t="s">
        <v>106</v>
      </c>
      <c r="C25" s="130" t="s">
        <v>179</v>
      </c>
      <c r="D25" s="130" t="s">
        <v>190</v>
      </c>
      <c r="E25" s="138">
        <v>46.2</v>
      </c>
      <c r="F25" s="130" t="s">
        <v>140</v>
      </c>
      <c r="G25" s="133"/>
      <c r="H25" s="165"/>
      <c r="I25" s="132">
        <f t="shared" si="0"/>
        <v>0</v>
      </c>
      <c r="J25" s="133"/>
      <c r="K25" s="133"/>
      <c r="L25" s="163">
        <v>0</v>
      </c>
      <c r="M25" s="132">
        <f>L25*E25</f>
        <v>0</v>
      </c>
    </row>
    <row r="26" spans="1:13" s="124" customFormat="1" ht="19.5" customHeight="1">
      <c r="A26" s="130" t="s">
        <v>191</v>
      </c>
      <c r="B26" s="131" t="s">
        <v>106</v>
      </c>
      <c r="C26" s="130" t="s">
        <v>179</v>
      </c>
      <c r="D26" s="130" t="s">
        <v>192</v>
      </c>
      <c r="E26" s="138">
        <v>46.2</v>
      </c>
      <c r="F26" s="130" t="s">
        <v>140</v>
      </c>
      <c r="G26" s="133"/>
      <c r="H26" s="165"/>
      <c r="I26" s="132">
        <f t="shared" si="0"/>
        <v>0</v>
      </c>
      <c r="J26" s="133"/>
      <c r="K26" s="133"/>
      <c r="L26" s="163">
        <v>0</v>
      </c>
      <c r="M26" s="132">
        <f>L26*E26</f>
        <v>0</v>
      </c>
    </row>
    <row r="27" spans="1:13" s="124" customFormat="1" ht="30.75" customHeight="1">
      <c r="A27" s="142" t="s">
        <v>187</v>
      </c>
      <c r="B27" s="159" t="s">
        <v>106</v>
      </c>
      <c r="C27" s="142" t="s">
        <v>167</v>
      </c>
      <c r="D27" s="142" t="s">
        <v>265</v>
      </c>
      <c r="E27" s="143">
        <v>59</v>
      </c>
      <c r="F27" s="142" t="s">
        <v>106</v>
      </c>
      <c r="G27" s="143">
        <v>23.009999999999998</v>
      </c>
      <c r="H27" s="166">
        <v>0</v>
      </c>
      <c r="I27" s="132">
        <f t="shared" si="0"/>
        <v>0</v>
      </c>
      <c r="J27" s="133"/>
      <c r="K27" s="133"/>
      <c r="L27" s="132"/>
      <c r="M27" s="132"/>
    </row>
    <row r="28" spans="1:13" s="124" customFormat="1" ht="30.75" customHeight="1">
      <c r="A28" s="142" t="s">
        <v>188</v>
      </c>
      <c r="B28" s="159" t="s">
        <v>106</v>
      </c>
      <c r="C28" s="142" t="s">
        <v>169</v>
      </c>
      <c r="D28" s="142" t="s">
        <v>266</v>
      </c>
      <c r="E28" s="143">
        <v>59</v>
      </c>
      <c r="F28" s="142" t="s">
        <v>106</v>
      </c>
      <c r="G28" s="143">
        <v>10.148000000000001</v>
      </c>
      <c r="H28" s="166">
        <v>0</v>
      </c>
      <c r="I28" s="132">
        <f t="shared" si="0"/>
        <v>0</v>
      </c>
      <c r="J28" s="133"/>
      <c r="K28" s="133"/>
      <c r="L28" s="132"/>
      <c r="M28" s="132"/>
    </row>
    <row r="29" spans="1:13" s="124" customFormat="1" ht="28.5" customHeight="1">
      <c r="A29" s="142" t="s">
        <v>166</v>
      </c>
      <c r="B29" s="159" t="s">
        <v>106</v>
      </c>
      <c r="C29" s="142" t="s">
        <v>167</v>
      </c>
      <c r="D29" s="142" t="s">
        <v>267</v>
      </c>
      <c r="E29" s="143">
        <v>146</v>
      </c>
      <c r="F29" s="142" t="s">
        <v>106</v>
      </c>
      <c r="G29" s="143">
        <v>58.36914716981132</v>
      </c>
      <c r="H29" s="166">
        <v>0</v>
      </c>
      <c r="I29" s="132">
        <f t="shared" si="0"/>
        <v>0</v>
      </c>
      <c r="J29" s="133"/>
      <c r="K29" s="133"/>
      <c r="L29" s="132"/>
      <c r="M29" s="132"/>
    </row>
    <row r="30" spans="1:13" s="124" customFormat="1" ht="30.75" customHeight="1">
      <c r="A30" s="142" t="s">
        <v>173</v>
      </c>
      <c r="B30" s="159" t="s">
        <v>106</v>
      </c>
      <c r="C30" s="142" t="s">
        <v>169</v>
      </c>
      <c r="D30" s="142" t="s">
        <v>268</v>
      </c>
      <c r="E30" s="143">
        <v>146</v>
      </c>
      <c r="F30" s="142" t="s">
        <v>106</v>
      </c>
      <c r="G30" s="143">
        <v>33.76254591194969</v>
      </c>
      <c r="H30" s="166">
        <v>0</v>
      </c>
      <c r="I30" s="132">
        <f t="shared" si="0"/>
        <v>0</v>
      </c>
      <c r="J30" s="133"/>
      <c r="K30" s="133"/>
      <c r="L30" s="132"/>
      <c r="M30" s="132"/>
    </row>
    <row r="31" spans="1:13" s="124" customFormat="1" ht="38.25" customHeight="1">
      <c r="A31" s="142" t="s">
        <v>177</v>
      </c>
      <c r="B31" s="159" t="s">
        <v>106</v>
      </c>
      <c r="C31" s="142" t="s">
        <v>167</v>
      </c>
      <c r="D31" s="142" t="s">
        <v>269</v>
      </c>
      <c r="E31" s="143">
        <v>147.5</v>
      </c>
      <c r="F31" s="142" t="s">
        <v>106</v>
      </c>
      <c r="G31" s="143">
        <v>79.43079861111111</v>
      </c>
      <c r="H31" s="166">
        <v>0</v>
      </c>
      <c r="I31" s="132">
        <f t="shared" si="0"/>
        <v>0</v>
      </c>
      <c r="J31" s="156"/>
      <c r="K31" s="156"/>
      <c r="L31" s="156"/>
      <c r="M31" s="156"/>
    </row>
    <row r="32" spans="1:13" s="124" customFormat="1" ht="33" customHeight="1">
      <c r="A32" s="142" t="s">
        <v>183</v>
      </c>
      <c r="B32" s="159" t="s">
        <v>106</v>
      </c>
      <c r="C32" s="142" t="s">
        <v>169</v>
      </c>
      <c r="D32" s="142" t="s">
        <v>270</v>
      </c>
      <c r="E32" s="143">
        <v>147.5</v>
      </c>
      <c r="F32" s="142" t="s">
        <v>106</v>
      </c>
      <c r="G32" s="143">
        <v>86.5825</v>
      </c>
      <c r="H32" s="166">
        <v>0</v>
      </c>
      <c r="I32" s="132">
        <f t="shared" si="0"/>
        <v>0</v>
      </c>
      <c r="J32" s="156"/>
      <c r="K32" s="156"/>
      <c r="L32" s="156"/>
      <c r="M32" s="156"/>
    </row>
    <row r="33" spans="1:13" s="124" customFormat="1" ht="15" customHeight="1">
      <c r="A33" s="130" t="s">
        <v>193</v>
      </c>
      <c r="B33" s="131" t="s">
        <v>106</v>
      </c>
      <c r="C33" s="130" t="s">
        <v>169</v>
      </c>
      <c r="D33" s="130" t="s">
        <v>194</v>
      </c>
      <c r="E33" s="138">
        <v>389.5</v>
      </c>
      <c r="F33" s="130" t="s">
        <v>106</v>
      </c>
      <c r="G33" s="138">
        <v>39.55</v>
      </c>
      <c r="H33" s="163">
        <v>0</v>
      </c>
      <c r="I33" s="132">
        <f t="shared" si="0"/>
        <v>0</v>
      </c>
      <c r="J33" s="156"/>
      <c r="K33" s="156"/>
      <c r="L33" s="156"/>
      <c r="M33" s="156"/>
    </row>
    <row r="34" spans="1:13" s="124" customFormat="1" ht="15" customHeight="1">
      <c r="A34" s="130" t="s">
        <v>253</v>
      </c>
      <c r="B34" s="131" t="s">
        <v>106</v>
      </c>
      <c r="C34" s="130" t="s">
        <v>254</v>
      </c>
      <c r="D34" s="130" t="s">
        <v>255</v>
      </c>
      <c r="E34" s="138">
        <v>0.35</v>
      </c>
      <c r="F34" s="130" t="s">
        <v>200</v>
      </c>
      <c r="G34" s="138">
        <v>4.06</v>
      </c>
      <c r="H34" s="163">
        <v>0</v>
      </c>
      <c r="I34" s="132">
        <f t="shared" si="0"/>
        <v>0</v>
      </c>
      <c r="J34" s="133"/>
      <c r="K34" s="133"/>
      <c r="L34" s="133"/>
      <c r="M34" s="133"/>
    </row>
    <row r="35" spans="1:13" s="124" customFormat="1" ht="15" customHeight="1">
      <c r="A35" s="130" t="s">
        <v>146</v>
      </c>
      <c r="B35" s="131" t="s">
        <v>106</v>
      </c>
      <c r="C35" s="130"/>
      <c r="D35" s="130" t="s">
        <v>256</v>
      </c>
      <c r="E35" s="138">
        <v>1</v>
      </c>
      <c r="F35" s="130" t="s">
        <v>119</v>
      </c>
      <c r="G35" s="138">
        <v>1.5</v>
      </c>
      <c r="H35" s="163">
        <v>0</v>
      </c>
      <c r="I35" s="132">
        <f t="shared" si="0"/>
        <v>0</v>
      </c>
      <c r="J35" s="132"/>
      <c r="K35" s="132"/>
      <c r="L35" s="133"/>
      <c r="M35" s="133"/>
    </row>
    <row r="36" spans="1:13" s="124" customFormat="1" ht="15" customHeight="1">
      <c r="A36" s="130" t="s">
        <v>146</v>
      </c>
      <c r="B36" s="131" t="s">
        <v>106</v>
      </c>
      <c r="C36" s="130"/>
      <c r="D36" s="130" t="s">
        <v>257</v>
      </c>
      <c r="E36" s="138">
        <v>1</v>
      </c>
      <c r="F36" s="130" t="s">
        <v>119</v>
      </c>
      <c r="G36" s="138">
        <v>1.5</v>
      </c>
      <c r="H36" s="163">
        <v>0</v>
      </c>
      <c r="I36" s="132">
        <f t="shared" si="0"/>
        <v>0</v>
      </c>
      <c r="J36" s="163">
        <v>0</v>
      </c>
      <c r="K36" s="132">
        <f>J36*G36</f>
        <v>0</v>
      </c>
      <c r="L36" s="133"/>
      <c r="M36" s="133"/>
    </row>
    <row r="37" spans="1:13" s="124" customFormat="1" ht="15" customHeight="1">
      <c r="A37" s="139" t="s">
        <v>223</v>
      </c>
      <c r="B37" s="157" t="s">
        <v>106</v>
      </c>
      <c r="C37" s="139" t="s">
        <v>185</v>
      </c>
      <c r="D37" s="139" t="s">
        <v>224</v>
      </c>
      <c r="E37" s="141">
        <v>889</v>
      </c>
      <c r="F37" s="139" t="s">
        <v>106</v>
      </c>
      <c r="G37" s="141">
        <v>63.98</v>
      </c>
      <c r="H37" s="164">
        <v>0</v>
      </c>
      <c r="I37" s="132">
        <f t="shared" si="0"/>
        <v>0</v>
      </c>
      <c r="J37" s="158"/>
      <c r="K37" s="158"/>
      <c r="L37" s="158"/>
      <c r="M37" s="158"/>
    </row>
    <row r="38" spans="1:13" s="124" customFormat="1" ht="15" customHeight="1">
      <c r="A38" s="130" t="s">
        <v>198</v>
      </c>
      <c r="B38" s="131" t="s">
        <v>106</v>
      </c>
      <c r="C38" s="130" t="s">
        <v>167</v>
      </c>
      <c r="D38" s="130" t="s">
        <v>199</v>
      </c>
      <c r="E38" s="138">
        <v>6</v>
      </c>
      <c r="F38" s="130" t="s">
        <v>200</v>
      </c>
      <c r="G38" s="138">
        <v>18</v>
      </c>
      <c r="H38" s="163">
        <v>0</v>
      </c>
      <c r="I38" s="132">
        <f t="shared" si="0"/>
        <v>0</v>
      </c>
      <c r="J38" s="156"/>
      <c r="K38" s="156"/>
      <c r="L38" s="156"/>
      <c r="M38" s="156"/>
    </row>
    <row r="39" spans="1:13" s="124" customFormat="1" ht="15" customHeight="1">
      <c r="A39" s="130" t="s">
        <v>201</v>
      </c>
      <c r="B39" s="131" t="s">
        <v>106</v>
      </c>
      <c r="C39" s="130" t="s">
        <v>169</v>
      </c>
      <c r="D39" s="130" t="s">
        <v>202</v>
      </c>
      <c r="E39" s="138">
        <v>6</v>
      </c>
      <c r="F39" s="130" t="s">
        <v>200</v>
      </c>
      <c r="G39" s="138">
        <v>5</v>
      </c>
      <c r="H39" s="163">
        <v>0</v>
      </c>
      <c r="I39" s="132">
        <f t="shared" si="0"/>
        <v>0</v>
      </c>
      <c r="J39" s="156"/>
      <c r="K39" s="156"/>
      <c r="L39" s="156"/>
      <c r="M39" s="156"/>
    </row>
    <row r="40" spans="1:13" s="124" customFormat="1" ht="27" customHeight="1">
      <c r="A40" s="130" t="s">
        <v>100</v>
      </c>
      <c r="B40" s="159" t="s">
        <v>106</v>
      </c>
      <c r="C40" s="144"/>
      <c r="D40" s="130" t="s">
        <v>242</v>
      </c>
      <c r="E40" s="138">
        <v>15</v>
      </c>
      <c r="F40" s="130" t="s">
        <v>119</v>
      </c>
      <c r="G40" s="138">
        <v>30</v>
      </c>
      <c r="H40" s="163">
        <v>0</v>
      </c>
      <c r="I40" s="132">
        <f t="shared" si="0"/>
        <v>0</v>
      </c>
      <c r="J40" s="146"/>
      <c r="K40" s="146"/>
      <c r="L40" s="156"/>
      <c r="M40" s="156"/>
    </row>
    <row r="41" spans="1:13" s="124" customFormat="1" ht="27" customHeight="1">
      <c r="A41" s="130" t="s">
        <v>146</v>
      </c>
      <c r="B41" s="159" t="s">
        <v>106</v>
      </c>
      <c r="C41" s="144"/>
      <c r="D41" s="160" t="s">
        <v>243</v>
      </c>
      <c r="E41" s="138">
        <v>4</v>
      </c>
      <c r="F41" s="130" t="s">
        <v>119</v>
      </c>
      <c r="G41" s="138">
        <v>9</v>
      </c>
      <c r="H41" s="163">
        <v>0</v>
      </c>
      <c r="I41" s="132">
        <f t="shared" si="0"/>
        <v>0</v>
      </c>
      <c r="J41" s="146"/>
      <c r="K41" s="146"/>
      <c r="L41" s="156"/>
      <c r="M41" s="156"/>
    </row>
    <row r="42" spans="1:13" s="124" customFormat="1" ht="27" customHeight="1">
      <c r="A42" s="130" t="s">
        <v>147</v>
      </c>
      <c r="B42" s="131" t="s">
        <v>106</v>
      </c>
      <c r="C42" s="130"/>
      <c r="D42" s="130" t="s">
        <v>244</v>
      </c>
      <c r="E42" s="138">
        <v>16</v>
      </c>
      <c r="F42" s="130" t="s">
        <v>119</v>
      </c>
      <c r="G42" s="138">
        <v>32</v>
      </c>
      <c r="H42" s="163">
        <v>0</v>
      </c>
      <c r="I42" s="132">
        <f t="shared" si="0"/>
        <v>0</v>
      </c>
      <c r="J42" s="132"/>
      <c r="K42" s="132"/>
      <c r="L42" s="156"/>
      <c r="M42" s="156"/>
    </row>
    <row r="43" spans="1:13" s="124" customFormat="1" ht="27" customHeight="1">
      <c r="A43" s="130" t="s">
        <v>148</v>
      </c>
      <c r="B43" s="131" t="s">
        <v>106</v>
      </c>
      <c r="C43" s="130"/>
      <c r="D43" s="130" t="s">
        <v>245</v>
      </c>
      <c r="E43" s="138">
        <v>3</v>
      </c>
      <c r="F43" s="130" t="s">
        <v>119</v>
      </c>
      <c r="G43" s="138">
        <v>6</v>
      </c>
      <c r="H43" s="163">
        <v>0</v>
      </c>
      <c r="I43" s="132">
        <f>H43*G43</f>
        <v>0</v>
      </c>
      <c r="J43" s="163">
        <v>0</v>
      </c>
      <c r="K43" s="132">
        <f>G43*J43</f>
        <v>0</v>
      </c>
      <c r="L43" s="156"/>
      <c r="M43" s="156"/>
    </row>
    <row r="44" spans="1:13" s="124" customFormat="1" ht="16.5" customHeight="1">
      <c r="A44" s="130" t="s">
        <v>149</v>
      </c>
      <c r="B44" s="131" t="s">
        <v>106</v>
      </c>
      <c r="C44" s="130"/>
      <c r="D44" s="130" t="s">
        <v>237</v>
      </c>
      <c r="E44" s="138">
        <v>5</v>
      </c>
      <c r="F44" s="130" t="s">
        <v>119</v>
      </c>
      <c r="G44" s="138">
        <v>3.75</v>
      </c>
      <c r="H44" s="163">
        <v>0</v>
      </c>
      <c r="I44" s="132">
        <f t="shared" si="0"/>
        <v>0</v>
      </c>
      <c r="J44" s="163">
        <v>0</v>
      </c>
      <c r="K44" s="132">
        <f>G44*J44</f>
        <v>0</v>
      </c>
      <c r="L44" s="156"/>
      <c r="M44" s="156"/>
    </row>
    <row r="45" spans="1:13" s="124" customFormat="1" ht="15" customHeight="1">
      <c r="A45" s="130" t="s">
        <v>203</v>
      </c>
      <c r="B45" s="131" t="s">
        <v>106</v>
      </c>
      <c r="C45" s="130" t="s">
        <v>185</v>
      </c>
      <c r="D45" s="130" t="s">
        <v>204</v>
      </c>
      <c r="E45" s="138">
        <v>84</v>
      </c>
      <c r="F45" s="130" t="s">
        <v>119</v>
      </c>
      <c r="G45" s="138">
        <v>3.02</v>
      </c>
      <c r="H45" s="163">
        <v>0</v>
      </c>
      <c r="I45" s="132">
        <f t="shared" si="0"/>
        <v>0</v>
      </c>
      <c r="J45" s="133"/>
      <c r="K45" s="156"/>
      <c r="L45" s="156"/>
      <c r="M45" s="156"/>
    </row>
    <row r="46" spans="1:13" s="124" customFormat="1" ht="15" customHeight="1">
      <c r="A46" s="130" t="s">
        <v>205</v>
      </c>
      <c r="B46" s="131" t="s">
        <v>106</v>
      </c>
      <c r="C46" s="130" t="s">
        <v>185</v>
      </c>
      <c r="D46" s="130" t="s">
        <v>206</v>
      </c>
      <c r="E46" s="138">
        <v>160</v>
      </c>
      <c r="F46" s="130" t="s">
        <v>119</v>
      </c>
      <c r="G46" s="138">
        <v>9.28</v>
      </c>
      <c r="H46" s="163">
        <v>0</v>
      </c>
      <c r="I46" s="132">
        <f t="shared" si="0"/>
        <v>0</v>
      </c>
      <c r="J46" s="156"/>
      <c r="K46" s="156"/>
      <c r="L46" s="156"/>
      <c r="M46" s="156"/>
    </row>
    <row r="47" spans="1:13" s="124" customFormat="1" ht="15" customHeight="1">
      <c r="A47" s="130" t="s">
        <v>150</v>
      </c>
      <c r="B47" s="159" t="s">
        <v>106</v>
      </c>
      <c r="C47" s="142"/>
      <c r="D47" s="142" t="s">
        <v>273</v>
      </c>
      <c r="E47" s="143">
        <v>21</v>
      </c>
      <c r="F47" s="142" t="s">
        <v>119</v>
      </c>
      <c r="G47" s="143">
        <v>31</v>
      </c>
      <c r="H47" s="166">
        <v>0</v>
      </c>
      <c r="I47" s="132">
        <f t="shared" si="0"/>
        <v>0</v>
      </c>
      <c r="J47" s="156"/>
      <c r="K47" s="156"/>
      <c r="L47" s="156"/>
      <c r="M47" s="156"/>
    </row>
    <row r="48" spans="1:13" s="124" customFormat="1" ht="15" customHeight="1">
      <c r="A48" s="130" t="s">
        <v>151</v>
      </c>
      <c r="B48" s="159" t="s">
        <v>106</v>
      </c>
      <c r="C48" s="142">
        <v>315</v>
      </c>
      <c r="D48" s="142" t="s">
        <v>272</v>
      </c>
      <c r="E48" s="143">
        <v>20</v>
      </c>
      <c r="F48" s="142" t="s">
        <v>119</v>
      </c>
      <c r="G48" s="143">
        <v>6.6000000000000005</v>
      </c>
      <c r="H48" s="166">
        <v>0</v>
      </c>
      <c r="I48" s="132">
        <f>H48*G48</f>
        <v>0</v>
      </c>
      <c r="J48" s="156"/>
      <c r="K48" s="156"/>
      <c r="L48" s="156"/>
      <c r="M48" s="156"/>
    </row>
    <row r="49" spans="1:13" s="121" customFormat="1" ht="15" customHeight="1">
      <c r="A49" s="139" t="s">
        <v>195</v>
      </c>
      <c r="B49" s="157" t="s">
        <v>106</v>
      </c>
      <c r="C49" s="139" t="s">
        <v>196</v>
      </c>
      <c r="D49" s="139" t="s">
        <v>197</v>
      </c>
      <c r="E49" s="141">
        <v>19</v>
      </c>
      <c r="F49" s="139" t="s">
        <v>119</v>
      </c>
      <c r="G49" s="141">
        <v>17.57</v>
      </c>
      <c r="H49" s="164">
        <v>0</v>
      </c>
      <c r="I49" s="132">
        <f t="shared" si="0"/>
        <v>0</v>
      </c>
      <c r="J49" s="158"/>
      <c r="K49" s="158"/>
      <c r="L49" s="158"/>
      <c r="M49" s="158"/>
    </row>
    <row r="50" spans="1:13" s="121" customFormat="1" ht="15" customHeight="1">
      <c r="A50" s="139" t="s">
        <v>219</v>
      </c>
      <c r="B50" s="157" t="s">
        <v>106</v>
      </c>
      <c r="C50" s="139" t="s">
        <v>185</v>
      </c>
      <c r="D50" s="139" t="s">
        <v>220</v>
      </c>
      <c r="E50" s="141">
        <v>131</v>
      </c>
      <c r="F50" s="139" t="s">
        <v>106</v>
      </c>
      <c r="G50" s="141">
        <v>4.061</v>
      </c>
      <c r="H50" s="164">
        <v>0</v>
      </c>
      <c r="I50" s="132">
        <f t="shared" si="0"/>
        <v>0</v>
      </c>
      <c r="J50" s="158"/>
      <c r="K50" s="158"/>
      <c r="L50" s="158"/>
      <c r="M50" s="158"/>
    </row>
    <row r="51" spans="1:13" s="121" customFormat="1" ht="15" customHeight="1">
      <c r="A51" s="139" t="s">
        <v>226</v>
      </c>
      <c r="B51" s="157" t="s">
        <v>106</v>
      </c>
      <c r="C51" s="139" t="s">
        <v>196</v>
      </c>
      <c r="D51" s="139" t="s">
        <v>227</v>
      </c>
      <c r="E51" s="141">
        <v>840.22</v>
      </c>
      <c r="F51" s="139" t="s">
        <v>106</v>
      </c>
      <c r="G51" s="141">
        <v>81.84</v>
      </c>
      <c r="H51" s="164">
        <v>0</v>
      </c>
      <c r="I51" s="132">
        <f t="shared" si="0"/>
        <v>0</v>
      </c>
      <c r="J51" s="158"/>
      <c r="K51" s="158"/>
      <c r="L51" s="158"/>
      <c r="M51" s="158"/>
    </row>
    <row r="52" spans="1:13" s="121" customFormat="1" ht="28.5" customHeight="1">
      <c r="A52" s="130" t="s">
        <v>152</v>
      </c>
      <c r="B52" s="131" t="s">
        <v>106</v>
      </c>
      <c r="C52" s="130"/>
      <c r="D52" s="130" t="s">
        <v>258</v>
      </c>
      <c r="E52" s="138">
        <v>22</v>
      </c>
      <c r="F52" s="130" t="s">
        <v>119</v>
      </c>
      <c r="G52" s="138">
        <v>16.5</v>
      </c>
      <c r="H52" s="163">
        <v>0</v>
      </c>
      <c r="I52" s="132">
        <f>H52*G52</f>
        <v>0</v>
      </c>
      <c r="J52" s="163">
        <v>0</v>
      </c>
      <c r="K52" s="132">
        <f>J52*G52</f>
        <v>0</v>
      </c>
      <c r="L52" s="133"/>
      <c r="M52" s="133"/>
    </row>
    <row r="53" spans="1:13" s="121" customFormat="1" ht="18" customHeight="1">
      <c r="A53" s="130" t="s">
        <v>153</v>
      </c>
      <c r="B53" s="131" t="s">
        <v>106</v>
      </c>
      <c r="C53" s="130"/>
      <c r="D53" s="130" t="s">
        <v>276</v>
      </c>
      <c r="E53" s="138">
        <v>200</v>
      </c>
      <c r="F53" s="130" t="s">
        <v>106</v>
      </c>
      <c r="G53" s="138">
        <v>14.392</v>
      </c>
      <c r="H53" s="163">
        <v>0</v>
      </c>
      <c r="I53" s="132">
        <f t="shared" si="0"/>
        <v>0</v>
      </c>
      <c r="J53" s="132"/>
      <c r="K53" s="132"/>
      <c r="L53" s="133"/>
      <c r="M53" s="133"/>
    </row>
    <row r="54" spans="1:13" ht="12.75" customHeight="1">
      <c r="A54" s="130" t="s">
        <v>248</v>
      </c>
      <c r="B54" s="131" t="s">
        <v>106</v>
      </c>
      <c r="C54" s="130" t="s">
        <v>169</v>
      </c>
      <c r="D54" s="130" t="s">
        <v>249</v>
      </c>
      <c r="E54" s="138">
        <v>813</v>
      </c>
      <c r="F54" s="130" t="s">
        <v>106</v>
      </c>
      <c r="G54" s="138">
        <v>24.39</v>
      </c>
      <c r="H54" s="163">
        <v>0</v>
      </c>
      <c r="I54" s="132">
        <f t="shared" si="0"/>
        <v>0</v>
      </c>
      <c r="J54" s="133"/>
      <c r="K54" s="133"/>
      <c r="L54" s="133"/>
      <c r="M54" s="133"/>
    </row>
    <row r="55" spans="1:13" ht="12.75" customHeight="1">
      <c r="A55" s="130"/>
      <c r="B55" s="133"/>
      <c r="C55" s="133"/>
      <c r="D55" s="151" t="s">
        <v>207</v>
      </c>
      <c r="E55" s="133"/>
      <c r="F55" s="133"/>
      <c r="G55" s="133"/>
      <c r="H55" s="133"/>
      <c r="I55" s="152">
        <f>SUM(I10:I54)</f>
        <v>0</v>
      </c>
      <c r="J55" s="161"/>
      <c r="K55" s="152">
        <f>SUM(K10:K54)</f>
        <v>0</v>
      </c>
      <c r="L55" s="133"/>
      <c r="M55" s="152">
        <f>SUM(M10:M54)</f>
        <v>0</v>
      </c>
    </row>
    <row r="57" ht="12.75" customHeight="1">
      <c r="G57" s="162"/>
    </row>
  </sheetData>
  <sheetProtection password="88F9" sheet="1" selectLockedCells="1"/>
  <mergeCells count="9">
    <mergeCell ref="G8:I8"/>
    <mergeCell ref="J8:K8"/>
    <mergeCell ref="L8:M8"/>
    <mergeCell ref="A8:A9"/>
    <mergeCell ref="B8:B9"/>
    <mergeCell ref="C8:C9"/>
    <mergeCell ref="D8:D9"/>
    <mergeCell ref="E8:E9"/>
    <mergeCell ref="F8:F9"/>
  </mergeCells>
  <printOptions/>
  <pageMargins left="0.25" right="0.25" top="0.75" bottom="0.75" header="0.3" footer="0.3"/>
  <pageSetup fitToHeight="0" fitToWidth="1" horizontalDpi="300" verticalDpi="300" orientation="landscape" paperSize="9" scale="71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Honzik</dc:creator>
  <cp:keywords/>
  <dc:description/>
  <cp:lastModifiedBy>Honzik</cp:lastModifiedBy>
  <cp:lastPrinted>2017-08-14T10:12:03Z</cp:lastPrinted>
  <dcterms:created xsi:type="dcterms:W3CDTF">2017-04-21T20:42:59Z</dcterms:created>
  <dcterms:modified xsi:type="dcterms:W3CDTF">2017-08-14T11:57:01Z</dcterms:modified>
  <cp:category/>
  <cp:version/>
  <cp:contentType/>
  <cp:contentStatus/>
</cp:coreProperties>
</file>