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955" tabRatio="763" activeTab="4"/>
  </bookViews>
  <sheets>
    <sheet name="Kryci list" sheetId="1" r:id="rId1"/>
    <sheet name="Rekapitulace" sheetId="2" r:id="rId2"/>
    <sheet name="Kan přípoj" sheetId="3" r:id="rId3"/>
    <sheet name="Vod přípoj" sheetId="4" r:id="rId4"/>
    <sheet name="Vnitřní kan a vod" sheetId="5" r:id="rId5"/>
  </sheets>
  <definedNames>
    <definedName name="__CENA__">#REF!</definedName>
    <definedName name="__MAIN__">#REF!</definedName>
    <definedName name="__MAIN2__" localSheetId="1">'Rekapitulace'!$B$1:$G$43</definedName>
    <definedName name="__MAIN2__">#REF!</definedName>
    <definedName name="__MAIN3__">'Kryci list'!$A$2:$C$18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'Kryci list'!$A$4:$H$14</definedName>
    <definedName name="__TE1__">'Kryci list'!#REF!</definedName>
    <definedName name="__TE2__">'Kryci list'!#REF!</definedName>
    <definedName name="__TR0__" localSheetId="1">'Rekapitulace'!$B$5:$E$6</definedName>
    <definedName name="__TR0__">#REF!</definedName>
    <definedName name="__TR1__" localSheetId="1">'Rekapitulace'!$B$6:$E$6</definedName>
    <definedName name="__TR1__">#REF!</definedName>
    <definedName name="_xlnm.Print_Titles" localSheetId="1">'Rekapitulace'!$3:$4</definedName>
  </definedNames>
  <calcPr fullCalcOnLoad="1"/>
</workbook>
</file>

<file path=xl/sharedStrings.xml><?xml version="1.0" encoding="utf-8"?>
<sst xmlns="http://schemas.openxmlformats.org/spreadsheetml/2006/main" count="880" uniqueCount="450">
  <si>
    <t>%</t>
  </si>
  <si>
    <t>m</t>
  </si>
  <si>
    <t>t</t>
  </si>
  <si>
    <t>MJ</t>
  </si>
  <si>
    <t>X1</t>
  </si>
  <si>
    <t>X2</t>
  </si>
  <si>
    <t>X3</t>
  </si>
  <si>
    <t>X4</t>
  </si>
  <si>
    <t>X6</t>
  </si>
  <si>
    <t>X7</t>
  </si>
  <si>
    <t>X8</t>
  </si>
  <si>
    <t>X9</t>
  </si>
  <si>
    <t>m2</t>
  </si>
  <si>
    <t>m3</t>
  </si>
  <si>
    <t>DPH</t>
  </si>
  <si>
    <t>Kód</t>
  </si>
  <si>
    <t>X10</t>
  </si>
  <si>
    <t>kus</t>
  </si>
  <si>
    <t>Cena</t>
  </si>
  <si>
    <t>Fáze</t>
  </si>
  <si>
    <t>Firmy</t>
  </si>
  <si>
    <t>Jméno</t>
  </si>
  <si>
    <t>Název</t>
  </si>
  <si>
    <t>Popis</t>
  </si>
  <si>
    <t>Verze</t>
  </si>
  <si>
    <t>Suť</t>
  </si>
  <si>
    <t>Zakázka</t>
  </si>
  <si>
    <t>Poř.</t>
  </si>
  <si>
    <t>Hmotnost</t>
  </si>
  <si>
    <t>130001101</t>
  </si>
  <si>
    <t>132201202</t>
  </si>
  <si>
    <t>162501102</t>
  </si>
  <si>
    <t>167101102</t>
  </si>
  <si>
    <t>171201201</t>
  </si>
  <si>
    <t>174101101</t>
  </si>
  <si>
    <t>175101101</t>
  </si>
  <si>
    <t>451573111</t>
  </si>
  <si>
    <t>452313131</t>
  </si>
  <si>
    <t>894411121</t>
  </si>
  <si>
    <t>899104111</t>
  </si>
  <si>
    <t>998275101</t>
  </si>
  <si>
    <t>Typ Firmy</t>
  </si>
  <si>
    <t>Cena s DPH</t>
  </si>
  <si>
    <t>Jedn. cena</t>
  </si>
  <si>
    <t>Klasifikace</t>
  </si>
  <si>
    <t>Výměra</t>
  </si>
  <si>
    <t>Jedn. hmotn.</t>
  </si>
  <si>
    <t>Význam (funkce)</t>
  </si>
  <si>
    <t>Komentář</t>
  </si>
  <si>
    <t>001: Zemní práce</t>
  </si>
  <si>
    <t>Celkem (bez DPH)</t>
  </si>
  <si>
    <t>Jedn. suť</t>
  </si>
  <si>
    <t>Uživatelé</t>
  </si>
  <si>
    <t>008: Trubní vedení</t>
  </si>
  <si>
    <t>003: Svislé konstrukce</t>
  </si>
  <si>
    <t>004: Vodorovné konstrukce</t>
  </si>
  <si>
    <t>Číslo zakázky</t>
  </si>
  <si>
    <t>Vytyčení stavby</t>
  </si>
  <si>
    <t>Nabídkový rozpočet</t>
  </si>
  <si>
    <t>Celkem (včetně DPH)</t>
  </si>
  <si>
    <t>099: Přesun hmot HSV</t>
  </si>
  <si>
    <t>Lože pod potrubí otevřený výkop ze štěrkopísku</t>
  </si>
  <si>
    <t>Nakládání výkopku z hornin tř. 1 až 4 přes 100 m3</t>
  </si>
  <si>
    <t>Hloubení rýh š do 2000 mm v hornině tř. 3 objemu do 1000 m3</t>
  </si>
  <si>
    <t>Příplatek za ztížení vykopávky v blízkosti pozemního vedení</t>
  </si>
  <si>
    <t>Vodorovné přemístění do 3000 m výkopku z horniny tř. 1 až 4</t>
  </si>
  <si>
    <t>Zásyp jam, šachet rýh nebo kolem objektů sypaninou se zhutněním</t>
  </si>
  <si>
    <t>Přesun hmot pro trubní vedení z trub kameninových otevřený výkop</t>
  </si>
  <si>
    <t>Osazení poklopů litinových nebo ocelových včetně rámů hmotnosti nad 150 kg</t>
  </si>
  <si>
    <t>Obsyp potrubí bez prohození sypaniny z hornin tř. 1 až 4 uloženým do 3 m od kraje výkopu</t>
  </si>
  <si>
    <t>Zřízení šachet kanalizačních z betonových dílců na potrubí DN nad 200 do 300 dno beton tř. C 25/30</t>
  </si>
  <si>
    <t>161101101</t>
  </si>
  <si>
    <t>Svislé přemístění výkopku z horniny tř. 1 až 4 hl výkopu do 2,5 m</t>
  </si>
  <si>
    <t>X5</t>
  </si>
  <si>
    <t>009: Ostatní konstrukce a práce</t>
  </si>
  <si>
    <t>Ostatní náklady</t>
  </si>
  <si>
    <t>831352121</t>
  </si>
  <si>
    <t>Montáž potrubí z trub kameninových hrdlových s integrovaným těsněním výkop sklon do 20 % DN 200</t>
  </si>
  <si>
    <t>X11</t>
  </si>
  <si>
    <t>X13</t>
  </si>
  <si>
    <t>X14</t>
  </si>
  <si>
    <t>X15</t>
  </si>
  <si>
    <t>X16</t>
  </si>
  <si>
    <t>Stavba:</t>
  </si>
  <si>
    <t>Nový Bor - Rekonstrukce ulice Kalinova</t>
  </si>
  <si>
    <t>Uložení sypaniny na skládky vč. skládkovného</t>
  </si>
  <si>
    <t>štěrkopísek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</si>
  <si>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</si>
  <si>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</si>
  <si>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</si>
  <si>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</si>
  <si>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</si>
  <si>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</si>
  <si>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</si>
  <si>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</si>
  <si>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</si>
  <si>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</si>
  <si>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</si>
  <si>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</si>
  <si>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</si>
  <si>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Šachtová skruž TBS - Q 1000/1000/120 SP</t>
  </si>
  <si>
    <t>Šachtová skruž TBS - Q 250/1000/120 SP</t>
  </si>
  <si>
    <t>X12</t>
  </si>
  <si>
    <t>těsnění elastometrové pro spojení šachetních dílů EMT DN 1000</t>
  </si>
  <si>
    <t>979081111</t>
  </si>
  <si>
    <t>979081121</t>
  </si>
  <si>
    <t>979098191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</si>
  <si>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</si>
  <si>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</si>
  <si>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</si>
  <si>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</si>
  <si>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</si>
  <si>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</si>
  <si>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</si>
  <si>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</si>
  <si>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</si>
  <si>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</si>
  <si>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</si>
  <si>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</si>
  <si>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</si>
  <si>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</si>
  <si>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</si>
  <si>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</si>
  <si>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</si>
  <si>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</si>
  <si>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</si>
  <si>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X17</t>
  </si>
  <si>
    <t>831263195</t>
  </si>
  <si>
    <t>Geodetické zaměření stavby</t>
  </si>
  <si>
    <t>Odvoz suti a vybouraných hmot na skládku ZKD 1 km přes 1 km</t>
  </si>
  <si>
    <t>48.</t>
  </si>
  <si>
    <t>49.</t>
  </si>
  <si>
    <t>50.</t>
  </si>
  <si>
    <t>51.</t>
  </si>
  <si>
    <t>52.</t>
  </si>
  <si>
    <t>53.</t>
  </si>
  <si>
    <t>Kamerová prohlídka</t>
  </si>
  <si>
    <t>kpl</t>
  </si>
  <si>
    <t xml:space="preserve">Celkem </t>
  </si>
  <si>
    <t>Nový Bor, Smetanova č.p. 387, reko kanalizace a vodovodu</t>
  </si>
  <si>
    <t>Rekonstrukce kanalizace a vodovodu</t>
  </si>
  <si>
    <t>Nový Bor, ul. Smetanova č.p. 387</t>
  </si>
  <si>
    <t>Objekt:</t>
  </si>
  <si>
    <t>Kanalizační přípojka</t>
  </si>
  <si>
    <t>113106123</t>
  </si>
  <si>
    <t>Rozebrání dlažeb nebo dílců komunikací pro pěší ze zámkových dlaždic</t>
  </si>
  <si>
    <t>121101101</t>
  </si>
  <si>
    <t>Sejmutí ornice s přemístěním na vzdálenost do 50 m</t>
  </si>
  <si>
    <t>113107142</t>
  </si>
  <si>
    <t>Odstranění podkladu pl do 50 m2 živičných tl 100 mm</t>
  </si>
  <si>
    <t>119001422</t>
  </si>
  <si>
    <t>Dočasné zajištění kabelů a kabelových tratí z 6 volně ložených kabelů</t>
  </si>
  <si>
    <t>132201209</t>
  </si>
  <si>
    <t>Příplatek za lepivost k hloubení rýh š do 2000 mm v hornině tř. 3</t>
  </si>
  <si>
    <t>334741113</t>
  </si>
  <si>
    <t>Prostup v betonových zdech z kameninových trub DN do 200</t>
  </si>
  <si>
    <t>Podkladní bloky z betonu prostého tř. C 12/15 otevřený výkop</t>
  </si>
  <si>
    <t>005: Komunikace</t>
  </si>
  <si>
    <t>566901111</t>
  </si>
  <si>
    <t>Vyspravení podkladu po překopech kamenivem těženým nebo štěrkopískem</t>
  </si>
  <si>
    <t>573231111</t>
  </si>
  <si>
    <t>Postřik živičný spojovací ze silniční emulze v množství do 0,7 kg/m2</t>
  </si>
  <si>
    <t>573311511</t>
  </si>
  <si>
    <t>Prolití podkladu asfaltem v množství 2,5 kg/m2</t>
  </si>
  <si>
    <t>596211110</t>
  </si>
  <si>
    <t>Kladení zámkové dlažby komunikací pro pěší tl 60 mm skupiny A pl do 50 m2</t>
  </si>
  <si>
    <t>Příplatek za zřízení kanalizační přípojky DN 100 až 300</t>
  </si>
  <si>
    <t>trouba kameninová glazovaná DN 200, tř.160, FN 32</t>
  </si>
  <si>
    <t>Konus TBR -Q 600/1000x625/120 SPK</t>
  </si>
  <si>
    <t>Šachtová skruž TBS -Q 500/1000/120 SP</t>
  </si>
  <si>
    <t>Šachtová skruž, vyrovnávací prstenec TBW - Q 60/625/120</t>
  </si>
  <si>
    <t>Šachtová skruž, vyrovnávací prstenec TBW - Q 100/625/120</t>
  </si>
  <si>
    <t>892351111</t>
  </si>
  <si>
    <t>Zkouška vodotěsnosti potrubí</t>
  </si>
  <si>
    <t>Odvoz suti a vybouraných hmot na skládku do 1 km</t>
  </si>
  <si>
    <t>Poplatek za skládku - netříděné</t>
  </si>
  <si>
    <t>Dno šachtové TBZ - Q 200/685</t>
  </si>
  <si>
    <t>Odstranění podkladu pl nad 200 m2 z kameniva drceného tl 300 mm</t>
  </si>
  <si>
    <t>113107223</t>
  </si>
  <si>
    <t>Vytyčení IS</t>
  </si>
  <si>
    <t>Uložení sypaniny na skládky</t>
  </si>
  <si>
    <t>Napojení na stávající vodovodní potrubí</t>
  </si>
  <si>
    <t>891269111</t>
  </si>
  <si>
    <t>Montáž navrtávacích pasů na potrubí z jakýchkoli trub DN 100</t>
  </si>
  <si>
    <t>871211121</t>
  </si>
  <si>
    <t>Montáž potrubí z trubek z tlakového polyetylénu otevřený výkop svařovaných vnější průměr 63 mm</t>
  </si>
  <si>
    <t>891231111</t>
  </si>
  <si>
    <t>Montáž vodovodních šoupátek otevřený výkop DN 65</t>
  </si>
  <si>
    <t>šoupě HAWLE č. 2500, DN 50 mm vč. ZS</t>
  </si>
  <si>
    <t>899401112</t>
  </si>
  <si>
    <t>Osazení poklopů litinových šoupátkových</t>
  </si>
  <si>
    <t>poklop šoupátkový</t>
  </si>
  <si>
    <t>signalizační zemní páska Fe Zn 30x4 mm</t>
  </si>
  <si>
    <t>Přepojení vodovodní přípojky</t>
  </si>
  <si>
    <t>892241111</t>
  </si>
  <si>
    <t>Tlaková zkouška vodovodního potrubí do 80</t>
  </si>
  <si>
    <t>892233111</t>
  </si>
  <si>
    <t>Proplach a desinfekce vodovodního potrubí DN od 40 do 70</t>
  </si>
  <si>
    <t>892372111</t>
  </si>
  <si>
    <t>Zabezpečení konců vodovodního potrubí DN do 300 při tlakových zkouškách</t>
  </si>
  <si>
    <t>Bakteriologický rozbor vody</t>
  </si>
  <si>
    <t>998276101</t>
  </si>
  <si>
    <t>Přesun hmot pro trubní vedení z trub z plastických hmot otevřený výkop</t>
  </si>
  <si>
    <t>Vodovodní přípojka</t>
  </si>
  <si>
    <t>Část: Vodovodní přípojka</t>
  </si>
  <si>
    <t>Část: Kanalizační přípojka</t>
  </si>
  <si>
    <t>potrubí DN 63 HDPE 63x 5,8 mm, PE 100, SDR 11</t>
  </si>
  <si>
    <t>poklop litinový kruhový s rámem A125 BEGU</t>
  </si>
  <si>
    <t>Asfaltový beton ABJ I vrstva  tl 40 mm š do 3 m</t>
  </si>
  <si>
    <t>Asfaltový beton ABS II vrstva  tl 60 mm š do 3 m</t>
  </si>
  <si>
    <t>napojení potrubí do stávající šachty útesem</t>
  </si>
  <si>
    <t>vodoměr Flostar - M, DN 40 mm</t>
  </si>
  <si>
    <t>navrtávací pas HAWLE č.3500, DN 100/50</t>
  </si>
  <si>
    <t>vodoměrná soustava</t>
  </si>
  <si>
    <t>577133111</t>
  </si>
  <si>
    <t>577154214</t>
  </si>
  <si>
    <t>919735112</t>
  </si>
  <si>
    <t>Řezání stávajícího živičného krytu hl do 100 mm</t>
  </si>
  <si>
    <t>006: Úpravy povrchu</t>
  </si>
  <si>
    <t>611401311</t>
  </si>
  <si>
    <t>Omítka malých ploch na stropech pl do 1 m2</t>
  </si>
  <si>
    <t>612403399</t>
  </si>
  <si>
    <t>Hrubá výplň rýh ve vnitřních stěnách maltou</t>
  </si>
  <si>
    <t>612423531</t>
  </si>
  <si>
    <t>Omítka rýh š do 150 mm ve stěnách MV štuková</t>
  </si>
  <si>
    <t>892271111</t>
  </si>
  <si>
    <t>974031153</t>
  </si>
  <si>
    <t>Vysekání rýh ve zdivu cihelném hl do 100 mm š do 100 mm</t>
  </si>
  <si>
    <t>974031164</t>
  </si>
  <si>
    <t>Vysekání rýh ve zdivu cihelném hl do 150 mm š do 150 mm</t>
  </si>
  <si>
    <t>979011111</t>
  </si>
  <si>
    <t>Svislá doprava suti a vybouraných hmot za prvé podlaží</t>
  </si>
  <si>
    <t>979011121</t>
  </si>
  <si>
    <t>Svislá doprava suti a vybouraných hmot ZKD podlaží</t>
  </si>
  <si>
    <t>979012119</t>
  </si>
  <si>
    <t>Příplatek ZKD 3,5 m v u svislé dopravy suti</t>
  </si>
  <si>
    <t>721: Vnitřní kanalizace</t>
  </si>
  <si>
    <t>721173404</t>
  </si>
  <si>
    <t>Potrubí kanalizační z PVC hrdlové ležaté vnitřní DN 200 systém KG</t>
  </si>
  <si>
    <t>721173403</t>
  </si>
  <si>
    <t>Potrubí kanalizační z PVC hrdlové ležaté vnitřní DN 150 systém KG</t>
  </si>
  <si>
    <t>721173706</t>
  </si>
  <si>
    <t>Potrubí kanalizační z PE odpadní DN 100</t>
  </si>
  <si>
    <t>721173704</t>
  </si>
  <si>
    <t>721173703</t>
  </si>
  <si>
    <t>Potrubí kanalizační z PE odpadní DN 50</t>
  </si>
  <si>
    <t>přechod KT - PVC č. KGUS 200</t>
  </si>
  <si>
    <t>odbočka 200/150 č. KGEA/45</t>
  </si>
  <si>
    <t>oblouk KGB 150/45</t>
  </si>
  <si>
    <t>koleno KGB 150/87</t>
  </si>
  <si>
    <t>redukce KGR 200/150</t>
  </si>
  <si>
    <t>odbočka 150/150 č. KGEA/45</t>
  </si>
  <si>
    <t>721210817</t>
  </si>
  <si>
    <t>721220801</t>
  </si>
  <si>
    <t>998721102</t>
  </si>
  <si>
    <t>Přesun hmot pro vnitřní kanalizace v objektech v do 12 m</t>
  </si>
  <si>
    <t>722: Vnitřní vodovod</t>
  </si>
  <si>
    <t>722173916</t>
  </si>
  <si>
    <t>Potrubí plastové spoje svar polyfuze DN do 50 mm</t>
  </si>
  <si>
    <t>722173913</t>
  </si>
  <si>
    <t>Potrubí plastové spoje svar polyfuze DN do 25 mm</t>
  </si>
  <si>
    <t>722173912</t>
  </si>
  <si>
    <t>Potrubí plastové spoje svar polyfuze DN do 20 mm</t>
  </si>
  <si>
    <t>722173911</t>
  </si>
  <si>
    <t>Potrubí plastové spoje svar polyfuze DN do 16 mm</t>
  </si>
  <si>
    <t>722174212</t>
  </si>
  <si>
    <t>Montáž potrubí z plastů rovné svařované polyfuzně přes D 16 do D 20 mm</t>
  </si>
  <si>
    <t>722174213</t>
  </si>
  <si>
    <t>Montáž potrubí z plastů rovné svařované polyfuzně přes D 20 do D 25 mm</t>
  </si>
  <si>
    <t>722174216</t>
  </si>
  <si>
    <t>Montáž potrubí z plastů rovné svařované polyfuzně přes D 40 do D 50 mm</t>
  </si>
  <si>
    <t>kulový kohout DN 50 mm - 2"</t>
  </si>
  <si>
    <t>X18</t>
  </si>
  <si>
    <t>ventil rohový např. T-67 - 1/2"</t>
  </si>
  <si>
    <t>998722102</t>
  </si>
  <si>
    <t>Přesun hmot pro vnitřní vodovod v objektech v do 12 m</t>
  </si>
  <si>
    <t>725: Zařizovací předměty</t>
  </si>
  <si>
    <t>725113122</t>
  </si>
  <si>
    <t>Montáž klozetových mís kombi</t>
  </si>
  <si>
    <t>WC combi LYRA plus č. 826387, svislý odpad</t>
  </si>
  <si>
    <t>725120923</t>
  </si>
  <si>
    <t>725215102</t>
  </si>
  <si>
    <t>Montáž umyvadla připevněného na šrouby do zdiva</t>
  </si>
  <si>
    <t>umyvadlo LYRA č. 814382, volné</t>
  </si>
  <si>
    <t>725312111</t>
  </si>
  <si>
    <t>Montáž dřezu ostatních rozměrů a typů</t>
  </si>
  <si>
    <t>725210821</t>
  </si>
  <si>
    <t>Demontáž umyvadel bez výtokových armatur</t>
  </si>
  <si>
    <t>725110814</t>
  </si>
  <si>
    <t>725310823</t>
  </si>
  <si>
    <t>725311121</t>
  </si>
  <si>
    <t>725330840</t>
  </si>
  <si>
    <t>Demontáž výlevka litinová nebo ocelová</t>
  </si>
  <si>
    <t>725330912</t>
  </si>
  <si>
    <t>keramická výlevka JIKA, šikmý zadní odpad</t>
  </si>
  <si>
    <t>998725102</t>
  </si>
  <si>
    <t>Přesun hmot pro zařizovací předměty v objektech v do 12 m</t>
  </si>
  <si>
    <t>nerez sprchová vpusť DN 75 mm</t>
  </si>
  <si>
    <t>zápachová uzávěrka DN 40 mm</t>
  </si>
  <si>
    <t>nerez dvojdřez vč. syfonu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</si>
  <si>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</si>
  <si>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</si>
  <si>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</si>
  <si>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</si>
  <si>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</si>
  <si>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</si>
  <si>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</si>
  <si>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</si>
  <si>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</si>
  <si>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</si>
  <si>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</si>
  <si>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</si>
  <si>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</si>
  <si>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</si>
  <si>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</si>
  <si>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</si>
  <si>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</si>
  <si>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</si>
  <si>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</si>
  <si>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</si>
  <si>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</si>
  <si>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</si>
  <si>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</si>
  <si>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70.</t>
  </si>
  <si>
    <t>71.</t>
  </si>
  <si>
    <t>Část: Vnitřní kanalizace a vodovod</t>
  </si>
  <si>
    <t>Potrubí kanalizační z PE odpadní DN 75</t>
  </si>
  <si>
    <t>334791112</t>
  </si>
  <si>
    <t>Přichycení vodovodního potrubí pod stropem</t>
  </si>
  <si>
    <t>propoj HT 100 mm na stávající ventilační hlavici</t>
  </si>
  <si>
    <t xml:space="preserve">Demontáž vpustí </t>
  </si>
  <si>
    <t xml:space="preserve">Demontáž uzávěrek zápachových </t>
  </si>
  <si>
    <t xml:space="preserve">Výměna zápachové uzávěrky </t>
  </si>
  <si>
    <t>zápachová uzávěrka DN 50 mm</t>
  </si>
  <si>
    <t>WC combi LYRA plus č. 826384, šikmý odpad</t>
  </si>
  <si>
    <t>Demontáž dřezu</t>
  </si>
  <si>
    <t>dřez nerezový včetně syfonu</t>
  </si>
  <si>
    <t>Zpětná montáž výlevky, šikmý zadní odpad</t>
  </si>
  <si>
    <t>umyvadlo LYRA plus č. 814384, do nábytku, volné</t>
  </si>
  <si>
    <t>Zkouška těsnosti kanalizace DN 150 nebo 200</t>
  </si>
  <si>
    <t>Zkouška těsnosti kanalizace do 80</t>
  </si>
  <si>
    <t xml:space="preserve">Zkouška těsnosti kanalizace DN 100 </t>
  </si>
  <si>
    <t>54.</t>
  </si>
  <si>
    <t>55.</t>
  </si>
  <si>
    <t>56.</t>
  </si>
  <si>
    <t>57.</t>
  </si>
  <si>
    <t>58.</t>
  </si>
  <si>
    <t>Prostup v stropech z plastových trub DN do 200</t>
  </si>
  <si>
    <t>59.</t>
  </si>
  <si>
    <t>725822611</t>
  </si>
  <si>
    <t>725822715</t>
  </si>
  <si>
    <t>725841311</t>
  </si>
  <si>
    <t>725530924</t>
  </si>
  <si>
    <t>725539105</t>
  </si>
  <si>
    <t>směsovací baterie páková DN 15 mm o rozteči 150 mm</t>
  </si>
  <si>
    <t>Montáž baterie s roztečí 150 mm</t>
  </si>
  <si>
    <t>výtokový ventil DN 20 mm s napojením na hadici</t>
  </si>
  <si>
    <t>přepojení ohřívače TUV typ OKCE 200 l včetně sestavy armatůr</t>
  </si>
  <si>
    <t xml:space="preserve">přepojení ohřívače TUV </t>
  </si>
  <si>
    <t>X19</t>
  </si>
  <si>
    <t>X20</t>
  </si>
  <si>
    <t>X21</t>
  </si>
  <si>
    <t>X22</t>
  </si>
  <si>
    <t>Vnitřní kanalizace a vodovod</t>
  </si>
  <si>
    <t>DPH 20%</t>
  </si>
  <si>
    <t>68.</t>
  </si>
  <si>
    <t>72.</t>
  </si>
  <si>
    <t>73.</t>
  </si>
  <si>
    <t>74.</t>
  </si>
  <si>
    <t>75.</t>
  </si>
  <si>
    <t>76.</t>
  </si>
  <si>
    <t>77.</t>
  </si>
  <si>
    <t>78.</t>
  </si>
  <si>
    <t>113107131</t>
  </si>
  <si>
    <t>Odstranění podkladu pl do 50 m2 z kameniva drceného tl 200 mm</t>
  </si>
  <si>
    <t>Odstranění podkladu pl do 50 m2 z betonu prostého tl 150 mm</t>
  </si>
  <si>
    <t>132202101</t>
  </si>
  <si>
    <t xml:space="preserve">Hloubení rýh š do 600 mm ručním nebo pneum nářadím v soudržných horninách tř. 3 </t>
  </si>
  <si>
    <t>167101101</t>
  </si>
  <si>
    <t>Nakládání výkopku z hornin tř. 1 až 4 do 100 m3</t>
  </si>
  <si>
    <t>451315134</t>
  </si>
  <si>
    <t>451576121</t>
  </si>
  <si>
    <t>Podkladní nebo výplňová vrstva ze štěrkopísku tl do 200 mm</t>
  </si>
  <si>
    <t>Podkladní nebo výplňová vrstva z betonu C 12/15 tl do 200 mm</t>
  </si>
  <si>
    <t>877315211</t>
  </si>
  <si>
    <t>Montáž tvarovek z PVC-systém KG DN 150</t>
  </si>
  <si>
    <t>877355211</t>
  </si>
  <si>
    <t>Montáž tvarovek z PVC-systém KG DN 200</t>
  </si>
  <si>
    <t>892273111</t>
  </si>
  <si>
    <t>Proplach a desinfekce vodovoddního potrubí DN od 80 do 125</t>
  </si>
  <si>
    <t>Poplatek za skládku - suti</t>
  </si>
  <si>
    <t>722229106</t>
  </si>
  <si>
    <t>Montáž vodovodních armatur G 2 ostatní typ</t>
  </si>
  <si>
    <t>722229101</t>
  </si>
  <si>
    <t>Montáž vodovodních armatur G 1/2 ostatní typ</t>
  </si>
  <si>
    <t>722290226</t>
  </si>
  <si>
    <t>Zkouška těsnosti vodovodního potrubí</t>
  </si>
  <si>
    <t>Demontáž klozetu kombi, odsávací</t>
  </si>
  <si>
    <t>722181211</t>
  </si>
  <si>
    <t>722181212</t>
  </si>
  <si>
    <t>722181223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</si>
  <si>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</si>
  <si>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</si>
  <si>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</si>
  <si>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</si>
  <si>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</si>
  <si>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</si>
  <si>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</si>
  <si>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</si>
  <si>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</si>
  <si>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711: Izolace proti vodě</t>
  </si>
  <si>
    <t>711141559</t>
  </si>
  <si>
    <t>Provedení izolace proti zemní vlhkosti pásy přitavením vodorovné NAIP</t>
  </si>
  <si>
    <t>711131230</t>
  </si>
  <si>
    <t>Izolace proti zemní vlhkosti pásy NAIP</t>
  </si>
  <si>
    <t>998711102</t>
  </si>
  <si>
    <t xml:space="preserve">Přesun hmot pro izolace proti vodě, vlhkosti a plynům v objektech výšky do 12 m </t>
  </si>
  <si>
    <t xml:space="preserve">Přesun hmot pro trubní vedení </t>
  </si>
  <si>
    <t>88.</t>
  </si>
  <si>
    <t>89.</t>
  </si>
  <si>
    <t>90.</t>
  </si>
  <si>
    <t>91.</t>
  </si>
  <si>
    <t>781: Obklady keramické</t>
  </si>
  <si>
    <t>92.</t>
  </si>
  <si>
    <t>781411810</t>
  </si>
  <si>
    <t>Demontáž obkladů z obkladaček kladených do malty</t>
  </si>
  <si>
    <t>93.</t>
  </si>
  <si>
    <t>781415111</t>
  </si>
  <si>
    <t>Montáž obkladů vnitřních stěn z obkladaček lepených disperzním lepidlem</t>
  </si>
  <si>
    <t>94.</t>
  </si>
  <si>
    <t>781479192</t>
  </si>
  <si>
    <t>Příplatek k montáži obkladů keramických za omezený prostor</t>
  </si>
  <si>
    <t>784: Malby</t>
  </si>
  <si>
    <t>95.</t>
  </si>
  <si>
    <t>784453601</t>
  </si>
  <si>
    <t>Malby z malířských směsí např. typu Primalex dvojnásobné</t>
  </si>
  <si>
    <t>Demontáž a opětovná montáž stávajících podlah</t>
  </si>
  <si>
    <t>Izolace návleková MIRELON tl do 10 mm do DN 22</t>
  </si>
  <si>
    <t>Izolace návleková MIRELON tl do 10 mm do DN 32</t>
  </si>
  <si>
    <t>Izolace návleková MIRELON tl do 10 mm DN do 62 mm</t>
  </si>
  <si>
    <t xml:space="preserve">směsovací baterie sprchová DN 15 mm o rozteči 150 mm </t>
  </si>
  <si>
    <t>721194104</t>
  </si>
  <si>
    <t>Vyvedení odpadních výpustek D 40</t>
  </si>
  <si>
    <t>721194105</t>
  </si>
  <si>
    <t>Vyvedení odpadních výpustek D 50</t>
  </si>
  <si>
    <t>721194109</t>
  </si>
  <si>
    <t>Vyvedení odpadních výpustek D 100</t>
  </si>
  <si>
    <t>96.</t>
  </si>
  <si>
    <t>97.</t>
  </si>
  <si>
    <t>98.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</si>
</sst>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#"/>
    <numFmt numFmtId="178" formatCode="#,##0.000"/>
    <numFmt numFmtId="179" formatCode="0.0"/>
    <numFmt numFmtId="180" formatCode="0.000"/>
  </numFmts>
  <fonts count="46">
    <font>
      <sz val="10"/>
      <name val="Arial"/>
      <family val="0"/>
    </font>
    <font>
      <b/>
      <sz val="9"/>
      <color indexed="18"/>
      <name val="Arial"/>
      <family val="2"/>
    </font>
    <font>
      <b/>
      <sz val="12"/>
      <color indexed="25"/>
      <name val="Arial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color indexed="8"/>
      <name val="Arial CE"/>
      <family val="0"/>
    </font>
    <font>
      <sz val="10"/>
      <color indexed="61"/>
      <name val="Arial"/>
      <family val="2"/>
    </font>
    <font>
      <sz val="9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18"/>
      <name val="Arial"/>
      <family val="2"/>
    </font>
    <font>
      <b/>
      <sz val="15"/>
      <color indexed="18"/>
      <name val="Calibri"/>
      <family val="2"/>
    </font>
    <font>
      <b/>
      <i/>
      <sz val="1"/>
      <color indexed="9"/>
      <name val="Calibri"/>
      <family val="2"/>
    </font>
    <font>
      <sz val="8"/>
      <name val="Arial"/>
      <family val="2"/>
    </font>
    <font>
      <b/>
      <sz val="9"/>
      <color indexed="56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25"/>
      <name val="Arial"/>
      <family val="0"/>
    </font>
    <font>
      <sz val="9"/>
      <color indexed="61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8" applyNumberFormat="0" applyAlignment="0" applyProtection="0"/>
    <xf numFmtId="0" fontId="43" fillId="19" borderId="8" applyNumberFormat="0" applyAlignment="0" applyProtection="0"/>
    <xf numFmtId="0" fontId="44" fillId="19" borderId="9" applyNumberFormat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7" fillId="0" borderId="0" xfId="44" applyAlignment="1">
      <alignment/>
    </xf>
    <xf numFmtId="0" fontId="1" fillId="0" borderId="0" xfId="0" applyNumberFormat="1" applyFont="1" applyAlignment="1">
      <alignment horizontal="left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168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/>
    </xf>
    <xf numFmtId="0" fontId="6" fillId="0" borderId="11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top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12" xfId="0" applyFont="1" applyBorder="1" applyAlignment="1">
      <alignment horizontal="left"/>
    </xf>
    <xf numFmtId="0" fontId="17" fillId="0" borderId="0" xfId="44" applyNumberFormat="1" applyFont="1" applyBorder="1" applyAlignment="1">
      <alignment horizontal="left"/>
    </xf>
    <xf numFmtId="0" fontId="37" fillId="0" borderId="0" xfId="44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18" fillId="0" borderId="0" xfId="4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 wrapText="1"/>
    </xf>
    <xf numFmtId="0" fontId="0" fillId="0" borderId="8" xfId="0" applyNumberFormat="1" applyFont="1" applyBorder="1" applyAlignment="1">
      <alignment horizontal="left" vertical="top"/>
    </xf>
    <xf numFmtId="0" fontId="8" fillId="0" borderId="8" xfId="0" applyNumberFormat="1" applyFont="1" applyBorder="1" applyAlignment="1">
      <alignment horizontal="left" vertical="top" wrapText="1"/>
    </xf>
    <xf numFmtId="0" fontId="0" fillId="0" borderId="0" xfId="0" applyNumberFormat="1" applyFill="1" applyAlignment="1">
      <alignment horizontal="left"/>
    </xf>
    <xf numFmtId="0" fontId="18" fillId="0" borderId="0" xfId="40" applyNumberFormat="1" applyFont="1" applyFill="1" applyBorder="1" applyAlignment="1">
      <alignment horizontal="left"/>
    </xf>
    <xf numFmtId="0" fontId="0" fillId="0" borderId="8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indent="1"/>
    </xf>
    <xf numFmtId="49" fontId="1" fillId="0" borderId="0" xfId="0" applyNumberFormat="1" applyFont="1" applyBorder="1" applyAlignment="1">
      <alignment horizontal="left"/>
    </xf>
    <xf numFmtId="178" fontId="1" fillId="0" borderId="0" xfId="0" applyNumberFormat="1" applyFont="1" applyAlignment="1">
      <alignment horizontal="right"/>
    </xf>
    <xf numFmtId="178" fontId="1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2" fillId="0" borderId="11" xfId="0" applyNumberFormat="1" applyFont="1" applyFill="1" applyBorder="1" applyAlignment="1">
      <alignment horizontal="right" vertical="top"/>
    </xf>
    <xf numFmtId="178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6" fillId="0" borderId="11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6" fillId="0" borderId="1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right"/>
    </xf>
    <xf numFmtId="4" fontId="1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6" fillId="0" borderId="12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/>
    </xf>
    <xf numFmtId="178" fontId="25" fillId="0" borderId="0" xfId="0" applyNumberFormat="1" applyFont="1" applyFill="1" applyBorder="1" applyAlignment="1">
      <alignment/>
    </xf>
    <xf numFmtId="4" fontId="25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79" fontId="25" fillId="0" borderId="0" xfId="0" applyNumberFormat="1" applyFont="1" applyAlignment="1">
      <alignment/>
    </xf>
    <xf numFmtId="0" fontId="0" fillId="0" borderId="0" xfId="0" applyFont="1" applyAlignment="1">
      <alignment/>
    </xf>
    <xf numFmtId="179" fontId="1" fillId="0" borderId="0" xfId="0" applyNumberFormat="1" applyFont="1" applyAlignment="1">
      <alignment horizontal="right"/>
    </xf>
    <xf numFmtId="179" fontId="1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9" fontId="6" fillId="0" borderId="11" xfId="0" applyNumberFormat="1" applyFont="1" applyBorder="1" applyAlignment="1">
      <alignment horizontal="right" vertical="top"/>
    </xf>
    <xf numFmtId="164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178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0" fontId="26" fillId="0" borderId="0" xfId="0" applyFont="1" applyAlignment="1">
      <alignment/>
    </xf>
    <xf numFmtId="4" fontId="6" fillId="0" borderId="11" xfId="0" applyNumberFormat="1" applyFont="1" applyFill="1" applyBorder="1" applyAlignment="1">
      <alignment horizontal="right" vertical="top"/>
    </xf>
    <xf numFmtId="49" fontId="6" fillId="0" borderId="11" xfId="0" applyNumberFormat="1" applyFont="1" applyFill="1" applyBorder="1" applyAlignment="1">
      <alignment horizontal="center" vertical="top"/>
    </xf>
    <xf numFmtId="166" fontId="1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76" fontId="6" fillId="0" borderId="11" xfId="0" applyNumberFormat="1" applyFont="1" applyBorder="1" applyAlignment="1">
      <alignment horizontal="right" vertical="top"/>
    </xf>
    <xf numFmtId="166" fontId="19" fillId="0" borderId="0" xfId="0" applyNumberFormat="1" applyFont="1" applyAlignment="1">
      <alignment horizontal="center" vertical="center"/>
    </xf>
    <xf numFmtId="178" fontId="12" fillId="24" borderId="11" xfId="0" applyNumberFormat="1" applyFont="1" applyFill="1" applyBorder="1" applyAlignment="1">
      <alignment horizontal="right" vertical="top"/>
    </xf>
    <xf numFmtId="180" fontId="25" fillId="0" borderId="0" xfId="0" applyNumberFormat="1" applyFont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right"/>
    </xf>
    <xf numFmtId="180" fontId="1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6" fillId="0" borderId="11" xfId="0" applyNumberFormat="1" applyFont="1" applyBorder="1" applyAlignment="1">
      <alignment horizontal="right" vertical="top"/>
    </xf>
    <xf numFmtId="180" fontId="19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 wrapText="1"/>
    </xf>
    <xf numFmtId="178" fontId="12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168" fontId="6" fillId="0" borderId="0" xfId="0" applyNumberFormat="1" applyFont="1" applyBorder="1" applyAlignment="1">
      <alignment horizontal="right" vertical="top"/>
    </xf>
    <xf numFmtId="176" fontId="6" fillId="0" borderId="0" xfId="0" applyNumberFormat="1" applyFont="1" applyBorder="1" applyAlignment="1">
      <alignment horizontal="right" vertical="top"/>
    </xf>
    <xf numFmtId="4" fontId="21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28" fillId="0" borderId="0" xfId="0" applyFont="1" applyAlignment="1">
      <alignment horizontal="left"/>
    </xf>
    <xf numFmtId="180" fontId="6" fillId="0" borderId="0" xfId="0" applyNumberFormat="1" applyFont="1" applyBorder="1" applyAlignment="1">
      <alignment horizontal="right" vertical="top"/>
    </xf>
    <xf numFmtId="179" fontId="6" fillId="0" borderId="0" xfId="0" applyNumberFormat="1" applyFont="1" applyBorder="1" applyAlignment="1">
      <alignment horizontal="right" vertical="top"/>
    </xf>
    <xf numFmtId="176" fontId="6" fillId="0" borderId="0" xfId="0" applyNumberFormat="1" applyFont="1" applyFill="1" applyBorder="1" applyAlignment="1">
      <alignment horizontal="right" vertical="top"/>
    </xf>
    <xf numFmtId="168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center" vertical="top"/>
    </xf>
    <xf numFmtId="4" fontId="28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29.421875" style="0" customWidth="1"/>
    <col min="2" max="2" width="92.00390625" style="0" customWidth="1"/>
    <col min="7" max="7" width="18.00390625" style="0" customWidth="1"/>
    <col min="8" max="8" width="27.421875" style="0" bestFit="1" customWidth="1"/>
    <col min="9" max="9" width="20.00390625" style="0" customWidth="1"/>
  </cols>
  <sheetData>
    <row r="1" spans="1:2" s="10" customFormat="1" ht="23.25">
      <c r="A1" s="26" t="s">
        <v>58</v>
      </c>
      <c r="B1" s="27"/>
    </row>
    <row r="2" spans="1:2" ht="30" customHeight="1">
      <c r="A2" s="28"/>
      <c r="B2" s="29"/>
    </row>
    <row r="3" spans="1:2" ht="19.5">
      <c r="A3" s="30" t="s">
        <v>26</v>
      </c>
      <c r="B3" s="29"/>
    </row>
    <row r="4" spans="1:2" ht="12.75">
      <c r="A4" s="31" t="s">
        <v>56</v>
      </c>
      <c r="B4" s="32"/>
    </row>
    <row r="5" spans="1:2" ht="12.75">
      <c r="A5" s="31" t="s">
        <v>26</v>
      </c>
      <c r="B5" s="32" t="s">
        <v>139</v>
      </c>
    </row>
    <row r="6" spans="1:2" ht="12.75">
      <c r="A6" s="31" t="s">
        <v>44</v>
      </c>
      <c r="B6" s="32"/>
    </row>
    <row r="7" spans="1:2" ht="12.75">
      <c r="A7" s="31" t="s">
        <v>19</v>
      </c>
      <c r="B7" s="32"/>
    </row>
    <row r="8" spans="1:2" ht="12.75">
      <c r="A8" s="33" t="s">
        <v>48</v>
      </c>
      <c r="B8" s="34"/>
    </row>
    <row r="9" spans="1:2" ht="30" customHeight="1">
      <c r="A9" s="35"/>
      <c r="B9" s="29"/>
    </row>
    <row r="10" spans="1:2" ht="19.5">
      <c r="A10" s="36" t="s">
        <v>24</v>
      </c>
      <c r="B10" s="29"/>
    </row>
    <row r="11" spans="1:2" ht="12.75">
      <c r="A11" s="31" t="s">
        <v>23</v>
      </c>
      <c r="B11" s="32" t="s">
        <v>140</v>
      </c>
    </row>
    <row r="12" spans="1:2" ht="12.75">
      <c r="A12" s="33" t="s">
        <v>48</v>
      </c>
      <c r="B12" s="34"/>
    </row>
    <row r="13" spans="1:2" ht="12.75">
      <c r="A13" s="28"/>
      <c r="B13" s="29"/>
    </row>
    <row r="14" spans="1:2" ht="30" customHeight="1">
      <c r="A14" s="30" t="s">
        <v>20</v>
      </c>
      <c r="B14" s="29"/>
    </row>
    <row r="15" spans="1:2" ht="19.5" customHeight="1">
      <c r="A15" s="33" t="s">
        <v>41</v>
      </c>
      <c r="B15" s="37" t="s">
        <v>22</v>
      </c>
    </row>
    <row r="16" ht="12.75">
      <c r="A16" s="28"/>
    </row>
    <row r="17" ht="19.5">
      <c r="A17" s="30" t="s">
        <v>52</v>
      </c>
    </row>
    <row r="18" spans="1:2" ht="12.75">
      <c r="A18" t="s">
        <v>47</v>
      </c>
      <c r="B18" t="s">
        <v>21</v>
      </c>
    </row>
    <row r="19" ht="14.25">
      <c r="G19" s="9"/>
    </row>
    <row r="20" ht="12.75">
      <c r="G20" s="8"/>
    </row>
    <row r="21" ht="12.75">
      <c r="G21" s="8"/>
    </row>
    <row r="22" ht="14.25">
      <c r="G22" s="9"/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2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F45" sqref="E45:F45"/>
    </sheetView>
  </sheetViews>
  <sheetFormatPr defaultColWidth="9.140625" defaultRowHeight="12.75" outlineLevelRow="1"/>
  <cols>
    <col min="2" max="2" width="49.421875" style="0" customWidth="1"/>
    <col min="3" max="5" width="15.7109375" style="50" customWidth="1"/>
  </cols>
  <sheetData>
    <row r="1" spans="1:6" ht="15.75" customHeight="1">
      <c r="A1" s="21" t="s">
        <v>83</v>
      </c>
      <c r="B1" s="73" t="s">
        <v>84</v>
      </c>
      <c r="C1" s="45"/>
      <c r="D1" s="45"/>
      <c r="E1" s="45"/>
      <c r="F1" s="4"/>
    </row>
    <row r="2" spans="2:6" ht="14.25" customHeight="1">
      <c r="B2" s="3"/>
      <c r="C2" s="45"/>
      <c r="D2" s="45"/>
      <c r="E2" s="45"/>
      <c r="F2" s="4"/>
    </row>
    <row r="3" spans="2:6" ht="13.5" thickBot="1">
      <c r="B3" s="6" t="s">
        <v>23</v>
      </c>
      <c r="C3" s="54" t="s">
        <v>18</v>
      </c>
      <c r="D3" s="54" t="s">
        <v>14</v>
      </c>
      <c r="E3" s="54" t="s">
        <v>42</v>
      </c>
      <c r="F3" s="5"/>
    </row>
    <row r="4" spans="2:6" ht="12.75">
      <c r="B4" s="39"/>
      <c r="C4" s="64"/>
      <c r="D4" s="64"/>
      <c r="E4" s="64"/>
      <c r="F4" s="5"/>
    </row>
    <row r="5" spans="1:5" s="21" customFormat="1" ht="15.75" customHeight="1">
      <c r="A5" s="21" t="s">
        <v>142</v>
      </c>
      <c r="B5" s="70" t="s">
        <v>205</v>
      </c>
      <c r="C5" s="65">
        <f>SUM(C6:C12)</f>
        <v>0</v>
      </c>
      <c r="D5" s="65">
        <f>C5*0.2</f>
        <v>0</v>
      </c>
      <c r="E5" s="65">
        <f>C5+D5</f>
        <v>0</v>
      </c>
    </row>
    <row r="6" spans="2:5" s="22" customFormat="1" ht="15" customHeight="1" outlineLevel="1">
      <c r="B6" s="11" t="s">
        <v>49</v>
      </c>
      <c r="C6" s="66">
        <f>'Kan přípoj'!G6</f>
        <v>0</v>
      </c>
      <c r="D6" s="69">
        <f aca="true" t="shared" si="0" ref="D6:D12">C6*0.2</f>
        <v>0</v>
      </c>
      <c r="E6" s="69">
        <f aca="true" t="shared" si="1" ref="E6:E12">C6+D6</f>
        <v>0</v>
      </c>
    </row>
    <row r="7" spans="2:5" s="22" customFormat="1" ht="15" customHeight="1" outlineLevel="1">
      <c r="B7" s="11" t="s">
        <v>54</v>
      </c>
      <c r="C7" s="66">
        <f>'Kan přípoj'!G23</f>
        <v>0</v>
      </c>
      <c r="D7" s="69">
        <f t="shared" si="0"/>
        <v>0</v>
      </c>
      <c r="E7" s="69">
        <f t="shared" si="1"/>
        <v>0</v>
      </c>
    </row>
    <row r="8" spans="2:5" s="22" customFormat="1" ht="15" customHeight="1" outlineLevel="1">
      <c r="B8" s="61" t="s">
        <v>55</v>
      </c>
      <c r="C8" s="66">
        <f>'Kan přípoj'!G26</f>
        <v>0</v>
      </c>
      <c r="D8" s="69">
        <f t="shared" si="0"/>
        <v>0</v>
      </c>
      <c r="E8" s="69">
        <f t="shared" si="1"/>
        <v>0</v>
      </c>
    </row>
    <row r="9" spans="2:5" s="22" customFormat="1" ht="15" customHeight="1" outlineLevel="1">
      <c r="B9" s="17" t="s">
        <v>157</v>
      </c>
      <c r="C9" s="66">
        <f>'Kan přípoj'!G30</f>
        <v>0</v>
      </c>
      <c r="D9" s="69">
        <f t="shared" si="0"/>
        <v>0</v>
      </c>
      <c r="E9" s="69">
        <f t="shared" si="1"/>
        <v>0</v>
      </c>
    </row>
    <row r="10" spans="2:5" s="22" customFormat="1" ht="15" customHeight="1" outlineLevel="1">
      <c r="B10" s="63" t="s">
        <v>53</v>
      </c>
      <c r="C10" s="66">
        <f>'Kan přípoj'!G38</f>
        <v>0</v>
      </c>
      <c r="D10" s="69">
        <f t="shared" si="0"/>
        <v>0</v>
      </c>
      <c r="E10" s="69">
        <f t="shared" si="1"/>
        <v>0</v>
      </c>
    </row>
    <row r="11" spans="2:5" s="22" customFormat="1" ht="15" customHeight="1" outlineLevel="1">
      <c r="B11" s="62" t="s">
        <v>74</v>
      </c>
      <c r="C11" s="66">
        <f>'Kan přípoj'!G56</f>
        <v>0</v>
      </c>
      <c r="D11" s="69">
        <f t="shared" si="0"/>
        <v>0</v>
      </c>
      <c r="E11" s="69">
        <f t="shared" si="1"/>
        <v>0</v>
      </c>
    </row>
    <row r="12" spans="2:5" s="22" customFormat="1" ht="15" customHeight="1" outlineLevel="1">
      <c r="B12" s="63" t="s">
        <v>60</v>
      </c>
      <c r="C12" s="66">
        <f>'Kan přípoj'!G62</f>
        <v>0</v>
      </c>
      <c r="D12" s="69">
        <f t="shared" si="0"/>
        <v>0</v>
      </c>
      <c r="E12" s="69">
        <f t="shared" si="1"/>
        <v>0</v>
      </c>
    </row>
    <row r="13" spans="2:5" s="22" customFormat="1" ht="15" customHeight="1" outlineLevel="1">
      <c r="B13" s="38"/>
      <c r="C13" s="66"/>
      <c r="D13" s="66"/>
      <c r="E13" s="66"/>
    </row>
    <row r="14" spans="1:5" s="22" customFormat="1" ht="15" customHeight="1" outlineLevel="1">
      <c r="A14" s="21" t="s">
        <v>142</v>
      </c>
      <c r="B14" s="70" t="s">
        <v>204</v>
      </c>
      <c r="C14" s="65">
        <f>SUM(C15:C20)</f>
        <v>0</v>
      </c>
      <c r="D14" s="65">
        <f aca="true" t="shared" si="2" ref="D14:D20">C14*0.2</f>
        <v>0</v>
      </c>
      <c r="E14" s="65">
        <f aca="true" t="shared" si="3" ref="E14:E35">C14+D14</f>
        <v>0</v>
      </c>
    </row>
    <row r="15" spans="2:5" s="22" customFormat="1" ht="15" customHeight="1" outlineLevel="1">
      <c r="B15" s="17" t="s">
        <v>49</v>
      </c>
      <c r="C15" s="66">
        <f>'Vod přípoj'!G6</f>
        <v>0</v>
      </c>
      <c r="D15" s="69">
        <f t="shared" si="2"/>
        <v>0</v>
      </c>
      <c r="E15" s="69">
        <f t="shared" si="3"/>
        <v>0</v>
      </c>
    </row>
    <row r="16" spans="2:5" s="22" customFormat="1" ht="15" customHeight="1" outlineLevel="1">
      <c r="B16" s="17" t="s">
        <v>55</v>
      </c>
      <c r="C16" s="66">
        <f>'Vod přípoj'!G23</f>
        <v>0</v>
      </c>
      <c r="D16" s="69">
        <f t="shared" si="2"/>
        <v>0</v>
      </c>
      <c r="E16" s="69">
        <f t="shared" si="3"/>
        <v>0</v>
      </c>
    </row>
    <row r="17" spans="2:5" s="22" customFormat="1" ht="15" customHeight="1" outlineLevel="1">
      <c r="B17" s="17" t="s">
        <v>157</v>
      </c>
      <c r="C17" s="66">
        <f>'Vod přípoj'!G26</f>
        <v>0</v>
      </c>
      <c r="D17" s="69">
        <f t="shared" si="2"/>
        <v>0</v>
      </c>
      <c r="E17" s="69">
        <f t="shared" si="3"/>
        <v>0</v>
      </c>
    </row>
    <row r="18" spans="2:5" s="22" customFormat="1" ht="15" customHeight="1" outlineLevel="1">
      <c r="B18" s="63" t="s">
        <v>53</v>
      </c>
      <c r="C18" s="66">
        <f>'Vod přípoj'!G34</f>
        <v>0</v>
      </c>
      <c r="D18" s="69">
        <f t="shared" si="2"/>
        <v>0</v>
      </c>
      <c r="E18" s="69">
        <f t="shared" si="3"/>
        <v>0</v>
      </c>
    </row>
    <row r="19" spans="2:5" s="22" customFormat="1" ht="15" customHeight="1" outlineLevel="1">
      <c r="B19" s="62" t="s">
        <v>74</v>
      </c>
      <c r="C19" s="66">
        <f>'Vod přípoj'!G53</f>
        <v>0</v>
      </c>
      <c r="D19" s="69">
        <f t="shared" si="2"/>
        <v>0</v>
      </c>
      <c r="E19" s="69">
        <f t="shared" si="3"/>
        <v>0</v>
      </c>
    </row>
    <row r="20" spans="2:5" s="22" customFormat="1" ht="15" customHeight="1" outlineLevel="1">
      <c r="B20" s="17" t="s">
        <v>60</v>
      </c>
      <c r="C20" s="66">
        <f>'Vod přípoj'!G59</f>
        <v>0</v>
      </c>
      <c r="D20" s="69">
        <f t="shared" si="2"/>
        <v>0</v>
      </c>
      <c r="E20" s="69">
        <f t="shared" si="3"/>
        <v>0</v>
      </c>
    </row>
    <row r="21" spans="2:5" s="22" customFormat="1" ht="15" customHeight="1" outlineLevel="1">
      <c r="B21" s="38"/>
      <c r="C21" s="66"/>
      <c r="D21" s="69"/>
      <c r="E21" s="69"/>
    </row>
    <row r="22" spans="1:5" s="100" customFormat="1" ht="15" customHeight="1" outlineLevel="1">
      <c r="A22" s="21" t="s">
        <v>142</v>
      </c>
      <c r="B22" s="70" t="s">
        <v>325</v>
      </c>
      <c r="C22" s="47">
        <f>SUM(C23:C35)</f>
        <v>0</v>
      </c>
      <c r="D22" s="47">
        <f>SUM(D23:D35)</f>
        <v>0</v>
      </c>
      <c r="E22" s="47">
        <f>C22+D22</f>
        <v>0</v>
      </c>
    </row>
    <row r="23" spans="1:5" s="100" customFormat="1" ht="15" customHeight="1" outlineLevel="1">
      <c r="A23" s="21"/>
      <c r="B23" s="11" t="s">
        <v>49</v>
      </c>
      <c r="C23" s="125">
        <f>'Vnitřní kan a vod'!G6</f>
        <v>0</v>
      </c>
      <c r="D23" s="69">
        <f>C23*0.2</f>
        <v>0</v>
      </c>
      <c r="E23" s="69">
        <f t="shared" si="3"/>
        <v>0</v>
      </c>
    </row>
    <row r="24" spans="1:5" s="100" customFormat="1" ht="15" customHeight="1" outlineLevel="1">
      <c r="A24" s="21"/>
      <c r="B24" s="17" t="s">
        <v>54</v>
      </c>
      <c r="C24" s="125">
        <f>'Vnitřní kan a vod'!G18</f>
        <v>0</v>
      </c>
      <c r="D24" s="69">
        <f aca="true" t="shared" si="4" ref="D24:D35">C24*0.2</f>
        <v>0</v>
      </c>
      <c r="E24" s="69">
        <f t="shared" si="3"/>
        <v>0</v>
      </c>
    </row>
    <row r="25" spans="1:5" s="100" customFormat="1" ht="15" customHeight="1" outlineLevel="1">
      <c r="A25" s="21"/>
      <c r="B25" s="17" t="s">
        <v>55</v>
      </c>
      <c r="C25" s="125">
        <f>'Vnitřní kan a vod'!G21</f>
        <v>0</v>
      </c>
      <c r="D25" s="69">
        <f t="shared" si="4"/>
        <v>0</v>
      </c>
      <c r="E25" s="69">
        <f t="shared" si="3"/>
        <v>0</v>
      </c>
    </row>
    <row r="26" spans="2:5" s="22" customFormat="1" ht="15" customHeight="1" outlineLevel="1">
      <c r="B26" s="17" t="s">
        <v>218</v>
      </c>
      <c r="C26" s="125">
        <f>'Vnitřní kan a vod'!G26</f>
        <v>0</v>
      </c>
      <c r="D26" s="69">
        <f t="shared" si="4"/>
        <v>0</v>
      </c>
      <c r="E26" s="69">
        <f t="shared" si="3"/>
        <v>0</v>
      </c>
    </row>
    <row r="27" spans="2:5" s="22" customFormat="1" ht="15" customHeight="1" outlineLevel="1">
      <c r="B27" s="17" t="s">
        <v>53</v>
      </c>
      <c r="C27" s="125">
        <f>'Vnitřní kan a vod'!G31</f>
        <v>0</v>
      </c>
      <c r="D27" s="69">
        <f t="shared" si="4"/>
        <v>0</v>
      </c>
      <c r="E27" s="69">
        <f t="shared" si="3"/>
        <v>0</v>
      </c>
    </row>
    <row r="28" spans="2:5" s="22" customFormat="1" ht="15" customHeight="1" outlineLevel="1">
      <c r="B28" s="17" t="s">
        <v>410</v>
      </c>
      <c r="C28" s="125">
        <f>'Vnitřní kan a vod'!G45</f>
        <v>0</v>
      </c>
      <c r="D28" s="69">
        <f t="shared" si="4"/>
        <v>0</v>
      </c>
      <c r="E28" s="69">
        <f t="shared" si="3"/>
        <v>0</v>
      </c>
    </row>
    <row r="29" spans="2:5" s="22" customFormat="1" ht="15" customHeight="1" outlineLevel="1">
      <c r="B29" s="17" t="s">
        <v>74</v>
      </c>
      <c r="C29" s="125">
        <f>'Vnitřní kan a vod'!G50</f>
        <v>0</v>
      </c>
      <c r="D29" s="69">
        <f t="shared" si="4"/>
        <v>0</v>
      </c>
      <c r="E29" s="69">
        <f t="shared" si="3"/>
        <v>0</v>
      </c>
    </row>
    <row r="30" spans="2:5" s="22" customFormat="1" ht="15" customHeight="1" outlineLevel="1">
      <c r="B30" s="17" t="s">
        <v>236</v>
      </c>
      <c r="C30" s="125">
        <f>'Vnitřní kan a vod'!G58</f>
        <v>0</v>
      </c>
      <c r="D30" s="69">
        <f t="shared" si="4"/>
        <v>0</v>
      </c>
      <c r="E30" s="69">
        <f t="shared" si="3"/>
        <v>0</v>
      </c>
    </row>
    <row r="31" spans="2:5" s="22" customFormat="1" ht="15" customHeight="1" outlineLevel="1">
      <c r="B31" s="17" t="s">
        <v>256</v>
      </c>
      <c r="C31" s="125">
        <f>'Vnitřní kan a vod'!G72</f>
        <v>0</v>
      </c>
      <c r="D31" s="69">
        <f t="shared" si="4"/>
        <v>0</v>
      </c>
      <c r="E31" s="69">
        <f t="shared" si="3"/>
        <v>0</v>
      </c>
    </row>
    <row r="32" spans="2:5" s="22" customFormat="1" ht="15" customHeight="1" outlineLevel="1">
      <c r="B32" s="17" t="s">
        <v>276</v>
      </c>
      <c r="C32" s="125">
        <f>'Vnitřní kan a vod'!G92</f>
        <v>0</v>
      </c>
      <c r="D32" s="69">
        <f t="shared" si="4"/>
        <v>0</v>
      </c>
      <c r="E32" s="69">
        <f t="shared" si="3"/>
        <v>0</v>
      </c>
    </row>
    <row r="33" spans="2:5" s="22" customFormat="1" ht="15" customHeight="1" outlineLevel="1">
      <c r="B33" s="17" t="s">
        <v>422</v>
      </c>
      <c r="C33" s="125">
        <f>'Vnitřní kan a vod'!G119</f>
        <v>0</v>
      </c>
      <c r="D33" s="69">
        <f t="shared" si="4"/>
        <v>0</v>
      </c>
      <c r="E33" s="69">
        <f t="shared" si="3"/>
        <v>0</v>
      </c>
    </row>
    <row r="34" spans="2:5" s="22" customFormat="1" ht="15" customHeight="1" outlineLevel="1">
      <c r="B34" s="17" t="s">
        <v>432</v>
      </c>
      <c r="C34" s="125">
        <f>'Vnitřní kan a vod'!G124</f>
        <v>0</v>
      </c>
      <c r="D34" s="69">
        <f t="shared" si="4"/>
        <v>0</v>
      </c>
      <c r="E34" s="69">
        <f t="shared" si="3"/>
        <v>0</v>
      </c>
    </row>
    <row r="35" spans="2:5" s="22" customFormat="1" ht="15" customHeight="1" outlineLevel="1">
      <c r="B35" s="17" t="s">
        <v>60</v>
      </c>
      <c r="C35" s="125">
        <f>'Vnitřní kan a vod'!G127</f>
        <v>0</v>
      </c>
      <c r="D35" s="69">
        <f t="shared" si="4"/>
        <v>0</v>
      </c>
      <c r="E35" s="69">
        <f t="shared" si="3"/>
        <v>0</v>
      </c>
    </row>
    <row r="36" spans="2:5" s="22" customFormat="1" ht="15" customHeight="1" outlineLevel="1">
      <c r="B36" s="17"/>
      <c r="C36" s="125"/>
      <c r="D36" s="69"/>
      <c r="E36" s="69"/>
    </row>
    <row r="37" spans="2:5" s="22" customFormat="1" ht="15" customHeight="1" outlineLevel="1">
      <c r="B37" s="71" t="s">
        <v>138</v>
      </c>
      <c r="C37" s="72">
        <f>C22+C14+C5</f>
        <v>0</v>
      </c>
      <c r="D37" s="72">
        <f>D22+D14+D5</f>
        <v>0</v>
      </c>
      <c r="E37" s="127">
        <f>E22+E14+E5</f>
        <v>0</v>
      </c>
    </row>
    <row r="38" spans="2:5" s="22" customFormat="1" ht="15" customHeight="1" outlineLevel="1">
      <c r="B38" s="38"/>
      <c r="C38" s="66"/>
      <c r="D38" s="66"/>
      <c r="E38" s="66"/>
    </row>
    <row r="39" ht="13.5" outlineLevel="1" thickBot="1">
      <c r="B39" s="23"/>
    </row>
    <row r="40" spans="2:6" s="24" customFormat="1" ht="15">
      <c r="B40" s="25" t="s">
        <v>50</v>
      </c>
      <c r="C40" s="67">
        <f>C37</f>
        <v>0</v>
      </c>
      <c r="D40" s="68"/>
      <c r="E40" s="68"/>
      <c r="F40" s="126"/>
    </row>
    <row r="41" spans="2:5" s="24" customFormat="1" ht="15" thickBot="1">
      <c r="B41" s="128" t="s">
        <v>364</v>
      </c>
      <c r="C41" s="137">
        <f>C40*0.2</f>
        <v>0</v>
      </c>
      <c r="D41" s="68"/>
      <c r="E41" s="68"/>
    </row>
    <row r="42" spans="2:5" s="24" customFormat="1" ht="15">
      <c r="B42" s="25" t="s">
        <v>59</v>
      </c>
      <c r="C42" s="67">
        <f>SUM(C40:C41)</f>
        <v>0</v>
      </c>
      <c r="D42" s="68"/>
      <c r="E42" s="68"/>
    </row>
  </sheetData>
  <sheetProtection/>
  <printOptions/>
  <pageMargins left="0.7874015748031497" right="0.7874015748031497" top="0.7874015748031497" bottom="0.7874015748031497" header="0.3937007874015748" footer="0.3937007874015748"/>
  <pageSetup horizontalDpi="300" verticalDpi="300" orientation="landscape" paperSize="9" scale="90" r:id="rId1"/>
  <headerFooter alignWithMargins="0"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SheetLayoutView="100" zoomScalePageLayoutView="0" workbookViewId="0" topLeftCell="A1">
      <selection activeCell="F7" sqref="F7:F68"/>
    </sheetView>
  </sheetViews>
  <sheetFormatPr defaultColWidth="9.140625" defaultRowHeight="12.75" outlineLevelRow="2"/>
  <cols>
    <col min="1" max="1" width="5.28125" style="60" customWidth="1"/>
    <col min="2" max="2" width="11.140625" style="60" customWidth="1"/>
    <col min="3" max="3" width="56.57421875" style="51" customWidth="1"/>
    <col min="4" max="4" width="7.57421875" style="0" customWidth="1"/>
    <col min="5" max="5" width="11.140625" style="44" customWidth="1"/>
    <col min="6" max="6" width="11.8515625" style="50" customWidth="1"/>
    <col min="7" max="7" width="13.57421875" style="50" customWidth="1"/>
    <col min="8" max="8" width="11.28125" style="0" customWidth="1"/>
    <col min="9" max="9" width="11.00390625" style="99" customWidth="1"/>
    <col min="10" max="10" width="9.140625" style="99" customWidth="1"/>
    <col min="11" max="11" width="7.57421875" style="99" customWidth="1"/>
  </cols>
  <sheetData>
    <row r="1" spans="1:11" s="81" customFormat="1" ht="21" customHeight="1">
      <c r="A1" s="74"/>
      <c r="B1" s="75" t="s">
        <v>83</v>
      </c>
      <c r="C1" s="76" t="s">
        <v>141</v>
      </c>
      <c r="D1" s="76"/>
      <c r="E1" s="77"/>
      <c r="F1" s="78"/>
      <c r="G1" s="78"/>
      <c r="H1" s="79"/>
      <c r="I1" s="80"/>
      <c r="J1" s="80"/>
      <c r="K1" s="80"/>
    </row>
    <row r="2" spans="1:11" s="81" customFormat="1" ht="21" customHeight="1">
      <c r="A2" s="74"/>
      <c r="B2" s="75" t="s">
        <v>142</v>
      </c>
      <c r="C2" s="76" t="s">
        <v>143</v>
      </c>
      <c r="D2" s="76"/>
      <c r="E2" s="77"/>
      <c r="F2" s="78"/>
      <c r="G2" s="78"/>
      <c r="H2" s="79"/>
      <c r="I2" s="80"/>
      <c r="J2" s="80"/>
      <c r="K2" s="80"/>
    </row>
    <row r="3" spans="1:11" s="97" customFormat="1" ht="13.5" thickBot="1">
      <c r="A3" s="52" t="s">
        <v>27</v>
      </c>
      <c r="B3" s="52" t="s">
        <v>15</v>
      </c>
      <c r="C3" s="94" t="s">
        <v>23</v>
      </c>
      <c r="D3" s="52" t="s">
        <v>3</v>
      </c>
      <c r="E3" s="95" t="s">
        <v>45</v>
      </c>
      <c r="F3" s="96" t="s">
        <v>43</v>
      </c>
      <c r="G3" s="96" t="s">
        <v>18</v>
      </c>
      <c r="H3" s="52" t="s">
        <v>46</v>
      </c>
      <c r="I3" s="98" t="s">
        <v>28</v>
      </c>
      <c r="J3" s="98" t="s">
        <v>51</v>
      </c>
      <c r="K3" s="98" t="s">
        <v>25</v>
      </c>
    </row>
    <row r="4" spans="1:11" ht="11.25" customHeight="1">
      <c r="A4" s="2"/>
      <c r="B4" s="2"/>
      <c r="C4" s="11"/>
      <c r="D4" s="2"/>
      <c r="E4" s="40"/>
      <c r="F4" s="46"/>
      <c r="G4" s="46"/>
      <c r="H4" s="1"/>
      <c r="I4" s="82"/>
      <c r="J4" s="82"/>
      <c r="K4" s="82"/>
    </row>
    <row r="5" spans="1:11" s="12" customFormat="1" ht="17.25" customHeight="1">
      <c r="A5" s="55"/>
      <c r="B5" s="56"/>
      <c r="C5" s="14" t="s">
        <v>205</v>
      </c>
      <c r="D5" s="13"/>
      <c r="E5" s="41"/>
      <c r="F5" s="47"/>
      <c r="G5" s="47">
        <f>G6+G23+G26+G30+G38+G56+G62</f>
        <v>0</v>
      </c>
      <c r="H5" s="15"/>
      <c r="I5" s="83">
        <f>I6+I23+I26+I30+I38+I56+I62</f>
        <v>12.23622825</v>
      </c>
      <c r="J5" s="83"/>
      <c r="K5" s="83">
        <f>K6+K23+K26+K30+K38+K56+K62</f>
        <v>7.961600000000001</v>
      </c>
    </row>
    <row r="6" spans="1:11" s="16" customFormat="1" ht="16.5" customHeight="1" outlineLevel="1">
      <c r="A6" s="57"/>
      <c r="B6" s="58"/>
      <c r="C6" s="17" t="s">
        <v>49</v>
      </c>
      <c r="D6" s="2"/>
      <c r="E6" s="42"/>
      <c r="F6" s="48"/>
      <c r="G6" s="48">
        <f>SUBTOTAL(9,G7:G22)</f>
        <v>0</v>
      </c>
      <c r="H6" s="18"/>
      <c r="I6" s="84">
        <f>SUBTOTAL(9,I7:I22)</f>
        <v>0.18162</v>
      </c>
      <c r="J6" s="84"/>
      <c r="K6" s="84">
        <f>SUBTOTAL(9,K7:K22)</f>
        <v>7.961600000000001</v>
      </c>
    </row>
    <row r="7" spans="1:11" s="53" customFormat="1" ht="12" customHeight="1" outlineLevel="2">
      <c r="A7" s="59">
        <v>1</v>
      </c>
      <c r="B7" s="7" t="s">
        <v>144</v>
      </c>
      <c r="C7" s="19" t="s">
        <v>145</v>
      </c>
      <c r="D7" s="7" t="s">
        <v>12</v>
      </c>
      <c r="E7" s="43">
        <v>2.4</v>
      </c>
      <c r="F7" s="49"/>
      <c r="G7" s="49">
        <f aca="true" t="shared" si="0" ref="G7:G21">E7*F7</f>
        <v>0</v>
      </c>
      <c r="H7" s="20"/>
      <c r="I7" s="85">
        <f aca="true" t="shared" si="1" ref="I7:I21">E7*H7</f>
        <v>0</v>
      </c>
      <c r="J7" s="85">
        <v>0.26</v>
      </c>
      <c r="K7" s="85">
        <f aca="true" t="shared" si="2" ref="K7:K21">E7*J7</f>
        <v>0.624</v>
      </c>
    </row>
    <row r="8" spans="1:11" s="53" customFormat="1" ht="12" customHeight="1" outlineLevel="2">
      <c r="A8" s="59">
        <v>2</v>
      </c>
      <c r="B8" s="7" t="s">
        <v>146</v>
      </c>
      <c r="C8" s="19" t="s">
        <v>147</v>
      </c>
      <c r="D8" s="7" t="s">
        <v>13</v>
      </c>
      <c r="E8" s="43">
        <v>1.44</v>
      </c>
      <c r="F8" s="49"/>
      <c r="G8" s="49">
        <f t="shared" si="0"/>
        <v>0</v>
      </c>
      <c r="H8" s="20"/>
      <c r="I8" s="85">
        <f t="shared" si="1"/>
        <v>0</v>
      </c>
      <c r="J8" s="85"/>
      <c r="K8" s="85">
        <f t="shared" si="2"/>
        <v>0</v>
      </c>
    </row>
    <row r="9" spans="1:11" s="53" customFormat="1" ht="12" outlineLevel="2">
      <c r="A9" s="59">
        <v>3</v>
      </c>
      <c r="B9" s="7" t="s">
        <v>148</v>
      </c>
      <c r="C9" s="19" t="s">
        <v>149</v>
      </c>
      <c r="D9" s="7" t="s">
        <v>12</v>
      </c>
      <c r="E9" s="43">
        <v>9.6</v>
      </c>
      <c r="F9" s="49"/>
      <c r="G9" s="49">
        <f t="shared" si="0"/>
        <v>0</v>
      </c>
      <c r="H9" s="20"/>
      <c r="I9" s="85">
        <f t="shared" si="1"/>
        <v>0</v>
      </c>
      <c r="J9" s="85">
        <v>0.181</v>
      </c>
      <c r="K9" s="85">
        <f t="shared" si="2"/>
        <v>1.7375999999999998</v>
      </c>
    </row>
    <row r="10" spans="1:11" s="53" customFormat="1" ht="12" outlineLevel="2">
      <c r="A10" s="59">
        <v>4</v>
      </c>
      <c r="B10" s="7" t="s">
        <v>178</v>
      </c>
      <c r="C10" s="19" t="s">
        <v>177</v>
      </c>
      <c r="D10" s="7" t="s">
        <v>12</v>
      </c>
      <c r="E10" s="43">
        <v>10</v>
      </c>
      <c r="F10" s="49"/>
      <c r="G10" s="49">
        <f t="shared" si="0"/>
        <v>0</v>
      </c>
      <c r="H10" s="20"/>
      <c r="I10" s="85">
        <f t="shared" si="1"/>
        <v>0</v>
      </c>
      <c r="J10" s="85">
        <v>0.56</v>
      </c>
      <c r="K10" s="85">
        <f t="shared" si="2"/>
        <v>5.6000000000000005</v>
      </c>
    </row>
    <row r="11" spans="1:11" s="53" customFormat="1" ht="12" outlineLevel="2">
      <c r="A11" s="59">
        <v>5</v>
      </c>
      <c r="B11" s="7" t="s">
        <v>30</v>
      </c>
      <c r="C11" s="19" t="s">
        <v>63</v>
      </c>
      <c r="D11" s="7" t="s">
        <v>13</v>
      </c>
      <c r="E11" s="43">
        <v>37.087</v>
      </c>
      <c r="F11" s="49"/>
      <c r="G11" s="49">
        <f t="shared" si="0"/>
        <v>0</v>
      </c>
      <c r="H11" s="20"/>
      <c r="I11" s="85">
        <f t="shared" si="1"/>
        <v>0</v>
      </c>
      <c r="J11" s="85"/>
      <c r="K11" s="85">
        <f t="shared" si="2"/>
        <v>0</v>
      </c>
    </row>
    <row r="12" spans="1:11" s="53" customFormat="1" ht="12" outlineLevel="2">
      <c r="A12" s="59">
        <v>6</v>
      </c>
      <c r="B12" s="7" t="s">
        <v>29</v>
      </c>
      <c r="C12" s="19" t="s">
        <v>64</v>
      </c>
      <c r="D12" s="7" t="s">
        <v>13</v>
      </c>
      <c r="E12" s="43">
        <v>12.362</v>
      </c>
      <c r="F12" s="49"/>
      <c r="G12" s="49">
        <f t="shared" si="0"/>
        <v>0</v>
      </c>
      <c r="H12" s="20"/>
      <c r="I12" s="85">
        <f t="shared" si="1"/>
        <v>0</v>
      </c>
      <c r="J12" s="85"/>
      <c r="K12" s="85">
        <f t="shared" si="2"/>
        <v>0</v>
      </c>
    </row>
    <row r="13" spans="1:11" s="53" customFormat="1" ht="12" outlineLevel="2">
      <c r="A13" s="59">
        <v>7</v>
      </c>
      <c r="B13" s="7" t="s">
        <v>150</v>
      </c>
      <c r="C13" s="19" t="s">
        <v>151</v>
      </c>
      <c r="D13" s="7" t="s">
        <v>1</v>
      </c>
      <c r="E13" s="43">
        <v>3</v>
      </c>
      <c r="F13" s="49"/>
      <c r="G13" s="49">
        <f t="shared" si="0"/>
        <v>0</v>
      </c>
      <c r="H13" s="20">
        <v>0.06054</v>
      </c>
      <c r="I13" s="85">
        <f t="shared" si="1"/>
        <v>0.18162</v>
      </c>
      <c r="J13" s="85"/>
      <c r="K13" s="85">
        <f t="shared" si="2"/>
        <v>0</v>
      </c>
    </row>
    <row r="14" spans="1:11" s="53" customFormat="1" ht="12" outlineLevel="2">
      <c r="A14" s="59">
        <v>8</v>
      </c>
      <c r="B14" s="7" t="s">
        <v>152</v>
      </c>
      <c r="C14" s="19" t="s">
        <v>153</v>
      </c>
      <c r="D14" s="7" t="s">
        <v>13</v>
      </c>
      <c r="E14" s="43">
        <v>37.087</v>
      </c>
      <c r="F14" s="49"/>
      <c r="G14" s="49">
        <f t="shared" si="0"/>
        <v>0</v>
      </c>
      <c r="H14" s="20"/>
      <c r="I14" s="85">
        <f t="shared" si="1"/>
        <v>0</v>
      </c>
      <c r="J14" s="85"/>
      <c r="K14" s="85">
        <f t="shared" si="2"/>
        <v>0</v>
      </c>
    </row>
    <row r="15" spans="1:11" s="53" customFormat="1" ht="12" outlineLevel="2">
      <c r="A15" s="59">
        <v>9</v>
      </c>
      <c r="B15" s="7" t="s">
        <v>71</v>
      </c>
      <c r="C15" s="19" t="s">
        <v>72</v>
      </c>
      <c r="D15" s="7" t="s">
        <v>13</v>
      </c>
      <c r="E15" s="43">
        <v>14.062</v>
      </c>
      <c r="F15" s="49"/>
      <c r="G15" s="49">
        <f t="shared" si="0"/>
        <v>0</v>
      </c>
      <c r="H15" s="20"/>
      <c r="I15" s="85">
        <f t="shared" si="1"/>
        <v>0</v>
      </c>
      <c r="J15" s="85"/>
      <c r="K15" s="85">
        <f t="shared" si="2"/>
        <v>0</v>
      </c>
    </row>
    <row r="16" spans="1:11" s="53" customFormat="1" ht="12" outlineLevel="2">
      <c r="A16" s="59">
        <v>10</v>
      </c>
      <c r="B16" s="7" t="s">
        <v>31</v>
      </c>
      <c r="C16" s="19" t="s">
        <v>65</v>
      </c>
      <c r="D16" s="7" t="s">
        <v>13</v>
      </c>
      <c r="E16" s="43">
        <v>14.062</v>
      </c>
      <c r="F16" s="49"/>
      <c r="G16" s="49">
        <f t="shared" si="0"/>
        <v>0</v>
      </c>
      <c r="H16" s="20"/>
      <c r="I16" s="85">
        <f t="shared" si="1"/>
        <v>0</v>
      </c>
      <c r="J16" s="85"/>
      <c r="K16" s="85">
        <f t="shared" si="2"/>
        <v>0</v>
      </c>
    </row>
    <row r="17" spans="1:11" s="53" customFormat="1" ht="12" outlineLevel="2">
      <c r="A17" s="59">
        <v>11</v>
      </c>
      <c r="B17" s="7" t="s">
        <v>32</v>
      </c>
      <c r="C17" s="19" t="s">
        <v>62</v>
      </c>
      <c r="D17" s="7" t="s">
        <v>13</v>
      </c>
      <c r="E17" s="43">
        <v>14.062</v>
      </c>
      <c r="F17" s="49"/>
      <c r="G17" s="49">
        <f t="shared" si="0"/>
        <v>0</v>
      </c>
      <c r="H17" s="20"/>
      <c r="I17" s="85">
        <f t="shared" si="1"/>
        <v>0</v>
      </c>
      <c r="J17" s="85"/>
      <c r="K17" s="85">
        <f t="shared" si="2"/>
        <v>0</v>
      </c>
    </row>
    <row r="18" spans="1:11" s="53" customFormat="1" ht="12" outlineLevel="2">
      <c r="A18" s="59">
        <v>12</v>
      </c>
      <c r="B18" s="7" t="s">
        <v>33</v>
      </c>
      <c r="C18" s="19" t="s">
        <v>85</v>
      </c>
      <c r="D18" s="7" t="s">
        <v>13</v>
      </c>
      <c r="E18" s="43">
        <v>14.062</v>
      </c>
      <c r="F18" s="49"/>
      <c r="G18" s="49">
        <f t="shared" si="0"/>
        <v>0</v>
      </c>
      <c r="H18" s="20"/>
      <c r="I18" s="85">
        <f t="shared" si="1"/>
        <v>0</v>
      </c>
      <c r="J18" s="85"/>
      <c r="K18" s="85">
        <f t="shared" si="2"/>
        <v>0</v>
      </c>
    </row>
    <row r="19" spans="1:11" s="53" customFormat="1" ht="24" outlineLevel="2">
      <c r="A19" s="59">
        <v>13</v>
      </c>
      <c r="B19" s="7" t="s">
        <v>35</v>
      </c>
      <c r="C19" s="19" t="s">
        <v>69</v>
      </c>
      <c r="D19" s="7" t="s">
        <v>13</v>
      </c>
      <c r="E19" s="43">
        <v>10.257</v>
      </c>
      <c r="F19" s="49"/>
      <c r="G19" s="49">
        <f t="shared" si="0"/>
        <v>0</v>
      </c>
      <c r="H19" s="20"/>
      <c r="I19" s="85">
        <f t="shared" si="1"/>
        <v>0</v>
      </c>
      <c r="J19" s="85"/>
      <c r="K19" s="85">
        <f t="shared" si="2"/>
        <v>0</v>
      </c>
    </row>
    <row r="20" spans="1:11" s="53" customFormat="1" ht="12" outlineLevel="2">
      <c r="A20" s="59">
        <v>14</v>
      </c>
      <c r="B20" s="7" t="s">
        <v>4</v>
      </c>
      <c r="C20" s="19" t="s">
        <v>86</v>
      </c>
      <c r="D20" s="7" t="s">
        <v>2</v>
      </c>
      <c r="E20" s="43">
        <v>18.463</v>
      </c>
      <c r="F20" s="49"/>
      <c r="G20" s="49">
        <f t="shared" si="0"/>
        <v>0</v>
      </c>
      <c r="H20" s="20"/>
      <c r="I20" s="85">
        <f t="shared" si="1"/>
        <v>0</v>
      </c>
      <c r="J20" s="85"/>
      <c r="K20" s="85">
        <f t="shared" si="2"/>
        <v>0</v>
      </c>
    </row>
    <row r="21" spans="1:11" s="53" customFormat="1" ht="12" outlineLevel="2">
      <c r="A21" s="59">
        <v>15</v>
      </c>
      <c r="B21" s="7" t="s">
        <v>34</v>
      </c>
      <c r="C21" s="19" t="s">
        <v>66</v>
      </c>
      <c r="D21" s="7" t="s">
        <v>13</v>
      </c>
      <c r="E21" s="43">
        <v>23.025</v>
      </c>
      <c r="F21" s="49"/>
      <c r="G21" s="49">
        <f t="shared" si="0"/>
        <v>0</v>
      </c>
      <c r="H21" s="20"/>
      <c r="I21" s="85">
        <f t="shared" si="1"/>
        <v>0</v>
      </c>
      <c r="J21" s="85"/>
      <c r="K21" s="85">
        <f t="shared" si="2"/>
        <v>0</v>
      </c>
    </row>
    <row r="22" spans="1:11" s="93" customFormat="1" ht="12.75" customHeight="1" outlineLevel="2">
      <c r="A22" s="86"/>
      <c r="B22" s="87"/>
      <c r="C22" s="88"/>
      <c r="D22" s="87"/>
      <c r="E22" s="89"/>
      <c r="F22" s="90"/>
      <c r="G22" s="90"/>
      <c r="H22" s="91"/>
      <c r="I22" s="92"/>
      <c r="J22" s="92"/>
      <c r="K22" s="92"/>
    </row>
    <row r="23" spans="1:11" s="16" customFormat="1" ht="16.5" customHeight="1" outlineLevel="1">
      <c r="A23" s="57"/>
      <c r="B23" s="58"/>
      <c r="C23" s="17" t="s">
        <v>54</v>
      </c>
      <c r="D23" s="2"/>
      <c r="E23" s="42"/>
      <c r="F23" s="48"/>
      <c r="G23" s="48">
        <f>SUBTOTAL(9,G24:G25)</f>
        <v>0</v>
      </c>
      <c r="H23" s="18"/>
      <c r="I23" s="84">
        <f>SUBTOTAL(9,I24:I25)</f>
        <v>0.04081</v>
      </c>
      <c r="J23" s="84"/>
      <c r="K23" s="84">
        <f>SUBTOTAL(9,K24:K25)</f>
        <v>0</v>
      </c>
    </row>
    <row r="24" spans="1:11" s="53" customFormat="1" ht="12" outlineLevel="2">
      <c r="A24" s="59" t="s">
        <v>87</v>
      </c>
      <c r="B24" s="7" t="s">
        <v>154</v>
      </c>
      <c r="C24" s="19" t="s">
        <v>155</v>
      </c>
      <c r="D24" s="7" t="s">
        <v>17</v>
      </c>
      <c r="E24" s="43">
        <v>1</v>
      </c>
      <c r="F24" s="49"/>
      <c r="G24" s="49">
        <f>E24*F24</f>
        <v>0</v>
      </c>
      <c r="H24" s="20">
        <v>0.04081</v>
      </c>
      <c r="I24" s="85">
        <f>E24*H24</f>
        <v>0.04081</v>
      </c>
      <c r="J24" s="85"/>
      <c r="K24" s="85">
        <f>E24*J24</f>
        <v>0</v>
      </c>
    </row>
    <row r="25" spans="1:11" s="93" customFormat="1" ht="12.75" customHeight="1" outlineLevel="2">
      <c r="A25" s="86"/>
      <c r="B25" s="87"/>
      <c r="C25" s="88"/>
      <c r="D25" s="87"/>
      <c r="E25" s="89"/>
      <c r="F25" s="90"/>
      <c r="G25" s="90"/>
      <c r="H25" s="91"/>
      <c r="I25" s="92"/>
      <c r="J25" s="92"/>
      <c r="K25" s="92"/>
    </row>
    <row r="26" spans="1:11" s="16" customFormat="1" ht="16.5" customHeight="1" outlineLevel="1">
      <c r="A26" s="57"/>
      <c r="B26" s="58"/>
      <c r="C26" s="17" t="s">
        <v>55</v>
      </c>
      <c r="D26" s="2"/>
      <c r="E26" s="42"/>
      <c r="F26" s="48"/>
      <c r="G26" s="48">
        <f>SUBTOTAL(9,G27:G29)</f>
        <v>0</v>
      </c>
      <c r="H26" s="18"/>
      <c r="I26" s="84">
        <f>SUBTOTAL(9,I27:I29)</f>
        <v>3.6234862500000005</v>
      </c>
      <c r="J26" s="84"/>
      <c r="K26" s="84">
        <f>SUBTOTAL(9,K27:K29)</f>
        <v>0</v>
      </c>
    </row>
    <row r="27" spans="1:11" s="53" customFormat="1" ht="12" outlineLevel="2">
      <c r="A27" s="59" t="s">
        <v>88</v>
      </c>
      <c r="B27" s="7" t="s">
        <v>36</v>
      </c>
      <c r="C27" s="19" t="s">
        <v>61</v>
      </c>
      <c r="D27" s="7" t="s">
        <v>13</v>
      </c>
      <c r="E27" s="43">
        <v>1.725</v>
      </c>
      <c r="F27" s="49"/>
      <c r="G27" s="49">
        <f>E27*F27</f>
        <v>0</v>
      </c>
      <c r="H27" s="20">
        <v>1.89077</v>
      </c>
      <c r="I27" s="85">
        <f>E27*H27</f>
        <v>3.2615782500000003</v>
      </c>
      <c r="J27" s="85"/>
      <c r="K27" s="85">
        <f>E27*J27</f>
        <v>0</v>
      </c>
    </row>
    <row r="28" spans="1:11" s="53" customFormat="1" ht="12" outlineLevel="2">
      <c r="A28" s="59" t="s">
        <v>89</v>
      </c>
      <c r="B28" s="7" t="s">
        <v>37</v>
      </c>
      <c r="C28" s="19" t="s">
        <v>156</v>
      </c>
      <c r="D28" s="7" t="s">
        <v>13</v>
      </c>
      <c r="E28" s="43">
        <v>0.162</v>
      </c>
      <c r="F28" s="49"/>
      <c r="G28" s="49">
        <f>E28*F28</f>
        <v>0</v>
      </c>
      <c r="H28" s="20">
        <v>2.234</v>
      </c>
      <c r="I28" s="85">
        <f>E28*H28</f>
        <v>0.361908</v>
      </c>
      <c r="J28" s="85"/>
      <c r="K28" s="85">
        <f>E28*J28</f>
        <v>0</v>
      </c>
    </row>
    <row r="29" spans="1:11" s="93" customFormat="1" ht="12.75" customHeight="1" outlineLevel="2">
      <c r="A29" s="86"/>
      <c r="B29" s="87"/>
      <c r="C29" s="88"/>
      <c r="D29" s="87"/>
      <c r="E29" s="89"/>
      <c r="F29" s="90"/>
      <c r="G29" s="90"/>
      <c r="H29" s="91"/>
      <c r="I29" s="92"/>
      <c r="J29" s="92"/>
      <c r="K29" s="92"/>
    </row>
    <row r="30" spans="1:11" s="16" customFormat="1" ht="16.5" customHeight="1" outlineLevel="1">
      <c r="A30" s="57"/>
      <c r="B30" s="58"/>
      <c r="C30" s="17" t="s">
        <v>157</v>
      </c>
      <c r="D30" s="2"/>
      <c r="E30" s="42"/>
      <c r="F30" s="48"/>
      <c r="G30" s="48">
        <f>SUM(G31:G36)</f>
        <v>0</v>
      </c>
      <c r="H30" s="18"/>
      <c r="I30" s="84">
        <f>SUBTOTAL(9,I31:I37)</f>
        <v>6.289212000000001</v>
      </c>
      <c r="J30" s="84"/>
      <c r="K30" s="84">
        <f>SUBTOTAL(9,K31:K37)</f>
        <v>0</v>
      </c>
    </row>
    <row r="31" spans="1:11" s="53" customFormat="1" ht="24" outlineLevel="2">
      <c r="A31" s="59" t="s">
        <v>90</v>
      </c>
      <c r="B31" s="7" t="s">
        <v>158</v>
      </c>
      <c r="C31" s="19" t="s">
        <v>159</v>
      </c>
      <c r="D31" s="7" t="s">
        <v>13</v>
      </c>
      <c r="E31" s="43">
        <v>3</v>
      </c>
      <c r="F31" s="49"/>
      <c r="G31" s="49">
        <f aca="true" t="shared" si="3" ref="G31:G36">E31*F31</f>
        <v>0</v>
      </c>
      <c r="H31" s="20">
        <v>1.6867</v>
      </c>
      <c r="I31" s="85">
        <f>E31*H31</f>
        <v>5.0601</v>
      </c>
      <c r="J31" s="85"/>
      <c r="K31" s="85">
        <f>E31*J31</f>
        <v>0</v>
      </c>
    </row>
    <row r="32" spans="1:11" s="53" customFormat="1" ht="12" outlineLevel="2">
      <c r="A32" s="59" t="s">
        <v>91</v>
      </c>
      <c r="B32" s="102" t="s">
        <v>214</v>
      </c>
      <c r="C32" s="19" t="s">
        <v>208</v>
      </c>
      <c r="D32" s="7" t="s">
        <v>12</v>
      </c>
      <c r="E32" s="43">
        <v>9.6</v>
      </c>
      <c r="F32" s="101"/>
      <c r="G32" s="49">
        <f t="shared" si="3"/>
        <v>0</v>
      </c>
      <c r="H32" s="20">
        <v>0.10373</v>
      </c>
      <c r="I32" s="85">
        <f>E32*H32</f>
        <v>0.995808</v>
      </c>
      <c r="J32" s="85"/>
      <c r="K32" s="85">
        <f>E32*J32</f>
        <v>0</v>
      </c>
    </row>
    <row r="33" spans="1:11" s="53" customFormat="1" ht="12" outlineLevel="2">
      <c r="A33" s="59" t="s">
        <v>92</v>
      </c>
      <c r="B33" s="102" t="s">
        <v>215</v>
      </c>
      <c r="C33" s="19" t="s">
        <v>209</v>
      </c>
      <c r="D33" s="7" t="s">
        <v>13</v>
      </c>
      <c r="E33" s="43">
        <v>9.6</v>
      </c>
      <c r="F33" s="101"/>
      <c r="G33" s="49">
        <f t="shared" si="3"/>
        <v>0</v>
      </c>
      <c r="H33" s="20">
        <v>0.15319</v>
      </c>
      <c r="I33" s="85"/>
      <c r="J33" s="85"/>
      <c r="K33" s="85"/>
    </row>
    <row r="34" spans="1:11" s="53" customFormat="1" ht="12" outlineLevel="2">
      <c r="A34" s="59" t="s">
        <v>93</v>
      </c>
      <c r="B34" s="7" t="s">
        <v>160</v>
      </c>
      <c r="C34" s="19" t="s">
        <v>161</v>
      </c>
      <c r="D34" s="7" t="s">
        <v>12</v>
      </c>
      <c r="E34" s="43">
        <v>9.6</v>
      </c>
      <c r="F34" s="49"/>
      <c r="G34" s="49">
        <f t="shared" si="3"/>
        <v>0</v>
      </c>
      <c r="H34" s="20">
        <v>0.00071</v>
      </c>
      <c r="I34" s="85">
        <f>E34*H34</f>
        <v>0.006816</v>
      </c>
      <c r="J34" s="85"/>
      <c r="K34" s="85">
        <f>E34*J34</f>
        <v>0</v>
      </c>
    </row>
    <row r="35" spans="1:11" s="53" customFormat="1" ht="12" outlineLevel="2">
      <c r="A35" s="59" t="s">
        <v>94</v>
      </c>
      <c r="B35" s="7" t="s">
        <v>162</v>
      </c>
      <c r="C35" s="19" t="s">
        <v>163</v>
      </c>
      <c r="D35" s="7" t="s">
        <v>12</v>
      </c>
      <c r="E35" s="43">
        <v>9.6</v>
      </c>
      <c r="F35" s="49"/>
      <c r="G35" s="49">
        <f t="shared" si="3"/>
        <v>0</v>
      </c>
      <c r="H35" s="20">
        <v>0.00253</v>
      </c>
      <c r="I35" s="85">
        <f>E35*H35</f>
        <v>0.024288</v>
      </c>
      <c r="J35" s="85"/>
      <c r="K35" s="85">
        <f>E35*J35</f>
        <v>0</v>
      </c>
    </row>
    <row r="36" spans="1:11" s="53" customFormat="1" ht="24" outlineLevel="2">
      <c r="A36" s="59" t="s">
        <v>95</v>
      </c>
      <c r="B36" s="7" t="s">
        <v>164</v>
      </c>
      <c r="C36" s="19" t="s">
        <v>165</v>
      </c>
      <c r="D36" s="7" t="s">
        <v>12</v>
      </c>
      <c r="E36" s="43">
        <v>2.4</v>
      </c>
      <c r="F36" s="49"/>
      <c r="G36" s="49">
        <f t="shared" si="3"/>
        <v>0</v>
      </c>
      <c r="H36" s="20">
        <v>0.08425</v>
      </c>
      <c r="I36" s="85">
        <f>E36*H36</f>
        <v>0.20220000000000002</v>
      </c>
      <c r="J36" s="85"/>
      <c r="K36" s="85">
        <f>E36*J36</f>
        <v>0</v>
      </c>
    </row>
    <row r="37" spans="1:11" s="93" customFormat="1" ht="12.75" customHeight="1" outlineLevel="2">
      <c r="A37" s="86"/>
      <c r="B37" s="87"/>
      <c r="C37" s="88"/>
      <c r="D37" s="87"/>
      <c r="E37" s="89"/>
      <c r="F37" s="90"/>
      <c r="G37" s="90"/>
      <c r="H37" s="91"/>
      <c r="I37" s="92"/>
      <c r="J37" s="92"/>
      <c r="K37" s="92"/>
    </row>
    <row r="38" spans="1:11" s="16" customFormat="1" ht="16.5" customHeight="1" outlineLevel="1">
      <c r="A38" s="57"/>
      <c r="B38" s="58"/>
      <c r="C38" s="17" t="s">
        <v>53</v>
      </c>
      <c r="D38" s="2"/>
      <c r="E38" s="42"/>
      <c r="F38" s="48"/>
      <c r="G38" s="48">
        <f>SUBTOTAL(9,G39:G55)</f>
        <v>0</v>
      </c>
      <c r="H38" s="18"/>
      <c r="I38" s="84">
        <f>SUBTOTAL(9,I39:I55)</f>
        <v>2.1010999999999997</v>
      </c>
      <c r="J38" s="84"/>
      <c r="K38" s="84">
        <f>SUBTOTAL(9,K39:K55)</f>
        <v>0</v>
      </c>
    </row>
    <row r="39" spans="1:11" s="53" customFormat="1" ht="12" outlineLevel="2">
      <c r="A39" s="59" t="s">
        <v>96</v>
      </c>
      <c r="B39" s="7" t="s">
        <v>127</v>
      </c>
      <c r="C39" s="19" t="s">
        <v>166</v>
      </c>
      <c r="D39" s="7" t="s">
        <v>17</v>
      </c>
      <c r="E39" s="43">
        <v>1</v>
      </c>
      <c r="F39" s="49"/>
      <c r="G39" s="49">
        <f aca="true" t="shared" si="4" ref="G39:G54">E39*F39</f>
        <v>0</v>
      </c>
      <c r="H39" s="20">
        <v>0.06313</v>
      </c>
      <c r="I39" s="85">
        <f aca="true" t="shared" si="5" ref="I39:I54">E39*H39</f>
        <v>0.06313</v>
      </c>
      <c r="J39" s="85"/>
      <c r="K39" s="85">
        <f aca="true" t="shared" si="6" ref="K39:K54">E39*J39</f>
        <v>0</v>
      </c>
    </row>
    <row r="40" spans="1:11" s="53" customFormat="1" ht="12" outlineLevel="2">
      <c r="A40" s="59" t="s">
        <v>97</v>
      </c>
      <c r="B40" s="7" t="s">
        <v>5</v>
      </c>
      <c r="C40" s="19" t="s">
        <v>210</v>
      </c>
      <c r="D40" s="7" t="s">
        <v>137</v>
      </c>
      <c r="E40" s="43">
        <v>1</v>
      </c>
      <c r="F40" s="49"/>
      <c r="G40" s="49">
        <f t="shared" si="4"/>
        <v>0</v>
      </c>
      <c r="H40" s="20"/>
      <c r="I40" s="85">
        <f t="shared" si="5"/>
        <v>0</v>
      </c>
      <c r="J40" s="85"/>
      <c r="K40" s="85">
        <f t="shared" si="6"/>
        <v>0</v>
      </c>
    </row>
    <row r="41" spans="1:11" s="53" customFormat="1" ht="24" outlineLevel="2">
      <c r="A41" s="59" t="s">
        <v>98</v>
      </c>
      <c r="B41" s="7" t="s">
        <v>76</v>
      </c>
      <c r="C41" s="19" t="s">
        <v>77</v>
      </c>
      <c r="D41" s="7" t="s">
        <v>1</v>
      </c>
      <c r="E41" s="43">
        <v>15</v>
      </c>
      <c r="F41" s="49"/>
      <c r="G41" s="49">
        <f t="shared" si="4"/>
        <v>0</v>
      </c>
      <c r="H41" s="20">
        <v>3E-05</v>
      </c>
      <c r="I41" s="85">
        <f t="shared" si="5"/>
        <v>0.00045</v>
      </c>
      <c r="J41" s="85"/>
      <c r="K41" s="85">
        <f t="shared" si="6"/>
        <v>0</v>
      </c>
    </row>
    <row r="42" spans="1:11" s="53" customFormat="1" ht="12" outlineLevel="2">
      <c r="A42" s="59" t="s">
        <v>99</v>
      </c>
      <c r="B42" s="7" t="s">
        <v>6</v>
      </c>
      <c r="C42" s="19" t="s">
        <v>167</v>
      </c>
      <c r="D42" s="7" t="s">
        <v>1</v>
      </c>
      <c r="E42" s="43">
        <v>15</v>
      </c>
      <c r="F42" s="49"/>
      <c r="G42" s="49">
        <f t="shared" si="4"/>
        <v>0</v>
      </c>
      <c r="H42" s="20"/>
      <c r="I42" s="85">
        <f t="shared" si="5"/>
        <v>0</v>
      </c>
      <c r="J42" s="85"/>
      <c r="K42" s="85">
        <f t="shared" si="6"/>
        <v>0</v>
      </c>
    </row>
    <row r="43" spans="1:11" s="53" customFormat="1" ht="24" outlineLevel="2">
      <c r="A43" s="59" t="s">
        <v>107</v>
      </c>
      <c r="B43" s="7" t="s">
        <v>38</v>
      </c>
      <c r="C43" s="19" t="s">
        <v>70</v>
      </c>
      <c r="D43" s="7" t="s">
        <v>17</v>
      </c>
      <c r="E43" s="43">
        <v>1</v>
      </c>
      <c r="F43" s="49"/>
      <c r="G43" s="49">
        <f t="shared" si="4"/>
        <v>0</v>
      </c>
      <c r="H43" s="20">
        <v>2.0305</v>
      </c>
      <c r="I43" s="85">
        <f t="shared" si="5"/>
        <v>2.0305</v>
      </c>
      <c r="J43" s="85"/>
      <c r="K43" s="85">
        <f t="shared" si="6"/>
        <v>0</v>
      </c>
    </row>
    <row r="44" spans="1:11" s="53" customFormat="1" ht="12" outlineLevel="2">
      <c r="A44" s="59" t="s">
        <v>108</v>
      </c>
      <c r="B44" s="7" t="s">
        <v>7</v>
      </c>
      <c r="C44" s="19" t="s">
        <v>176</v>
      </c>
      <c r="D44" s="7" t="s">
        <v>17</v>
      </c>
      <c r="E44" s="43">
        <v>1</v>
      </c>
      <c r="F44" s="49"/>
      <c r="G44" s="49">
        <f t="shared" si="4"/>
        <v>0</v>
      </c>
      <c r="H44" s="20"/>
      <c r="I44" s="85">
        <f t="shared" si="5"/>
        <v>0</v>
      </c>
      <c r="J44" s="85"/>
      <c r="K44" s="85">
        <f t="shared" si="6"/>
        <v>0</v>
      </c>
    </row>
    <row r="45" spans="1:11" s="53" customFormat="1" ht="12" outlineLevel="2">
      <c r="A45" s="59" t="s">
        <v>109</v>
      </c>
      <c r="B45" s="7" t="s">
        <v>73</v>
      </c>
      <c r="C45" s="19" t="s">
        <v>168</v>
      </c>
      <c r="D45" s="7" t="s">
        <v>17</v>
      </c>
      <c r="E45" s="43">
        <v>1</v>
      </c>
      <c r="F45" s="49"/>
      <c r="G45" s="49">
        <f t="shared" si="4"/>
        <v>0</v>
      </c>
      <c r="H45" s="20"/>
      <c r="I45" s="85">
        <f t="shared" si="5"/>
        <v>0</v>
      </c>
      <c r="J45" s="85"/>
      <c r="K45" s="85">
        <f t="shared" si="6"/>
        <v>0</v>
      </c>
    </row>
    <row r="46" spans="1:11" s="53" customFormat="1" ht="12" outlineLevel="2">
      <c r="A46" s="59" t="s">
        <v>110</v>
      </c>
      <c r="B46" s="7" t="s">
        <v>8</v>
      </c>
      <c r="C46" s="19" t="s">
        <v>100</v>
      </c>
      <c r="D46" s="7" t="s">
        <v>17</v>
      </c>
      <c r="E46" s="43">
        <v>1</v>
      </c>
      <c r="F46" s="49"/>
      <c r="G46" s="49">
        <f t="shared" si="4"/>
        <v>0</v>
      </c>
      <c r="H46" s="20"/>
      <c r="I46" s="85">
        <f t="shared" si="5"/>
        <v>0</v>
      </c>
      <c r="J46" s="85"/>
      <c r="K46" s="85">
        <f t="shared" si="6"/>
        <v>0</v>
      </c>
    </row>
    <row r="47" spans="1:11" s="53" customFormat="1" ht="12" outlineLevel="2">
      <c r="A47" s="59" t="s">
        <v>111</v>
      </c>
      <c r="B47" s="7" t="s">
        <v>9</v>
      </c>
      <c r="C47" s="19" t="s">
        <v>169</v>
      </c>
      <c r="D47" s="7" t="s">
        <v>17</v>
      </c>
      <c r="E47" s="43">
        <v>1</v>
      </c>
      <c r="F47" s="49"/>
      <c r="G47" s="49">
        <f t="shared" si="4"/>
        <v>0</v>
      </c>
      <c r="H47" s="20"/>
      <c r="I47" s="85">
        <f t="shared" si="5"/>
        <v>0</v>
      </c>
      <c r="J47" s="85"/>
      <c r="K47" s="85">
        <f t="shared" si="6"/>
        <v>0</v>
      </c>
    </row>
    <row r="48" spans="1:11" s="53" customFormat="1" ht="12" outlineLevel="2">
      <c r="A48" s="59" t="s">
        <v>112</v>
      </c>
      <c r="B48" s="7" t="s">
        <v>10</v>
      </c>
      <c r="C48" s="19" t="s">
        <v>101</v>
      </c>
      <c r="D48" s="7" t="s">
        <v>17</v>
      </c>
      <c r="E48" s="43">
        <v>1</v>
      </c>
      <c r="F48" s="49"/>
      <c r="G48" s="49">
        <f t="shared" si="4"/>
        <v>0</v>
      </c>
      <c r="H48" s="20"/>
      <c r="I48" s="85">
        <f t="shared" si="5"/>
        <v>0</v>
      </c>
      <c r="J48" s="85"/>
      <c r="K48" s="85">
        <f t="shared" si="6"/>
        <v>0</v>
      </c>
    </row>
    <row r="49" spans="1:11" s="53" customFormat="1" ht="12" outlineLevel="2">
      <c r="A49" s="59" t="s">
        <v>113</v>
      </c>
      <c r="B49" s="7" t="s">
        <v>11</v>
      </c>
      <c r="C49" s="19" t="s">
        <v>170</v>
      </c>
      <c r="D49" s="7" t="s">
        <v>17</v>
      </c>
      <c r="E49" s="43">
        <v>1</v>
      </c>
      <c r="F49" s="49"/>
      <c r="G49" s="49">
        <f t="shared" si="4"/>
        <v>0</v>
      </c>
      <c r="H49" s="20"/>
      <c r="I49" s="85">
        <f t="shared" si="5"/>
        <v>0</v>
      </c>
      <c r="J49" s="85"/>
      <c r="K49" s="85">
        <f t="shared" si="6"/>
        <v>0</v>
      </c>
    </row>
    <row r="50" spans="1:11" s="53" customFormat="1" ht="12" outlineLevel="2">
      <c r="A50" s="59" t="s">
        <v>114</v>
      </c>
      <c r="B50" s="7" t="s">
        <v>16</v>
      </c>
      <c r="C50" s="19" t="s">
        <v>171</v>
      </c>
      <c r="D50" s="7" t="s">
        <v>17</v>
      </c>
      <c r="E50" s="43">
        <v>1</v>
      </c>
      <c r="F50" s="49"/>
      <c r="G50" s="49">
        <f t="shared" si="4"/>
        <v>0</v>
      </c>
      <c r="H50" s="20"/>
      <c r="I50" s="85">
        <f t="shared" si="5"/>
        <v>0</v>
      </c>
      <c r="J50" s="85"/>
      <c r="K50" s="85">
        <f t="shared" si="6"/>
        <v>0</v>
      </c>
    </row>
    <row r="51" spans="1:11" s="53" customFormat="1" ht="12" outlineLevel="2">
      <c r="A51" s="59" t="s">
        <v>115</v>
      </c>
      <c r="B51" s="7" t="s">
        <v>78</v>
      </c>
      <c r="C51" s="19" t="s">
        <v>103</v>
      </c>
      <c r="D51" s="7" t="s">
        <v>17</v>
      </c>
      <c r="E51" s="43">
        <v>3</v>
      </c>
      <c r="F51" s="49"/>
      <c r="G51" s="49">
        <f t="shared" si="4"/>
        <v>0</v>
      </c>
      <c r="H51" s="20"/>
      <c r="I51" s="85">
        <f t="shared" si="5"/>
        <v>0</v>
      </c>
      <c r="J51" s="85"/>
      <c r="K51" s="85">
        <f t="shared" si="6"/>
        <v>0</v>
      </c>
    </row>
    <row r="52" spans="1:11" s="53" customFormat="1" ht="24" outlineLevel="2">
      <c r="A52" s="59" t="s">
        <v>116</v>
      </c>
      <c r="B52" s="7" t="s">
        <v>39</v>
      </c>
      <c r="C52" s="19" t="s">
        <v>68</v>
      </c>
      <c r="D52" s="7" t="s">
        <v>17</v>
      </c>
      <c r="E52" s="43">
        <v>1</v>
      </c>
      <c r="F52" s="49"/>
      <c r="G52" s="49">
        <f t="shared" si="4"/>
        <v>0</v>
      </c>
      <c r="H52" s="20">
        <v>0.00702</v>
      </c>
      <c r="I52" s="85">
        <f t="shared" si="5"/>
        <v>0.00702</v>
      </c>
      <c r="J52" s="85"/>
      <c r="K52" s="85">
        <f t="shared" si="6"/>
        <v>0</v>
      </c>
    </row>
    <row r="53" spans="1:11" s="53" customFormat="1" ht="12" outlineLevel="2">
      <c r="A53" s="59" t="s">
        <v>117</v>
      </c>
      <c r="B53" s="7" t="s">
        <v>102</v>
      </c>
      <c r="C53" s="19" t="s">
        <v>207</v>
      </c>
      <c r="D53" s="7" t="s">
        <v>17</v>
      </c>
      <c r="E53" s="43">
        <v>1</v>
      </c>
      <c r="F53" s="49"/>
      <c r="G53" s="49">
        <f t="shared" si="4"/>
        <v>0</v>
      </c>
      <c r="H53" s="20"/>
      <c r="I53" s="85">
        <f t="shared" si="5"/>
        <v>0</v>
      </c>
      <c r="J53" s="85"/>
      <c r="K53" s="85">
        <f t="shared" si="6"/>
        <v>0</v>
      </c>
    </row>
    <row r="54" spans="1:11" s="53" customFormat="1" ht="12" outlineLevel="2">
      <c r="A54" s="59" t="s">
        <v>118</v>
      </c>
      <c r="B54" s="7" t="s">
        <v>172</v>
      </c>
      <c r="C54" s="19" t="s">
        <v>173</v>
      </c>
      <c r="D54" s="7" t="s">
        <v>1</v>
      </c>
      <c r="E54" s="43">
        <v>15</v>
      </c>
      <c r="F54" s="49"/>
      <c r="G54" s="49">
        <f t="shared" si="4"/>
        <v>0</v>
      </c>
      <c r="H54" s="20"/>
      <c r="I54" s="85">
        <f t="shared" si="5"/>
        <v>0</v>
      </c>
      <c r="J54" s="85"/>
      <c r="K54" s="85">
        <f t="shared" si="6"/>
        <v>0</v>
      </c>
    </row>
    <row r="55" spans="1:11" s="93" customFormat="1" ht="12.75" customHeight="1" outlineLevel="2">
      <c r="A55" s="86"/>
      <c r="B55" s="87"/>
      <c r="C55" s="88"/>
      <c r="D55" s="87"/>
      <c r="E55" s="89"/>
      <c r="F55" s="90"/>
      <c r="G55" s="90"/>
      <c r="H55" s="91"/>
      <c r="I55" s="92"/>
      <c r="J55" s="92"/>
      <c r="K55" s="92"/>
    </row>
    <row r="56" spans="1:11" s="16" customFormat="1" ht="16.5" customHeight="1" outlineLevel="1">
      <c r="A56" s="57"/>
      <c r="B56" s="58"/>
      <c r="C56" s="17" t="s">
        <v>74</v>
      </c>
      <c r="D56" s="2"/>
      <c r="E56" s="42"/>
      <c r="F56" s="48"/>
      <c r="G56" s="48">
        <f>SUM(G57:G60)</f>
        <v>0</v>
      </c>
      <c r="H56" s="18"/>
      <c r="I56" s="84">
        <f>SUBTOTAL(9,I58:I61)</f>
        <v>0</v>
      </c>
      <c r="J56" s="84"/>
      <c r="K56" s="84">
        <f>SUBTOTAL(9,K58:K61)</f>
        <v>0</v>
      </c>
    </row>
    <row r="57" spans="1:11" s="53" customFormat="1" ht="12" outlineLevel="2">
      <c r="A57" s="59" t="s">
        <v>119</v>
      </c>
      <c r="B57" s="7" t="s">
        <v>216</v>
      </c>
      <c r="C57" s="19" t="s">
        <v>217</v>
      </c>
      <c r="D57" s="7" t="s">
        <v>1</v>
      </c>
      <c r="E57" s="43">
        <v>17</v>
      </c>
      <c r="F57" s="49"/>
      <c r="G57" s="49">
        <f>E57*F57</f>
        <v>0</v>
      </c>
      <c r="H57" s="20"/>
      <c r="I57" s="85">
        <f>E57*H57</f>
        <v>0</v>
      </c>
      <c r="J57" s="85"/>
      <c r="K57" s="85">
        <f>E57*J57</f>
        <v>0</v>
      </c>
    </row>
    <row r="58" spans="1:11" s="53" customFormat="1" ht="12" outlineLevel="2">
      <c r="A58" s="59" t="s">
        <v>120</v>
      </c>
      <c r="B58" s="7" t="s">
        <v>104</v>
      </c>
      <c r="C58" s="19" t="s">
        <v>174</v>
      </c>
      <c r="D58" s="7" t="s">
        <v>2</v>
      </c>
      <c r="E58" s="43">
        <v>7.962</v>
      </c>
      <c r="F58" s="49"/>
      <c r="G58" s="49">
        <f>E58*F58</f>
        <v>0</v>
      </c>
      <c r="H58" s="20"/>
      <c r="I58" s="85">
        <f>E58*H58</f>
        <v>0</v>
      </c>
      <c r="J58" s="85"/>
      <c r="K58" s="85">
        <f>E58*J58</f>
        <v>0</v>
      </c>
    </row>
    <row r="59" spans="1:11" s="53" customFormat="1" ht="12" outlineLevel="2">
      <c r="A59" s="59" t="s">
        <v>124</v>
      </c>
      <c r="B59" s="7" t="s">
        <v>105</v>
      </c>
      <c r="C59" s="19" t="s">
        <v>129</v>
      </c>
      <c r="D59" s="7" t="s">
        <v>2</v>
      </c>
      <c r="E59" s="43">
        <v>23.886</v>
      </c>
      <c r="F59" s="49"/>
      <c r="G59" s="49">
        <f>E59*F59</f>
        <v>0</v>
      </c>
      <c r="H59" s="20"/>
      <c r="I59" s="85">
        <f>E59*H59</f>
        <v>0</v>
      </c>
      <c r="J59" s="85"/>
      <c r="K59" s="85">
        <f>E59*J59</f>
        <v>0</v>
      </c>
    </row>
    <row r="60" spans="1:11" s="53" customFormat="1" ht="12" outlineLevel="2">
      <c r="A60" s="59" t="s">
        <v>125</v>
      </c>
      <c r="B60" s="7" t="s">
        <v>106</v>
      </c>
      <c r="C60" s="19" t="s">
        <v>175</v>
      </c>
      <c r="D60" s="7" t="s">
        <v>2</v>
      </c>
      <c r="E60" s="43">
        <v>7.962</v>
      </c>
      <c r="F60" s="49"/>
      <c r="G60" s="49">
        <f>E60*F60</f>
        <v>0</v>
      </c>
      <c r="H60" s="20"/>
      <c r="I60" s="85">
        <f>E60*H60</f>
        <v>0</v>
      </c>
      <c r="J60" s="85"/>
      <c r="K60" s="85">
        <f>E60*J60</f>
        <v>0</v>
      </c>
    </row>
    <row r="61" spans="1:11" s="93" customFormat="1" ht="12.75" customHeight="1" outlineLevel="2">
      <c r="A61" s="86"/>
      <c r="B61" s="87"/>
      <c r="C61" s="88"/>
      <c r="D61" s="87"/>
      <c r="E61" s="89"/>
      <c r="F61" s="90"/>
      <c r="G61" s="90"/>
      <c r="H61" s="91"/>
      <c r="I61" s="92"/>
      <c r="J61" s="92"/>
      <c r="K61" s="92"/>
    </row>
    <row r="62" spans="1:11" s="16" customFormat="1" ht="16.5" customHeight="1" outlineLevel="1">
      <c r="A62" s="57"/>
      <c r="B62" s="58"/>
      <c r="C62" s="17" t="s">
        <v>60</v>
      </c>
      <c r="D62" s="2"/>
      <c r="E62" s="42"/>
      <c r="F62" s="48"/>
      <c r="G62" s="48">
        <f>SUBTOTAL(9,G63:G69)</f>
        <v>0</v>
      </c>
      <c r="H62" s="18"/>
      <c r="I62" s="84">
        <f>SUBTOTAL(9,I63:I69)</f>
        <v>0</v>
      </c>
      <c r="J62" s="84"/>
      <c r="K62" s="84">
        <f>SUBTOTAL(9,K63:K69)</f>
        <v>0</v>
      </c>
    </row>
    <row r="63" spans="1:11" s="53" customFormat="1" ht="12" outlineLevel="2">
      <c r="A63" s="59" t="s">
        <v>130</v>
      </c>
      <c r="B63" s="7" t="s">
        <v>40</v>
      </c>
      <c r="C63" s="19" t="s">
        <v>67</v>
      </c>
      <c r="D63" s="7" t="s">
        <v>2</v>
      </c>
      <c r="E63" s="43">
        <v>12.236</v>
      </c>
      <c r="F63" s="49"/>
      <c r="G63" s="49">
        <f aca="true" t="shared" si="7" ref="G63:G68">E63*F63</f>
        <v>0</v>
      </c>
      <c r="H63" s="20"/>
      <c r="I63" s="85">
        <f aca="true" t="shared" si="8" ref="I63:I68">E63*H63</f>
        <v>0</v>
      </c>
      <c r="J63" s="85"/>
      <c r="K63" s="85">
        <f aca="true" t="shared" si="9" ref="K63:K68">E63*J63</f>
        <v>0</v>
      </c>
    </row>
    <row r="64" spans="1:11" s="53" customFormat="1" ht="12" outlineLevel="2">
      <c r="A64" s="59" t="s">
        <v>131</v>
      </c>
      <c r="B64" s="7" t="s">
        <v>79</v>
      </c>
      <c r="C64" s="19" t="s">
        <v>136</v>
      </c>
      <c r="D64" s="7" t="s">
        <v>1</v>
      </c>
      <c r="E64" s="43">
        <v>15</v>
      </c>
      <c r="F64" s="49"/>
      <c r="G64" s="49">
        <f t="shared" si="7"/>
        <v>0</v>
      </c>
      <c r="H64" s="20"/>
      <c r="I64" s="85">
        <f t="shared" si="8"/>
        <v>0</v>
      </c>
      <c r="J64" s="85"/>
      <c r="K64" s="85">
        <f t="shared" si="9"/>
        <v>0</v>
      </c>
    </row>
    <row r="65" spans="1:11" s="53" customFormat="1" ht="12" outlineLevel="2">
      <c r="A65" s="59" t="s">
        <v>132</v>
      </c>
      <c r="B65" s="7" t="s">
        <v>80</v>
      </c>
      <c r="C65" s="19" t="s">
        <v>57</v>
      </c>
      <c r="D65" s="7" t="s">
        <v>137</v>
      </c>
      <c r="E65" s="43">
        <v>1</v>
      </c>
      <c r="F65" s="49"/>
      <c r="G65" s="49">
        <f>E65*F65</f>
        <v>0</v>
      </c>
      <c r="H65" s="20"/>
      <c r="I65" s="85">
        <f>E65*H65</f>
        <v>0</v>
      </c>
      <c r="J65" s="85"/>
      <c r="K65" s="85">
        <f>E65*J65</f>
        <v>0</v>
      </c>
    </row>
    <row r="66" spans="1:11" s="53" customFormat="1" ht="12" outlineLevel="2">
      <c r="A66" s="59" t="s">
        <v>133</v>
      </c>
      <c r="B66" s="7" t="s">
        <v>81</v>
      </c>
      <c r="C66" s="19" t="s">
        <v>179</v>
      </c>
      <c r="D66" s="7" t="s">
        <v>137</v>
      </c>
      <c r="E66" s="43">
        <v>1</v>
      </c>
      <c r="F66" s="49"/>
      <c r="G66" s="49">
        <f t="shared" si="7"/>
        <v>0</v>
      </c>
      <c r="H66" s="20"/>
      <c r="I66" s="85">
        <f t="shared" si="8"/>
        <v>0</v>
      </c>
      <c r="J66" s="85"/>
      <c r="K66" s="85">
        <f t="shared" si="9"/>
        <v>0</v>
      </c>
    </row>
    <row r="67" spans="1:11" s="53" customFormat="1" ht="12" outlineLevel="2">
      <c r="A67" s="59" t="s">
        <v>134</v>
      </c>
      <c r="B67" s="7" t="s">
        <v>82</v>
      </c>
      <c r="C67" s="19" t="s">
        <v>128</v>
      </c>
      <c r="D67" s="7" t="s">
        <v>137</v>
      </c>
      <c r="E67" s="43">
        <v>1</v>
      </c>
      <c r="F67" s="49"/>
      <c r="G67" s="49">
        <f t="shared" si="7"/>
        <v>0</v>
      </c>
      <c r="H67" s="20"/>
      <c r="I67" s="85">
        <f t="shared" si="8"/>
        <v>0</v>
      </c>
      <c r="J67" s="85"/>
      <c r="K67" s="85">
        <f t="shared" si="9"/>
        <v>0</v>
      </c>
    </row>
    <row r="68" spans="1:11" s="53" customFormat="1" ht="12" outlineLevel="2">
      <c r="A68" s="59" t="s">
        <v>135</v>
      </c>
      <c r="B68" s="7" t="s">
        <v>126</v>
      </c>
      <c r="C68" s="19" t="s">
        <v>75</v>
      </c>
      <c r="D68" s="7" t="s">
        <v>0</v>
      </c>
      <c r="E68" s="43">
        <v>3.5</v>
      </c>
      <c r="F68" s="49"/>
      <c r="G68" s="49">
        <f t="shared" si="7"/>
        <v>0</v>
      </c>
      <c r="H68" s="20"/>
      <c r="I68" s="85">
        <f t="shared" si="8"/>
        <v>0</v>
      </c>
      <c r="J68" s="85"/>
      <c r="K68" s="85">
        <f t="shared" si="9"/>
        <v>0</v>
      </c>
    </row>
  </sheetData>
  <sheetProtection/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zoomScaleSheetLayoutView="100" zoomScalePageLayoutView="0" workbookViewId="0" topLeftCell="A1">
      <selection activeCell="F7" sqref="F7:F64"/>
    </sheetView>
  </sheetViews>
  <sheetFormatPr defaultColWidth="9.140625" defaultRowHeight="12.75" outlineLevelRow="2"/>
  <cols>
    <col min="1" max="1" width="6.421875" style="60" customWidth="1"/>
    <col min="2" max="2" width="12.8515625" style="60" customWidth="1"/>
    <col min="3" max="3" width="58.00390625" style="0" customWidth="1"/>
    <col min="4" max="4" width="5.8515625" style="0" customWidth="1"/>
    <col min="5" max="5" width="10.28125" style="0" customWidth="1"/>
    <col min="6" max="6" width="14.00390625" style="60" customWidth="1"/>
    <col min="7" max="7" width="11.8515625" style="60" customWidth="1"/>
    <col min="8" max="8" width="11.140625" style="0" customWidth="1"/>
    <col min="9" max="10" width="9.140625" style="99" customWidth="1"/>
    <col min="11" max="11" width="7.8515625" style="99" customWidth="1"/>
    <col min="12" max="12" width="11.8515625" style="50" customWidth="1"/>
    <col min="13" max="13" width="11.28125" style="0" customWidth="1"/>
  </cols>
  <sheetData>
    <row r="1" spans="1:11" s="81" customFormat="1" ht="21" customHeight="1">
      <c r="A1" s="74"/>
      <c r="B1" s="75" t="s">
        <v>83</v>
      </c>
      <c r="C1" s="76" t="s">
        <v>141</v>
      </c>
      <c r="D1" s="76"/>
      <c r="E1" s="77"/>
      <c r="F1" s="78"/>
      <c r="G1" s="78"/>
      <c r="H1" s="79"/>
      <c r="I1" s="80"/>
      <c r="J1" s="80"/>
      <c r="K1" s="80"/>
    </row>
    <row r="2" spans="1:11" s="81" customFormat="1" ht="21" customHeight="1">
      <c r="A2" s="74"/>
      <c r="B2" s="75" t="s">
        <v>142</v>
      </c>
      <c r="C2" s="76" t="s">
        <v>203</v>
      </c>
      <c r="D2" s="76"/>
      <c r="E2" s="77"/>
      <c r="F2" s="78"/>
      <c r="G2" s="78"/>
      <c r="H2" s="79"/>
      <c r="I2" s="80"/>
      <c r="J2" s="80"/>
      <c r="K2" s="80"/>
    </row>
    <row r="3" spans="1:11" s="97" customFormat="1" ht="13.5" thickBot="1">
      <c r="A3" s="52" t="s">
        <v>27</v>
      </c>
      <c r="B3" s="52" t="s">
        <v>15</v>
      </c>
      <c r="C3" s="94" t="s">
        <v>23</v>
      </c>
      <c r="D3" s="52" t="s">
        <v>3</v>
      </c>
      <c r="E3" s="95" t="s">
        <v>45</v>
      </c>
      <c r="F3" s="96" t="s">
        <v>43</v>
      </c>
      <c r="G3" s="96" t="s">
        <v>18</v>
      </c>
      <c r="H3" s="52" t="s">
        <v>46</v>
      </c>
      <c r="I3" s="98" t="s">
        <v>28</v>
      </c>
      <c r="J3" s="98" t="s">
        <v>51</v>
      </c>
      <c r="K3" s="98" t="s">
        <v>25</v>
      </c>
    </row>
    <row r="4" spans="1:12" ht="11.25" customHeight="1">
      <c r="A4" s="2"/>
      <c r="B4" s="2"/>
      <c r="C4" s="11"/>
      <c r="D4" s="2"/>
      <c r="E4" s="40"/>
      <c r="F4" s="46"/>
      <c r="G4" s="46"/>
      <c r="H4" s="1"/>
      <c r="I4" s="82"/>
      <c r="J4" s="82"/>
      <c r="K4" s="82"/>
      <c r="L4"/>
    </row>
    <row r="5" spans="1:11" s="12" customFormat="1" ht="17.25" customHeight="1">
      <c r="A5" s="55"/>
      <c r="B5" s="56"/>
      <c r="C5" s="14" t="s">
        <v>204</v>
      </c>
      <c r="D5" s="13"/>
      <c r="E5" s="41"/>
      <c r="F5" s="47"/>
      <c r="G5" s="47">
        <f>G6+G23+G26+G34+G53+G59</f>
        <v>0</v>
      </c>
      <c r="H5" s="15"/>
      <c r="I5" s="83">
        <f>SUBTOTAL(9,I6:I65)</f>
        <v>6.485402000000001</v>
      </c>
      <c r="J5" s="83"/>
      <c r="K5" s="83">
        <f>SUBTOTAL(9,K6:K65)</f>
        <v>3.9744000000000006</v>
      </c>
    </row>
    <row r="6" spans="1:11" s="16" customFormat="1" ht="16.5" customHeight="1" outlineLevel="1">
      <c r="A6" s="57"/>
      <c r="B6" s="58"/>
      <c r="C6" s="17" t="s">
        <v>49</v>
      </c>
      <c r="D6" s="2"/>
      <c r="E6" s="42"/>
      <c r="F6" s="48"/>
      <c r="G6" s="48">
        <f>SUBTOTAL(9,G7:G22)</f>
        <v>0</v>
      </c>
      <c r="H6" s="18"/>
      <c r="I6" s="84">
        <f>SUBTOTAL(9,I7:I22)</f>
        <v>0.18162</v>
      </c>
      <c r="J6" s="84"/>
      <c r="K6" s="84">
        <f>SUBTOTAL(9,K7:K22)</f>
        <v>3.9744000000000006</v>
      </c>
    </row>
    <row r="7" spans="1:11" s="53" customFormat="1" ht="12" outlineLevel="2">
      <c r="A7" s="59">
        <v>1</v>
      </c>
      <c r="B7" s="7" t="s">
        <v>144</v>
      </c>
      <c r="C7" s="19" t="s">
        <v>145</v>
      </c>
      <c r="D7" s="7" t="s">
        <v>12</v>
      </c>
      <c r="E7" s="43">
        <v>1.6</v>
      </c>
      <c r="F7" s="49"/>
      <c r="G7" s="49">
        <f aca="true" t="shared" si="0" ref="G7:G21">E7*F7</f>
        <v>0</v>
      </c>
      <c r="H7" s="20"/>
      <c r="I7" s="85">
        <f aca="true" t="shared" si="1" ref="I7:I21">E7*H7</f>
        <v>0</v>
      </c>
      <c r="J7" s="85">
        <v>0.26</v>
      </c>
      <c r="K7" s="85">
        <f aca="true" t="shared" si="2" ref="K7:K21">E7*J7</f>
        <v>0.41600000000000004</v>
      </c>
    </row>
    <row r="8" spans="1:11" s="53" customFormat="1" ht="12" outlineLevel="2">
      <c r="A8" s="59">
        <v>2</v>
      </c>
      <c r="B8" s="7" t="s">
        <v>146</v>
      </c>
      <c r="C8" s="19" t="s">
        <v>147</v>
      </c>
      <c r="D8" s="7" t="s">
        <v>13</v>
      </c>
      <c r="E8" s="43">
        <v>2.4</v>
      </c>
      <c r="F8" s="49"/>
      <c r="G8" s="49">
        <f t="shared" si="0"/>
        <v>0</v>
      </c>
      <c r="H8" s="20"/>
      <c r="I8" s="85">
        <f t="shared" si="1"/>
        <v>0</v>
      </c>
      <c r="J8" s="85"/>
      <c r="K8" s="85">
        <f t="shared" si="2"/>
        <v>0</v>
      </c>
    </row>
    <row r="9" spans="1:11" s="53" customFormat="1" ht="12" outlineLevel="2">
      <c r="A9" s="59">
        <v>3</v>
      </c>
      <c r="B9" s="7" t="s">
        <v>148</v>
      </c>
      <c r="C9" s="19" t="s">
        <v>149</v>
      </c>
      <c r="D9" s="7" t="s">
        <v>12</v>
      </c>
      <c r="E9" s="43">
        <v>6.4</v>
      </c>
      <c r="F9" s="49"/>
      <c r="G9" s="49">
        <f t="shared" si="0"/>
        <v>0</v>
      </c>
      <c r="H9" s="20"/>
      <c r="I9" s="85">
        <f t="shared" si="1"/>
        <v>0</v>
      </c>
      <c r="J9" s="85">
        <v>0.181</v>
      </c>
      <c r="K9" s="85">
        <f t="shared" si="2"/>
        <v>1.1584</v>
      </c>
    </row>
    <row r="10" spans="1:11" s="53" customFormat="1" ht="12" outlineLevel="2">
      <c r="A10" s="59">
        <v>4</v>
      </c>
      <c r="B10" s="7" t="s">
        <v>178</v>
      </c>
      <c r="C10" s="19" t="s">
        <v>177</v>
      </c>
      <c r="D10" s="7" t="s">
        <v>12</v>
      </c>
      <c r="E10" s="43">
        <v>6</v>
      </c>
      <c r="F10" s="49"/>
      <c r="G10" s="49">
        <f t="shared" si="0"/>
        <v>0</v>
      </c>
      <c r="H10" s="20"/>
      <c r="I10" s="85">
        <f t="shared" si="1"/>
        <v>0</v>
      </c>
      <c r="J10" s="85">
        <v>0.4</v>
      </c>
      <c r="K10" s="85">
        <f t="shared" si="2"/>
        <v>2.4000000000000004</v>
      </c>
    </row>
    <row r="11" spans="1:11" s="53" customFormat="1" ht="12" outlineLevel="2">
      <c r="A11" s="59">
        <v>5</v>
      </c>
      <c r="B11" s="7" t="s">
        <v>30</v>
      </c>
      <c r="C11" s="19" t="s">
        <v>63</v>
      </c>
      <c r="D11" s="7" t="s">
        <v>13</v>
      </c>
      <c r="E11" s="43">
        <v>15.6</v>
      </c>
      <c r="F11" s="49"/>
      <c r="G11" s="49">
        <f t="shared" si="0"/>
        <v>0</v>
      </c>
      <c r="H11" s="20"/>
      <c r="I11" s="85">
        <f t="shared" si="1"/>
        <v>0</v>
      </c>
      <c r="J11" s="85"/>
      <c r="K11" s="85">
        <f t="shared" si="2"/>
        <v>0</v>
      </c>
    </row>
    <row r="12" spans="1:11" s="53" customFormat="1" ht="12" outlineLevel="2">
      <c r="A12" s="59">
        <v>6</v>
      </c>
      <c r="B12" s="7" t="s">
        <v>152</v>
      </c>
      <c r="C12" s="19" t="s">
        <v>153</v>
      </c>
      <c r="D12" s="7" t="s">
        <v>13</v>
      </c>
      <c r="E12" s="43">
        <v>15.6</v>
      </c>
      <c r="F12" s="49"/>
      <c r="G12" s="49">
        <f t="shared" si="0"/>
        <v>0</v>
      </c>
      <c r="H12" s="20"/>
      <c r="I12" s="85">
        <f t="shared" si="1"/>
        <v>0</v>
      </c>
      <c r="J12" s="85"/>
      <c r="K12" s="85">
        <f t="shared" si="2"/>
        <v>0</v>
      </c>
    </row>
    <row r="13" spans="1:11" s="53" customFormat="1" ht="12" outlineLevel="2">
      <c r="A13" s="59">
        <v>7</v>
      </c>
      <c r="B13" s="7" t="s">
        <v>29</v>
      </c>
      <c r="C13" s="19" t="s">
        <v>64</v>
      </c>
      <c r="D13" s="7" t="s">
        <v>13</v>
      </c>
      <c r="E13" s="43">
        <v>5.2</v>
      </c>
      <c r="F13" s="49"/>
      <c r="G13" s="49">
        <f t="shared" si="0"/>
        <v>0</v>
      </c>
      <c r="H13" s="20"/>
      <c r="I13" s="85">
        <f t="shared" si="1"/>
        <v>0</v>
      </c>
      <c r="J13" s="85"/>
      <c r="K13" s="85">
        <f t="shared" si="2"/>
        <v>0</v>
      </c>
    </row>
    <row r="14" spans="1:11" s="53" customFormat="1" ht="12" outlineLevel="2">
      <c r="A14" s="59">
        <v>8</v>
      </c>
      <c r="B14" s="7" t="s">
        <v>150</v>
      </c>
      <c r="C14" s="19" t="s">
        <v>151</v>
      </c>
      <c r="D14" s="7" t="s">
        <v>1</v>
      </c>
      <c r="E14" s="43">
        <v>3</v>
      </c>
      <c r="F14" s="49"/>
      <c r="G14" s="49">
        <f t="shared" si="0"/>
        <v>0</v>
      </c>
      <c r="H14" s="20">
        <v>0.06054</v>
      </c>
      <c r="I14" s="85">
        <f t="shared" si="1"/>
        <v>0.18162</v>
      </c>
      <c r="J14" s="85"/>
      <c r="K14" s="85">
        <f t="shared" si="2"/>
        <v>0</v>
      </c>
    </row>
    <row r="15" spans="1:11" s="53" customFormat="1" ht="12" outlineLevel="2">
      <c r="A15" s="59">
        <v>9</v>
      </c>
      <c r="B15" s="7" t="s">
        <v>71</v>
      </c>
      <c r="C15" s="19" t="s">
        <v>72</v>
      </c>
      <c r="D15" s="7" t="s">
        <v>13</v>
      </c>
      <c r="E15" s="43">
        <v>5.4</v>
      </c>
      <c r="F15" s="49"/>
      <c r="G15" s="49">
        <f t="shared" si="0"/>
        <v>0</v>
      </c>
      <c r="H15" s="20"/>
      <c r="I15" s="85">
        <f t="shared" si="1"/>
        <v>0</v>
      </c>
      <c r="J15" s="85"/>
      <c r="K15" s="85">
        <f t="shared" si="2"/>
        <v>0</v>
      </c>
    </row>
    <row r="16" spans="1:11" s="53" customFormat="1" ht="12" outlineLevel="2">
      <c r="A16" s="59">
        <v>10</v>
      </c>
      <c r="B16" s="7" t="s">
        <v>31</v>
      </c>
      <c r="C16" s="19" t="s">
        <v>65</v>
      </c>
      <c r="D16" s="7" t="s">
        <v>13</v>
      </c>
      <c r="E16" s="43">
        <v>5.4</v>
      </c>
      <c r="F16" s="49"/>
      <c r="G16" s="49">
        <f t="shared" si="0"/>
        <v>0</v>
      </c>
      <c r="H16" s="20"/>
      <c r="I16" s="85">
        <f t="shared" si="1"/>
        <v>0</v>
      </c>
      <c r="J16" s="85"/>
      <c r="K16" s="85">
        <f t="shared" si="2"/>
        <v>0</v>
      </c>
    </row>
    <row r="17" spans="1:11" s="53" customFormat="1" ht="12" outlineLevel="2">
      <c r="A17" s="59">
        <v>11</v>
      </c>
      <c r="B17" s="7" t="s">
        <v>32</v>
      </c>
      <c r="C17" s="19" t="s">
        <v>62</v>
      </c>
      <c r="D17" s="7" t="s">
        <v>13</v>
      </c>
      <c r="E17" s="43">
        <v>5.4</v>
      </c>
      <c r="F17" s="49"/>
      <c r="G17" s="49">
        <f t="shared" si="0"/>
        <v>0</v>
      </c>
      <c r="H17" s="20"/>
      <c r="I17" s="85">
        <f t="shared" si="1"/>
        <v>0</v>
      </c>
      <c r="J17" s="85"/>
      <c r="K17" s="85">
        <f t="shared" si="2"/>
        <v>0</v>
      </c>
    </row>
    <row r="18" spans="1:11" s="53" customFormat="1" ht="12" outlineLevel="2">
      <c r="A18" s="59">
        <v>12</v>
      </c>
      <c r="B18" s="7" t="s">
        <v>33</v>
      </c>
      <c r="C18" s="19" t="s">
        <v>180</v>
      </c>
      <c r="D18" s="7" t="s">
        <v>13</v>
      </c>
      <c r="E18" s="43">
        <v>5.4</v>
      </c>
      <c r="F18" s="49"/>
      <c r="G18" s="49">
        <f t="shared" si="0"/>
        <v>0</v>
      </c>
      <c r="H18" s="20"/>
      <c r="I18" s="85">
        <f t="shared" si="1"/>
        <v>0</v>
      </c>
      <c r="J18" s="85"/>
      <c r="K18" s="85">
        <f t="shared" si="2"/>
        <v>0</v>
      </c>
    </row>
    <row r="19" spans="1:11" s="53" customFormat="1" ht="24" outlineLevel="2">
      <c r="A19" s="59">
        <v>13</v>
      </c>
      <c r="B19" s="7" t="s">
        <v>35</v>
      </c>
      <c r="C19" s="19" t="s">
        <v>69</v>
      </c>
      <c r="D19" s="7" t="s">
        <v>13</v>
      </c>
      <c r="E19" s="43">
        <v>4.138</v>
      </c>
      <c r="F19" s="49"/>
      <c r="G19" s="49">
        <f t="shared" si="0"/>
        <v>0</v>
      </c>
      <c r="H19" s="20"/>
      <c r="I19" s="85">
        <f t="shared" si="1"/>
        <v>0</v>
      </c>
      <c r="J19" s="85"/>
      <c r="K19" s="85">
        <f t="shared" si="2"/>
        <v>0</v>
      </c>
    </row>
    <row r="20" spans="1:11" s="53" customFormat="1" ht="12" outlineLevel="2">
      <c r="A20" s="59">
        <v>14</v>
      </c>
      <c r="B20" s="7" t="s">
        <v>4</v>
      </c>
      <c r="C20" s="19" t="s">
        <v>86</v>
      </c>
      <c r="D20" s="7" t="s">
        <v>2</v>
      </c>
      <c r="E20" s="43">
        <v>7.448</v>
      </c>
      <c r="F20" s="49"/>
      <c r="G20" s="49">
        <f t="shared" si="0"/>
        <v>0</v>
      </c>
      <c r="H20" s="20"/>
      <c r="I20" s="85">
        <f t="shared" si="1"/>
        <v>0</v>
      </c>
      <c r="J20" s="85"/>
      <c r="K20" s="85">
        <f t="shared" si="2"/>
        <v>0</v>
      </c>
    </row>
    <row r="21" spans="1:11" s="53" customFormat="1" ht="12" outlineLevel="2">
      <c r="A21" s="59">
        <v>15</v>
      </c>
      <c r="B21" s="7" t="s">
        <v>34</v>
      </c>
      <c r="C21" s="19" t="s">
        <v>66</v>
      </c>
      <c r="D21" s="7" t="s">
        <v>13</v>
      </c>
      <c r="E21" s="43">
        <v>10.2</v>
      </c>
      <c r="F21" s="49"/>
      <c r="G21" s="49">
        <f t="shared" si="0"/>
        <v>0</v>
      </c>
      <c r="H21" s="20"/>
      <c r="I21" s="85">
        <f t="shared" si="1"/>
        <v>0</v>
      </c>
      <c r="J21" s="85"/>
      <c r="K21" s="85">
        <f t="shared" si="2"/>
        <v>0</v>
      </c>
    </row>
    <row r="22" spans="1:11" s="93" customFormat="1" ht="12.75" customHeight="1" outlineLevel="2">
      <c r="A22" s="86"/>
      <c r="B22" s="87"/>
      <c r="C22" s="88"/>
      <c r="D22" s="87"/>
      <c r="E22" s="89"/>
      <c r="F22" s="90"/>
      <c r="G22" s="90"/>
      <c r="H22" s="91"/>
      <c r="I22" s="92"/>
      <c r="J22" s="92"/>
      <c r="K22" s="92"/>
    </row>
    <row r="23" spans="1:11" s="16" customFormat="1" ht="16.5" customHeight="1" outlineLevel="1">
      <c r="A23" s="57"/>
      <c r="B23" s="58"/>
      <c r="C23" s="17" t="s">
        <v>55</v>
      </c>
      <c r="D23" s="2"/>
      <c r="E23" s="42"/>
      <c r="F23" s="48"/>
      <c r="G23" s="48">
        <f>SUBTOTAL(9,G24:G25)</f>
        <v>0</v>
      </c>
      <c r="H23" s="18"/>
      <c r="I23" s="84">
        <f>SUBTOTAL(9,I24:I25)</f>
        <v>2.268924</v>
      </c>
      <c r="J23" s="84"/>
      <c r="K23" s="84">
        <f>SUBTOTAL(9,K24:K25)</f>
        <v>0</v>
      </c>
    </row>
    <row r="24" spans="1:11" s="53" customFormat="1" ht="12" customHeight="1" outlineLevel="2">
      <c r="A24" s="59">
        <v>16</v>
      </c>
      <c r="B24" s="7" t="s">
        <v>36</v>
      </c>
      <c r="C24" s="19" t="s">
        <v>61</v>
      </c>
      <c r="D24" s="7" t="s">
        <v>13</v>
      </c>
      <c r="E24" s="43">
        <v>1.2</v>
      </c>
      <c r="F24" s="49"/>
      <c r="G24" s="49">
        <f>E24*F24</f>
        <v>0</v>
      </c>
      <c r="H24" s="20">
        <v>1.89077</v>
      </c>
      <c r="I24" s="85">
        <f>E24*H24</f>
        <v>2.268924</v>
      </c>
      <c r="J24" s="85"/>
      <c r="K24" s="85">
        <f>E24*J24</f>
        <v>0</v>
      </c>
    </row>
    <row r="25" spans="1:11" s="93" customFormat="1" ht="12.75" customHeight="1" outlineLevel="2">
      <c r="A25" s="86"/>
      <c r="B25" s="87"/>
      <c r="C25" s="88"/>
      <c r="D25" s="87"/>
      <c r="E25" s="89"/>
      <c r="F25" s="90"/>
      <c r="G25" s="90"/>
      <c r="H25" s="91"/>
      <c r="I25" s="92"/>
      <c r="J25" s="92"/>
      <c r="K25" s="92"/>
    </row>
    <row r="26" spans="1:11" s="16" customFormat="1" ht="16.5" customHeight="1" outlineLevel="1">
      <c r="A26" s="57"/>
      <c r="B26" s="58"/>
      <c r="C26" s="17" t="s">
        <v>157</v>
      </c>
      <c r="D26" s="2"/>
      <c r="E26" s="42"/>
      <c r="F26" s="48"/>
      <c r="G26" s="48">
        <f>SUM(G27:G32)</f>
        <v>0</v>
      </c>
      <c r="H26" s="18"/>
      <c r="I26" s="84">
        <f>SUBTOTAL(9,I27:I33)</f>
        <v>3.8554680000000006</v>
      </c>
      <c r="J26" s="84"/>
      <c r="K26" s="84">
        <f>SUBTOTAL(9,K27:K33)</f>
        <v>0</v>
      </c>
    </row>
    <row r="27" spans="1:11" s="53" customFormat="1" ht="24" outlineLevel="2">
      <c r="A27" s="59">
        <v>17</v>
      </c>
      <c r="B27" s="7" t="s">
        <v>158</v>
      </c>
      <c r="C27" s="19" t="s">
        <v>159</v>
      </c>
      <c r="D27" s="7" t="s">
        <v>13</v>
      </c>
      <c r="E27" s="43">
        <v>1.8</v>
      </c>
      <c r="F27" s="49"/>
      <c r="G27" s="49">
        <f aca="true" t="shared" si="3" ref="G27:G32">E27*F27</f>
        <v>0</v>
      </c>
      <c r="H27" s="20">
        <v>1.6867</v>
      </c>
      <c r="I27" s="85">
        <f>E27*H27</f>
        <v>3.0360600000000004</v>
      </c>
      <c r="J27" s="85"/>
      <c r="K27" s="85">
        <f>E27*J27</f>
        <v>0</v>
      </c>
    </row>
    <row r="28" spans="1:11" s="53" customFormat="1" ht="12" customHeight="1" outlineLevel="2">
      <c r="A28" s="59">
        <v>18</v>
      </c>
      <c r="B28" s="102" t="s">
        <v>214</v>
      </c>
      <c r="C28" s="19" t="s">
        <v>208</v>
      </c>
      <c r="D28" s="7" t="s">
        <v>12</v>
      </c>
      <c r="E28" s="43">
        <v>6.4</v>
      </c>
      <c r="F28" s="101"/>
      <c r="G28" s="49">
        <f t="shared" si="3"/>
        <v>0</v>
      </c>
      <c r="H28" s="20">
        <v>0.10373</v>
      </c>
      <c r="I28" s="85">
        <f>E28*H28</f>
        <v>0.663872</v>
      </c>
      <c r="J28" s="85"/>
      <c r="K28" s="85">
        <f>E28*J28</f>
        <v>0</v>
      </c>
    </row>
    <row r="29" spans="1:11" s="53" customFormat="1" ht="12" outlineLevel="2">
      <c r="A29" s="59">
        <v>19</v>
      </c>
      <c r="B29" s="102" t="s">
        <v>215</v>
      </c>
      <c r="C29" s="19" t="s">
        <v>209</v>
      </c>
      <c r="D29" s="7" t="s">
        <v>12</v>
      </c>
      <c r="E29" s="43">
        <v>6.4</v>
      </c>
      <c r="F29" s="101"/>
      <c r="G29" s="49">
        <f t="shared" si="3"/>
        <v>0</v>
      </c>
      <c r="H29" s="20">
        <v>0.15319</v>
      </c>
      <c r="I29" s="85"/>
      <c r="J29" s="85"/>
      <c r="K29" s="85"/>
    </row>
    <row r="30" spans="1:11" s="53" customFormat="1" ht="12" outlineLevel="2">
      <c r="A30" s="59">
        <v>20</v>
      </c>
      <c r="B30" s="7" t="s">
        <v>160</v>
      </c>
      <c r="C30" s="19" t="s">
        <v>161</v>
      </c>
      <c r="D30" s="7" t="s">
        <v>12</v>
      </c>
      <c r="E30" s="43">
        <v>6.4</v>
      </c>
      <c r="F30" s="49"/>
      <c r="G30" s="49">
        <f t="shared" si="3"/>
        <v>0</v>
      </c>
      <c r="H30" s="20">
        <v>0.00071</v>
      </c>
      <c r="I30" s="85">
        <f>E30*H30</f>
        <v>0.004544</v>
      </c>
      <c r="J30" s="85"/>
      <c r="K30" s="85">
        <f>E30*J30</f>
        <v>0</v>
      </c>
    </row>
    <row r="31" spans="1:11" s="53" customFormat="1" ht="12" outlineLevel="2">
      <c r="A31" s="59">
        <v>21</v>
      </c>
      <c r="B31" s="7" t="s">
        <v>162</v>
      </c>
      <c r="C31" s="19" t="s">
        <v>163</v>
      </c>
      <c r="D31" s="7" t="s">
        <v>12</v>
      </c>
      <c r="E31" s="43">
        <v>6.4</v>
      </c>
      <c r="F31" s="49"/>
      <c r="G31" s="49">
        <f t="shared" si="3"/>
        <v>0</v>
      </c>
      <c r="H31" s="20">
        <v>0.00253</v>
      </c>
      <c r="I31" s="85">
        <f>E31*H31</f>
        <v>0.016192</v>
      </c>
      <c r="J31" s="85"/>
      <c r="K31" s="85">
        <f>E31*J31</f>
        <v>0</v>
      </c>
    </row>
    <row r="32" spans="1:11" s="53" customFormat="1" ht="24" outlineLevel="2">
      <c r="A32" s="59">
        <v>22</v>
      </c>
      <c r="B32" s="7" t="s">
        <v>164</v>
      </c>
      <c r="C32" s="19" t="s">
        <v>165</v>
      </c>
      <c r="D32" s="7" t="s">
        <v>12</v>
      </c>
      <c r="E32" s="43">
        <v>1.6</v>
      </c>
      <c r="F32" s="49"/>
      <c r="G32" s="49">
        <f t="shared" si="3"/>
        <v>0</v>
      </c>
      <c r="H32" s="20">
        <v>0.08425</v>
      </c>
      <c r="I32" s="85">
        <f>E32*H32</f>
        <v>0.1348</v>
      </c>
      <c r="J32" s="85"/>
      <c r="K32" s="85">
        <f>E32*J32</f>
        <v>0</v>
      </c>
    </row>
    <row r="33" spans="1:11" s="93" customFormat="1" ht="12.75" customHeight="1" outlineLevel="2">
      <c r="A33" s="86"/>
      <c r="B33" s="87"/>
      <c r="C33" s="88"/>
      <c r="D33" s="87"/>
      <c r="E33" s="89"/>
      <c r="F33" s="90"/>
      <c r="G33" s="90"/>
      <c r="H33" s="91"/>
      <c r="I33" s="92"/>
      <c r="J33" s="92"/>
      <c r="K33" s="92"/>
    </row>
    <row r="34" spans="1:11" s="16" customFormat="1" ht="16.5" customHeight="1" outlineLevel="1">
      <c r="A34" s="57"/>
      <c r="B34" s="58"/>
      <c r="C34" s="17" t="s">
        <v>53</v>
      </c>
      <c r="D34" s="2"/>
      <c r="E34" s="42"/>
      <c r="F34" s="48"/>
      <c r="G34" s="48">
        <f>SUM(G35:G51)</f>
        <v>0</v>
      </c>
      <c r="H34" s="18"/>
      <c r="I34" s="84">
        <f>SUBTOTAL(9,I38:I52)</f>
        <v>0.17939</v>
      </c>
      <c r="J34" s="84"/>
      <c r="K34" s="84">
        <f>SUBTOTAL(9,K38:K52)</f>
        <v>0</v>
      </c>
    </row>
    <row r="35" spans="1:11" s="53" customFormat="1" ht="12" outlineLevel="2">
      <c r="A35" s="59" t="s">
        <v>94</v>
      </c>
      <c r="B35" s="7" t="s">
        <v>5</v>
      </c>
      <c r="C35" s="19" t="s">
        <v>181</v>
      </c>
      <c r="D35" s="7" t="s">
        <v>137</v>
      </c>
      <c r="E35" s="43">
        <v>1</v>
      </c>
      <c r="F35" s="49"/>
      <c r="G35" s="49">
        <f aca="true" t="shared" si="4" ref="G35:G51">E35*F35</f>
        <v>0</v>
      </c>
      <c r="H35" s="20"/>
      <c r="I35" s="85">
        <f aca="true" t="shared" si="5" ref="I35:I51">E35*H35</f>
        <v>0</v>
      </c>
      <c r="J35" s="85"/>
      <c r="K35" s="85">
        <f aca="true" t="shared" si="6" ref="K35:K51">E35*J35</f>
        <v>0</v>
      </c>
    </row>
    <row r="36" spans="1:11" s="53" customFormat="1" ht="12" outlineLevel="2">
      <c r="A36" s="59" t="s">
        <v>95</v>
      </c>
      <c r="B36" s="7" t="s">
        <v>182</v>
      </c>
      <c r="C36" s="19" t="s">
        <v>183</v>
      </c>
      <c r="D36" s="7" t="s">
        <v>17</v>
      </c>
      <c r="E36" s="43">
        <v>1</v>
      </c>
      <c r="F36" s="49"/>
      <c r="G36" s="49">
        <f t="shared" si="4"/>
        <v>0</v>
      </c>
      <c r="H36" s="20"/>
      <c r="I36" s="85">
        <f t="shared" si="5"/>
        <v>0</v>
      </c>
      <c r="J36" s="85"/>
      <c r="K36" s="85">
        <f t="shared" si="6"/>
        <v>0</v>
      </c>
    </row>
    <row r="37" spans="1:11" s="53" customFormat="1" ht="12" outlineLevel="2">
      <c r="A37" s="59" t="s">
        <v>96</v>
      </c>
      <c r="B37" s="7" t="s">
        <v>6</v>
      </c>
      <c r="C37" s="19" t="s">
        <v>212</v>
      </c>
      <c r="D37" s="7" t="s">
        <v>17</v>
      </c>
      <c r="E37" s="43">
        <v>1</v>
      </c>
      <c r="F37" s="49"/>
      <c r="G37" s="49">
        <f t="shared" si="4"/>
        <v>0</v>
      </c>
      <c r="H37" s="20"/>
      <c r="I37" s="85">
        <f t="shared" si="5"/>
        <v>0</v>
      </c>
      <c r="J37" s="85"/>
      <c r="K37" s="85">
        <f t="shared" si="6"/>
        <v>0</v>
      </c>
    </row>
    <row r="38" spans="1:11" s="53" customFormat="1" ht="24" outlineLevel="2">
      <c r="A38" s="59" t="s">
        <v>97</v>
      </c>
      <c r="B38" s="7" t="s">
        <v>184</v>
      </c>
      <c r="C38" s="19" t="s">
        <v>185</v>
      </c>
      <c r="D38" s="7" t="s">
        <v>1</v>
      </c>
      <c r="E38" s="43">
        <v>20</v>
      </c>
      <c r="F38" s="49"/>
      <c r="G38" s="49">
        <f t="shared" si="4"/>
        <v>0</v>
      </c>
      <c r="H38" s="20"/>
      <c r="I38" s="85">
        <f t="shared" si="5"/>
        <v>0</v>
      </c>
      <c r="J38" s="85"/>
      <c r="K38" s="85">
        <f t="shared" si="6"/>
        <v>0</v>
      </c>
    </row>
    <row r="39" spans="1:11" s="53" customFormat="1" ht="12" outlineLevel="2">
      <c r="A39" s="59" t="s">
        <v>98</v>
      </c>
      <c r="B39" s="7" t="s">
        <v>7</v>
      </c>
      <c r="C39" s="19" t="s">
        <v>206</v>
      </c>
      <c r="D39" s="7" t="s">
        <v>1</v>
      </c>
      <c r="E39" s="43">
        <v>20</v>
      </c>
      <c r="F39" s="49"/>
      <c r="G39" s="49">
        <f t="shared" si="4"/>
        <v>0</v>
      </c>
      <c r="H39" s="20"/>
      <c r="I39" s="85">
        <f t="shared" si="5"/>
        <v>0</v>
      </c>
      <c r="J39" s="85"/>
      <c r="K39" s="85">
        <f t="shared" si="6"/>
        <v>0</v>
      </c>
    </row>
    <row r="40" spans="1:11" s="53" customFormat="1" ht="12" outlineLevel="2">
      <c r="A40" s="59" t="s">
        <v>99</v>
      </c>
      <c r="B40" s="7" t="s">
        <v>186</v>
      </c>
      <c r="C40" s="19" t="s">
        <v>187</v>
      </c>
      <c r="D40" s="7" t="s">
        <v>17</v>
      </c>
      <c r="E40" s="43">
        <v>1</v>
      </c>
      <c r="F40" s="49"/>
      <c r="G40" s="49">
        <f t="shared" si="4"/>
        <v>0</v>
      </c>
      <c r="H40" s="20">
        <v>0.00069</v>
      </c>
      <c r="I40" s="85">
        <f t="shared" si="5"/>
        <v>0.00069</v>
      </c>
      <c r="J40" s="85"/>
      <c r="K40" s="85">
        <f t="shared" si="6"/>
        <v>0</v>
      </c>
    </row>
    <row r="41" spans="1:11" s="53" customFormat="1" ht="12" outlineLevel="2">
      <c r="A41" s="59" t="s">
        <v>107</v>
      </c>
      <c r="B41" s="7" t="s">
        <v>73</v>
      </c>
      <c r="C41" s="19" t="s">
        <v>188</v>
      </c>
      <c r="D41" s="7" t="s">
        <v>17</v>
      </c>
      <c r="E41" s="43">
        <v>1</v>
      </c>
      <c r="F41" s="49"/>
      <c r="G41" s="49">
        <f t="shared" si="4"/>
        <v>0</v>
      </c>
      <c r="H41" s="20"/>
      <c r="I41" s="85">
        <f t="shared" si="5"/>
        <v>0</v>
      </c>
      <c r="J41" s="85"/>
      <c r="K41" s="85">
        <f t="shared" si="6"/>
        <v>0</v>
      </c>
    </row>
    <row r="42" spans="1:11" s="53" customFormat="1" ht="12" outlineLevel="2">
      <c r="A42" s="59" t="s">
        <v>108</v>
      </c>
      <c r="B42" s="7" t="s">
        <v>189</v>
      </c>
      <c r="C42" s="19" t="s">
        <v>190</v>
      </c>
      <c r="D42" s="7" t="s">
        <v>17</v>
      </c>
      <c r="E42" s="43">
        <v>1</v>
      </c>
      <c r="F42" s="49"/>
      <c r="G42" s="49">
        <f t="shared" si="4"/>
        <v>0</v>
      </c>
      <c r="H42" s="20">
        <v>0.115</v>
      </c>
      <c r="I42" s="85">
        <f t="shared" si="5"/>
        <v>0.115</v>
      </c>
      <c r="J42" s="85"/>
      <c r="K42" s="85">
        <f t="shared" si="6"/>
        <v>0</v>
      </c>
    </row>
    <row r="43" spans="1:11" s="53" customFormat="1" ht="12" outlineLevel="2">
      <c r="A43" s="59" t="s">
        <v>109</v>
      </c>
      <c r="B43" s="7" t="s">
        <v>8</v>
      </c>
      <c r="C43" s="19" t="s">
        <v>191</v>
      </c>
      <c r="D43" s="7" t="s">
        <v>17</v>
      </c>
      <c r="E43" s="43">
        <v>1</v>
      </c>
      <c r="F43" s="49"/>
      <c r="G43" s="49">
        <f t="shared" si="4"/>
        <v>0</v>
      </c>
      <c r="H43" s="20"/>
      <c r="I43" s="85">
        <f t="shared" si="5"/>
        <v>0</v>
      </c>
      <c r="J43" s="85"/>
      <c r="K43" s="85">
        <f t="shared" si="6"/>
        <v>0</v>
      </c>
    </row>
    <row r="44" spans="1:11" s="53" customFormat="1" ht="12" outlineLevel="2">
      <c r="A44" s="59" t="s">
        <v>110</v>
      </c>
      <c r="B44" s="7" t="s">
        <v>9</v>
      </c>
      <c r="C44" s="19" t="s">
        <v>213</v>
      </c>
      <c r="D44" s="7" t="s">
        <v>137</v>
      </c>
      <c r="E44" s="43">
        <v>1</v>
      </c>
      <c r="F44" s="101"/>
      <c r="G44" s="49">
        <f t="shared" si="4"/>
        <v>0</v>
      </c>
      <c r="H44" s="20"/>
      <c r="I44" s="85">
        <f t="shared" si="5"/>
        <v>0</v>
      </c>
      <c r="J44" s="85"/>
      <c r="K44" s="85">
        <f t="shared" si="6"/>
        <v>0</v>
      </c>
    </row>
    <row r="45" spans="1:11" s="53" customFormat="1" ht="12" outlineLevel="2">
      <c r="A45" s="59" t="s">
        <v>111</v>
      </c>
      <c r="B45" s="7" t="s">
        <v>10</v>
      </c>
      <c r="C45" s="19" t="s">
        <v>211</v>
      </c>
      <c r="D45" s="7" t="s">
        <v>17</v>
      </c>
      <c r="E45" s="43">
        <v>1</v>
      </c>
      <c r="F45" s="101"/>
      <c r="G45" s="49">
        <f t="shared" si="4"/>
        <v>0</v>
      </c>
      <c r="H45" s="20"/>
      <c r="I45" s="85">
        <f t="shared" si="5"/>
        <v>0</v>
      </c>
      <c r="J45" s="85"/>
      <c r="K45" s="85">
        <f t="shared" si="6"/>
        <v>0</v>
      </c>
    </row>
    <row r="46" spans="1:11" s="53" customFormat="1" ht="12" outlineLevel="2">
      <c r="A46" s="59" t="s">
        <v>112</v>
      </c>
      <c r="B46" s="7" t="s">
        <v>11</v>
      </c>
      <c r="C46" s="19" t="s">
        <v>192</v>
      </c>
      <c r="D46" s="7" t="s">
        <v>1</v>
      </c>
      <c r="E46" s="43">
        <v>20</v>
      </c>
      <c r="F46" s="49"/>
      <c r="G46" s="49">
        <f t="shared" si="4"/>
        <v>0</v>
      </c>
      <c r="H46" s="20"/>
      <c r="I46" s="85">
        <f t="shared" si="5"/>
        <v>0</v>
      </c>
      <c r="J46" s="85"/>
      <c r="K46" s="85">
        <f t="shared" si="6"/>
        <v>0</v>
      </c>
    </row>
    <row r="47" spans="1:11" s="53" customFormat="1" ht="12" outlineLevel="2">
      <c r="A47" s="59" t="s">
        <v>113</v>
      </c>
      <c r="B47" s="7" t="s">
        <v>16</v>
      </c>
      <c r="C47" s="19" t="s">
        <v>193</v>
      </c>
      <c r="D47" s="7" t="s">
        <v>137</v>
      </c>
      <c r="E47" s="43">
        <v>1</v>
      </c>
      <c r="F47" s="49"/>
      <c r="G47" s="49">
        <f t="shared" si="4"/>
        <v>0</v>
      </c>
      <c r="H47" s="20"/>
      <c r="I47" s="85">
        <f t="shared" si="5"/>
        <v>0</v>
      </c>
      <c r="J47" s="85"/>
      <c r="K47" s="85">
        <f t="shared" si="6"/>
        <v>0</v>
      </c>
    </row>
    <row r="48" spans="1:11" s="53" customFormat="1" ht="12" outlineLevel="2">
      <c r="A48" s="59" t="s">
        <v>114</v>
      </c>
      <c r="B48" s="7" t="s">
        <v>194</v>
      </c>
      <c r="C48" s="19" t="s">
        <v>195</v>
      </c>
      <c r="D48" s="7" t="s">
        <v>1</v>
      </c>
      <c r="E48" s="43">
        <v>20</v>
      </c>
      <c r="F48" s="49"/>
      <c r="G48" s="49">
        <f t="shared" si="4"/>
        <v>0</v>
      </c>
      <c r="H48" s="20"/>
      <c r="I48" s="85">
        <f t="shared" si="5"/>
        <v>0</v>
      </c>
      <c r="J48" s="85"/>
      <c r="K48" s="85">
        <f t="shared" si="6"/>
        <v>0</v>
      </c>
    </row>
    <row r="49" spans="1:11" s="53" customFormat="1" ht="12" outlineLevel="2">
      <c r="A49" s="59" t="s">
        <v>115</v>
      </c>
      <c r="B49" s="7" t="s">
        <v>196</v>
      </c>
      <c r="C49" s="19" t="s">
        <v>197</v>
      </c>
      <c r="D49" s="7" t="s">
        <v>1</v>
      </c>
      <c r="E49" s="43">
        <v>20</v>
      </c>
      <c r="F49" s="49"/>
      <c r="G49" s="49">
        <f t="shared" si="4"/>
        <v>0</v>
      </c>
      <c r="H49" s="20"/>
      <c r="I49" s="85">
        <f t="shared" si="5"/>
        <v>0</v>
      </c>
      <c r="J49" s="85"/>
      <c r="K49" s="85">
        <f t="shared" si="6"/>
        <v>0</v>
      </c>
    </row>
    <row r="50" spans="1:11" s="53" customFormat="1" ht="24" outlineLevel="2">
      <c r="A50" s="59" t="s">
        <v>116</v>
      </c>
      <c r="B50" s="7" t="s">
        <v>198</v>
      </c>
      <c r="C50" s="19" t="s">
        <v>199</v>
      </c>
      <c r="D50" s="7" t="s">
        <v>17</v>
      </c>
      <c r="E50" s="43">
        <v>2</v>
      </c>
      <c r="F50" s="49"/>
      <c r="G50" s="49">
        <f t="shared" si="4"/>
        <v>0</v>
      </c>
      <c r="H50" s="20">
        <v>0.03185</v>
      </c>
      <c r="I50" s="85">
        <f t="shared" si="5"/>
        <v>0.0637</v>
      </c>
      <c r="J50" s="85"/>
      <c r="K50" s="85">
        <f t="shared" si="6"/>
        <v>0</v>
      </c>
    </row>
    <row r="51" spans="1:11" s="53" customFormat="1" ht="12" outlineLevel="2">
      <c r="A51" s="59" t="s">
        <v>117</v>
      </c>
      <c r="B51" s="7" t="s">
        <v>78</v>
      </c>
      <c r="C51" s="19" t="s">
        <v>200</v>
      </c>
      <c r="D51" s="7" t="s">
        <v>137</v>
      </c>
      <c r="E51" s="43">
        <v>1</v>
      </c>
      <c r="F51" s="49"/>
      <c r="G51" s="49">
        <f t="shared" si="4"/>
        <v>0</v>
      </c>
      <c r="H51" s="20"/>
      <c r="I51" s="85">
        <f t="shared" si="5"/>
        <v>0</v>
      </c>
      <c r="J51" s="85"/>
      <c r="K51" s="85">
        <f t="shared" si="6"/>
        <v>0</v>
      </c>
    </row>
    <row r="52" spans="1:11" s="93" customFormat="1" ht="12.75" customHeight="1" outlineLevel="2">
      <c r="A52" s="86"/>
      <c r="B52" s="87"/>
      <c r="C52" s="88"/>
      <c r="D52" s="87"/>
      <c r="E52" s="89"/>
      <c r="F52" s="90"/>
      <c r="G52" s="90"/>
      <c r="H52" s="91"/>
      <c r="I52" s="92"/>
      <c r="J52" s="92"/>
      <c r="K52" s="92"/>
    </row>
    <row r="53" spans="1:11" s="16" customFormat="1" ht="16.5" customHeight="1" outlineLevel="1">
      <c r="A53" s="57"/>
      <c r="B53" s="58"/>
      <c r="C53" s="17" t="s">
        <v>74</v>
      </c>
      <c r="D53" s="2"/>
      <c r="E53" s="42"/>
      <c r="F53" s="48"/>
      <c r="G53" s="48">
        <f>SUM(G54:G57)</f>
        <v>0</v>
      </c>
      <c r="H53" s="18"/>
      <c r="I53" s="84">
        <f>SUBTOTAL(9,I55:I57)</f>
        <v>0</v>
      </c>
      <c r="J53" s="84"/>
      <c r="K53" s="84">
        <f>SUBTOTAL(9,K55:K57)</f>
        <v>0</v>
      </c>
    </row>
    <row r="54" spans="1:11" s="53" customFormat="1" ht="12" outlineLevel="2">
      <c r="A54" s="59" t="s">
        <v>118</v>
      </c>
      <c r="B54" s="7" t="s">
        <v>216</v>
      </c>
      <c r="C54" s="19" t="s">
        <v>217</v>
      </c>
      <c r="D54" s="7" t="s">
        <v>1</v>
      </c>
      <c r="E54" s="43">
        <v>17</v>
      </c>
      <c r="F54" s="49"/>
      <c r="G54" s="49">
        <f>E54*F54</f>
        <v>0</v>
      </c>
      <c r="H54" s="20"/>
      <c r="I54" s="85">
        <f>E54*H54</f>
        <v>0</v>
      </c>
      <c r="J54" s="85"/>
      <c r="K54" s="85">
        <f>E54*J54</f>
        <v>0</v>
      </c>
    </row>
    <row r="55" spans="1:11" s="53" customFormat="1" ht="12" outlineLevel="2">
      <c r="A55" s="59" t="s">
        <v>119</v>
      </c>
      <c r="B55" s="7" t="s">
        <v>104</v>
      </c>
      <c r="C55" s="19" t="s">
        <v>174</v>
      </c>
      <c r="D55" s="7" t="s">
        <v>2</v>
      </c>
      <c r="E55" s="43">
        <v>3.974</v>
      </c>
      <c r="F55" s="49"/>
      <c r="G55" s="49">
        <f>E55*F55</f>
        <v>0</v>
      </c>
      <c r="H55" s="20"/>
      <c r="I55" s="85">
        <f>E55*H55</f>
        <v>0</v>
      </c>
      <c r="J55" s="85"/>
      <c r="K55" s="85">
        <f>E55*J55</f>
        <v>0</v>
      </c>
    </row>
    <row r="56" spans="1:11" s="53" customFormat="1" ht="12" outlineLevel="2">
      <c r="A56" s="59" t="s">
        <v>120</v>
      </c>
      <c r="B56" s="7" t="s">
        <v>105</v>
      </c>
      <c r="C56" s="19" t="s">
        <v>129</v>
      </c>
      <c r="D56" s="7" t="s">
        <v>2</v>
      </c>
      <c r="E56" s="43">
        <v>11.922</v>
      </c>
      <c r="F56" s="49"/>
      <c r="G56" s="49">
        <f>E56*F56</f>
        <v>0</v>
      </c>
      <c r="H56" s="20"/>
      <c r="I56" s="85">
        <f>E56*H56</f>
        <v>0</v>
      </c>
      <c r="J56" s="85"/>
      <c r="K56" s="85">
        <f>E56*J56</f>
        <v>0</v>
      </c>
    </row>
    <row r="57" spans="1:11" s="53" customFormat="1" ht="12" outlineLevel="2">
      <c r="A57" s="59" t="s">
        <v>121</v>
      </c>
      <c r="B57" s="7" t="s">
        <v>106</v>
      </c>
      <c r="C57" s="19" t="s">
        <v>175</v>
      </c>
      <c r="D57" s="7" t="s">
        <v>2</v>
      </c>
      <c r="E57" s="43">
        <v>3.974</v>
      </c>
      <c r="F57" s="49"/>
      <c r="G57" s="49">
        <f>E57*F57</f>
        <v>0</v>
      </c>
      <c r="H57" s="20"/>
      <c r="I57" s="85">
        <f>E57*H57</f>
        <v>0</v>
      </c>
      <c r="J57" s="85"/>
      <c r="K57" s="85">
        <f>E57*J57</f>
        <v>0</v>
      </c>
    </row>
    <row r="58" spans="1:11" s="93" customFormat="1" ht="12.75" customHeight="1" outlineLevel="2">
      <c r="A58" s="86"/>
      <c r="B58" s="87"/>
      <c r="C58" s="88"/>
      <c r="D58" s="87"/>
      <c r="E58" s="89"/>
      <c r="F58" s="90"/>
      <c r="G58" s="90"/>
      <c r="H58" s="91"/>
      <c r="I58" s="92"/>
      <c r="J58" s="92"/>
      <c r="K58" s="92"/>
    </row>
    <row r="59" spans="1:11" s="16" customFormat="1" ht="16.5" customHeight="1" outlineLevel="1">
      <c r="A59" s="57"/>
      <c r="B59" s="58"/>
      <c r="C59" s="17" t="s">
        <v>60</v>
      </c>
      <c r="D59" s="2"/>
      <c r="E59" s="42"/>
      <c r="F59" s="48"/>
      <c r="G59" s="48">
        <f>SUM(G60:G64)</f>
        <v>0</v>
      </c>
      <c r="H59" s="18"/>
      <c r="I59" s="84">
        <f>SUBTOTAL(9,I60:I65)</f>
        <v>0</v>
      </c>
      <c r="J59" s="84"/>
      <c r="K59" s="84">
        <f>SUBTOTAL(9,K60:K65)</f>
        <v>0</v>
      </c>
    </row>
    <row r="60" spans="1:11" s="53" customFormat="1" ht="12" outlineLevel="2">
      <c r="A60" s="59" t="s">
        <v>122</v>
      </c>
      <c r="B60" s="7" t="s">
        <v>201</v>
      </c>
      <c r="C60" s="19" t="s">
        <v>202</v>
      </c>
      <c r="D60" s="7" t="s">
        <v>2</v>
      </c>
      <c r="E60" s="43">
        <v>6.485</v>
      </c>
      <c r="F60" s="49"/>
      <c r="G60" s="49">
        <f>E60*F60</f>
        <v>0</v>
      </c>
      <c r="H60" s="20"/>
      <c r="I60" s="85">
        <f>E60*H60</f>
        <v>0</v>
      </c>
      <c r="J60" s="85"/>
      <c r="K60" s="85">
        <f>E60*J60</f>
        <v>0</v>
      </c>
    </row>
    <row r="61" spans="1:11" s="53" customFormat="1" ht="12" outlineLevel="2">
      <c r="A61" s="59" t="s">
        <v>123</v>
      </c>
      <c r="B61" s="7" t="s">
        <v>102</v>
      </c>
      <c r="C61" s="19" t="s">
        <v>57</v>
      </c>
      <c r="D61" s="7" t="s">
        <v>137</v>
      </c>
      <c r="E61" s="43">
        <v>1</v>
      </c>
      <c r="F61" s="49"/>
      <c r="G61" s="49">
        <f>E61*F61</f>
        <v>0</v>
      </c>
      <c r="H61" s="20"/>
      <c r="I61" s="85">
        <f>E61*H61</f>
        <v>0</v>
      </c>
      <c r="J61" s="85"/>
      <c r="K61" s="85">
        <f>E61*J61</f>
        <v>0</v>
      </c>
    </row>
    <row r="62" spans="1:11" s="53" customFormat="1" ht="12" outlineLevel="2">
      <c r="A62" s="59" t="s">
        <v>124</v>
      </c>
      <c r="B62" s="7" t="s">
        <v>79</v>
      </c>
      <c r="C62" s="19" t="s">
        <v>179</v>
      </c>
      <c r="D62" s="7" t="s">
        <v>137</v>
      </c>
      <c r="E62" s="43">
        <v>1</v>
      </c>
      <c r="F62" s="49"/>
      <c r="G62" s="49">
        <f>E62*F62</f>
        <v>0</v>
      </c>
      <c r="H62" s="20"/>
      <c r="I62" s="85">
        <f>E62*H62</f>
        <v>0</v>
      </c>
      <c r="J62" s="85"/>
      <c r="K62" s="85">
        <f>E62*J62</f>
        <v>0</v>
      </c>
    </row>
    <row r="63" spans="1:11" s="53" customFormat="1" ht="12" outlineLevel="2">
      <c r="A63" s="59" t="s">
        <v>125</v>
      </c>
      <c r="B63" s="7" t="s">
        <v>80</v>
      </c>
      <c r="C63" s="19" t="s">
        <v>128</v>
      </c>
      <c r="D63" s="7" t="s">
        <v>137</v>
      </c>
      <c r="E63" s="43">
        <v>1</v>
      </c>
      <c r="F63" s="49"/>
      <c r="G63" s="49">
        <f>E63*F63</f>
        <v>0</v>
      </c>
      <c r="H63" s="20"/>
      <c r="I63" s="85">
        <f>E63*H63</f>
        <v>0</v>
      </c>
      <c r="J63" s="85"/>
      <c r="K63" s="85">
        <f>E63*J63</f>
        <v>0</v>
      </c>
    </row>
    <row r="64" spans="1:11" s="53" customFormat="1" ht="12" outlineLevel="2">
      <c r="A64" s="59" t="s">
        <v>130</v>
      </c>
      <c r="B64" s="7" t="s">
        <v>81</v>
      </c>
      <c r="C64" s="19" t="s">
        <v>75</v>
      </c>
      <c r="D64" s="7" t="s">
        <v>0</v>
      </c>
      <c r="E64" s="43">
        <v>3.5</v>
      </c>
      <c r="F64" s="49"/>
      <c r="G64" s="49">
        <f>E64*F64</f>
        <v>0</v>
      </c>
      <c r="H64" s="20"/>
      <c r="I64" s="85">
        <f>E64*H64</f>
        <v>0</v>
      </c>
      <c r="J64" s="85"/>
      <c r="K64" s="85">
        <f>E64*J64</f>
        <v>0</v>
      </c>
    </row>
    <row r="65" spans="1:11" s="93" customFormat="1" ht="12.75" customHeight="1" outlineLevel="2">
      <c r="A65" s="86"/>
      <c r="B65" s="87"/>
      <c r="C65" s="88"/>
      <c r="D65" s="87"/>
      <c r="E65" s="89"/>
      <c r="F65" s="90"/>
      <c r="G65" s="90"/>
      <c r="H65" s="91"/>
      <c r="I65" s="92"/>
      <c r="J65" s="92"/>
      <c r="K65" s="92"/>
    </row>
    <row r="66" spans="3:12" ht="12.75">
      <c r="C66" s="51"/>
      <c r="E66" s="44"/>
      <c r="F66" s="50"/>
      <c r="G66" s="50"/>
      <c r="L66"/>
    </row>
    <row r="67" spans="3:12" ht="12.75">
      <c r="C67" s="51"/>
      <c r="E67" s="44"/>
      <c r="F67" s="50"/>
      <c r="G67" s="50"/>
      <c r="L67"/>
    </row>
    <row r="68" spans="3:12" ht="12.75">
      <c r="C68" s="51"/>
      <c r="E68" s="44"/>
      <c r="F68" s="50"/>
      <c r="G68" s="50"/>
      <c r="L68"/>
    </row>
    <row r="69" spans="3:12" ht="12.75">
      <c r="C69" s="51"/>
      <c r="E69" s="44"/>
      <c r="F69" s="50"/>
      <c r="G69" s="50"/>
      <c r="L69"/>
    </row>
    <row r="70" spans="3:12" ht="12.75">
      <c r="C70" s="51"/>
      <c r="E70" s="44"/>
      <c r="F70" s="50"/>
      <c r="G70" s="50"/>
      <c r="L70"/>
    </row>
    <row r="71" spans="3:12" ht="12.75">
      <c r="C71" s="51"/>
      <c r="E71" s="44"/>
      <c r="F71" s="50"/>
      <c r="G71" s="50"/>
      <c r="L71"/>
    </row>
    <row r="72" spans="3:12" ht="12.75">
      <c r="C72" s="51"/>
      <c r="E72" s="44"/>
      <c r="F72" s="50"/>
      <c r="G72" s="50"/>
      <c r="L72"/>
    </row>
    <row r="73" spans="3:12" ht="12.75">
      <c r="C73" s="51"/>
      <c r="E73" s="44"/>
      <c r="F73" s="50"/>
      <c r="G73" s="50"/>
      <c r="L73"/>
    </row>
    <row r="74" spans="3:12" ht="12.75">
      <c r="C74" s="51"/>
      <c r="E74" s="44"/>
      <c r="F74" s="50"/>
      <c r="G74" s="50"/>
      <c r="L74"/>
    </row>
    <row r="75" spans="3:12" ht="12.75">
      <c r="C75" s="51"/>
      <c r="E75" s="44"/>
      <c r="F75" s="50"/>
      <c r="G75" s="50"/>
      <c r="L75"/>
    </row>
    <row r="76" spans="3:12" ht="12.75">
      <c r="C76" s="51"/>
      <c r="E76" s="44"/>
      <c r="F76" s="50"/>
      <c r="G76" s="50"/>
      <c r="L76"/>
    </row>
    <row r="77" spans="3:12" ht="12.75">
      <c r="C77" s="51"/>
      <c r="E77" s="44"/>
      <c r="F77" s="50"/>
      <c r="G77" s="50"/>
      <c r="L77"/>
    </row>
    <row r="78" spans="3:12" ht="12.75">
      <c r="C78" s="51"/>
      <c r="E78" s="44"/>
      <c r="F78" s="50"/>
      <c r="G78" s="50"/>
      <c r="L78"/>
    </row>
  </sheetData>
  <sheetProtection/>
  <printOptions/>
  <pageMargins left="0.75" right="0.75" top="1" bottom="1" header="0.4921259845" footer="0.4921259845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C39" sqref="C39"/>
    </sheetView>
  </sheetViews>
  <sheetFormatPr defaultColWidth="9.140625" defaultRowHeight="12.75" outlineLevelRow="2"/>
  <cols>
    <col min="1" max="1" width="6.28125" style="0" customWidth="1"/>
    <col min="2" max="2" width="12.140625" style="0" customWidth="1"/>
    <col min="3" max="3" width="59.28125" style="0" customWidth="1"/>
    <col min="4" max="4" width="5.8515625" style="0" customWidth="1"/>
    <col min="6" max="6" width="10.28125" style="0" customWidth="1"/>
    <col min="7" max="7" width="12.140625" style="0" customWidth="1"/>
    <col min="8" max="8" width="10.7109375" style="0" customWidth="1"/>
    <col min="9" max="9" width="9.140625" style="115" customWidth="1"/>
    <col min="11" max="11" width="7.00390625" style="115" customWidth="1"/>
  </cols>
  <sheetData>
    <row r="1" spans="1:11" s="81" customFormat="1" ht="21" customHeight="1">
      <c r="A1" s="74"/>
      <c r="B1" s="75" t="s">
        <v>83</v>
      </c>
      <c r="C1" s="76" t="s">
        <v>141</v>
      </c>
      <c r="D1" s="76"/>
      <c r="E1" s="77"/>
      <c r="F1" s="78"/>
      <c r="G1" s="78"/>
      <c r="H1" s="79"/>
      <c r="I1" s="108"/>
      <c r="J1" s="80"/>
      <c r="K1" s="108"/>
    </row>
    <row r="2" spans="1:11" s="81" customFormat="1" ht="21" customHeight="1">
      <c r="A2" s="74"/>
      <c r="B2" s="75" t="s">
        <v>142</v>
      </c>
      <c r="C2" s="76" t="s">
        <v>363</v>
      </c>
      <c r="D2" s="76"/>
      <c r="E2" s="77"/>
      <c r="F2" s="78"/>
      <c r="G2" s="78"/>
      <c r="H2" s="79"/>
      <c r="I2" s="108"/>
      <c r="J2" s="80"/>
      <c r="K2" s="108"/>
    </row>
    <row r="3" spans="1:11" s="97" customFormat="1" ht="13.5" thickBot="1">
      <c r="A3" s="52" t="s">
        <v>27</v>
      </c>
      <c r="B3" s="52" t="s">
        <v>15</v>
      </c>
      <c r="C3" s="94" t="s">
        <v>23</v>
      </c>
      <c r="D3" s="52" t="s">
        <v>3</v>
      </c>
      <c r="E3" s="95" t="s">
        <v>45</v>
      </c>
      <c r="F3" s="96" t="s">
        <v>43</v>
      </c>
      <c r="G3" s="96" t="s">
        <v>18</v>
      </c>
      <c r="H3" s="52" t="s">
        <v>46</v>
      </c>
      <c r="I3" s="109" t="s">
        <v>28</v>
      </c>
      <c r="J3" s="52" t="s">
        <v>51</v>
      </c>
      <c r="K3" s="109" t="s">
        <v>25</v>
      </c>
    </row>
    <row r="4" spans="1:11" ht="11.25" customHeight="1">
      <c r="A4" s="2"/>
      <c r="B4" s="2"/>
      <c r="C4" s="11"/>
      <c r="D4" s="2"/>
      <c r="E4" s="40"/>
      <c r="F4" s="46"/>
      <c r="G4" s="46"/>
      <c r="H4" s="1"/>
      <c r="I4" s="110"/>
      <c r="J4" s="1"/>
      <c r="K4" s="110"/>
    </row>
    <row r="5" spans="1:11" s="12" customFormat="1" ht="17.25" customHeight="1">
      <c r="A5" s="55"/>
      <c r="B5" s="56"/>
      <c r="C5" s="14" t="s">
        <v>325</v>
      </c>
      <c r="D5" s="13"/>
      <c r="E5" s="41"/>
      <c r="F5" s="47"/>
      <c r="G5" s="47">
        <f>G6+G18+G21+G26+G31+G45+G50+G58+G72+G92+G119+G124+G127</f>
        <v>0</v>
      </c>
      <c r="H5" s="15"/>
      <c r="I5" s="111">
        <f>I6+I18+I21+I26+I31+I50+I58+I92</f>
        <v>18.907636000000004</v>
      </c>
      <c r="J5" s="103"/>
      <c r="K5" s="111">
        <f>SUBTOTAL(9,K26:K119)</f>
        <v>7.560364000000001</v>
      </c>
    </row>
    <row r="6" spans="1:11" s="16" customFormat="1" ht="16.5" customHeight="1" outlineLevel="1">
      <c r="A6" s="57"/>
      <c r="B6" s="58"/>
      <c r="C6" s="17" t="s">
        <v>49</v>
      </c>
      <c r="D6" s="2"/>
      <c r="E6" s="42"/>
      <c r="F6" s="48"/>
      <c r="G6" s="48">
        <f>SUM(G7:G16)</f>
        <v>0</v>
      </c>
      <c r="H6" s="18"/>
      <c r="I6" s="112">
        <f>SUM(I7:I16)</f>
        <v>0</v>
      </c>
      <c r="J6" s="84"/>
      <c r="K6" s="112">
        <f>SUM(K7:K16)</f>
        <v>4.4</v>
      </c>
    </row>
    <row r="7" spans="1:11" s="53" customFormat="1" ht="12" customHeight="1" outlineLevel="2">
      <c r="A7" s="59">
        <v>1</v>
      </c>
      <c r="B7" s="7" t="s">
        <v>4</v>
      </c>
      <c r="C7" s="19" t="s">
        <v>436</v>
      </c>
      <c r="D7" s="7" t="s">
        <v>137</v>
      </c>
      <c r="E7" s="43">
        <v>1</v>
      </c>
      <c r="F7" s="49"/>
      <c r="G7" s="49">
        <f>E7*F7</f>
        <v>0</v>
      </c>
      <c r="H7" s="20"/>
      <c r="I7" s="113">
        <f>E7*H7</f>
        <v>0</v>
      </c>
      <c r="J7" s="85">
        <v>0.26</v>
      </c>
      <c r="K7" s="113">
        <f aca="true" t="shared" si="0" ref="K7:K16">E7*J7</f>
        <v>0.26</v>
      </c>
    </row>
    <row r="8" spans="1:11" s="53" customFormat="1" ht="12" customHeight="1" outlineLevel="2">
      <c r="A8" s="59" t="s">
        <v>300</v>
      </c>
      <c r="B8" s="7" t="s">
        <v>178</v>
      </c>
      <c r="C8" s="19" t="s">
        <v>374</v>
      </c>
      <c r="D8" s="7" t="s">
        <v>12</v>
      </c>
      <c r="E8" s="43">
        <v>9</v>
      </c>
      <c r="F8" s="49"/>
      <c r="G8" s="49">
        <f aca="true" t="shared" si="1" ref="G8:G16">E8*F8</f>
        <v>0</v>
      </c>
      <c r="H8" s="20"/>
      <c r="I8" s="113">
        <f aca="true" t="shared" si="2" ref="I8:I16">E8*H8</f>
        <v>0</v>
      </c>
      <c r="J8" s="85">
        <v>0.235</v>
      </c>
      <c r="K8" s="113">
        <f t="shared" si="0"/>
        <v>2.1149999999999998</v>
      </c>
    </row>
    <row r="9" spans="1:11" s="53" customFormat="1" ht="12" customHeight="1" outlineLevel="2">
      <c r="A9" s="59" t="s">
        <v>301</v>
      </c>
      <c r="B9" s="7" t="s">
        <v>373</v>
      </c>
      <c r="C9" s="19" t="s">
        <v>375</v>
      </c>
      <c r="D9" s="7" t="s">
        <v>12</v>
      </c>
      <c r="E9" s="43">
        <v>9</v>
      </c>
      <c r="F9" s="49"/>
      <c r="G9" s="49">
        <f t="shared" si="1"/>
        <v>0</v>
      </c>
      <c r="H9" s="20"/>
      <c r="I9" s="113">
        <f t="shared" si="2"/>
        <v>0</v>
      </c>
      <c r="J9" s="85">
        <v>0.225</v>
      </c>
      <c r="K9" s="113">
        <f t="shared" si="0"/>
        <v>2.025</v>
      </c>
    </row>
    <row r="10" spans="1:11" s="53" customFormat="1" ht="24" outlineLevel="2">
      <c r="A10" s="59" t="s">
        <v>302</v>
      </c>
      <c r="B10" s="7" t="s">
        <v>376</v>
      </c>
      <c r="C10" s="19" t="s">
        <v>377</v>
      </c>
      <c r="D10" s="7" t="s">
        <v>13</v>
      </c>
      <c r="E10" s="43">
        <v>13.44</v>
      </c>
      <c r="F10" s="49"/>
      <c r="G10" s="49">
        <f t="shared" si="1"/>
        <v>0</v>
      </c>
      <c r="H10" s="20"/>
      <c r="I10" s="113">
        <f t="shared" si="2"/>
        <v>0</v>
      </c>
      <c r="J10" s="85"/>
      <c r="K10" s="113">
        <f t="shared" si="0"/>
        <v>0</v>
      </c>
    </row>
    <row r="11" spans="1:11" s="53" customFormat="1" ht="12" outlineLevel="2">
      <c r="A11" s="59" t="s">
        <v>303</v>
      </c>
      <c r="B11" s="7" t="s">
        <v>31</v>
      </c>
      <c r="C11" s="19" t="s">
        <v>65</v>
      </c>
      <c r="D11" s="7" t="s">
        <v>13</v>
      </c>
      <c r="E11" s="107">
        <v>9.54</v>
      </c>
      <c r="F11" s="49"/>
      <c r="G11" s="49">
        <f t="shared" si="1"/>
        <v>0</v>
      </c>
      <c r="H11" s="20"/>
      <c r="I11" s="113">
        <f t="shared" si="2"/>
        <v>0</v>
      </c>
      <c r="J11" s="85"/>
      <c r="K11" s="113">
        <f t="shared" si="0"/>
        <v>0</v>
      </c>
    </row>
    <row r="12" spans="1:11" s="53" customFormat="1" ht="12" customHeight="1" outlineLevel="2">
      <c r="A12" s="59" t="s">
        <v>304</v>
      </c>
      <c r="B12" s="7" t="s">
        <v>378</v>
      </c>
      <c r="C12" s="19" t="s">
        <v>379</v>
      </c>
      <c r="D12" s="7" t="s">
        <v>13</v>
      </c>
      <c r="E12" s="107">
        <v>9.54</v>
      </c>
      <c r="F12" s="49"/>
      <c r="G12" s="49">
        <f t="shared" si="1"/>
        <v>0</v>
      </c>
      <c r="H12" s="20"/>
      <c r="I12" s="113">
        <f t="shared" si="2"/>
        <v>0</v>
      </c>
      <c r="J12" s="85"/>
      <c r="K12" s="113">
        <f t="shared" si="0"/>
        <v>0</v>
      </c>
    </row>
    <row r="13" spans="1:11" s="53" customFormat="1" ht="12" outlineLevel="2">
      <c r="A13" s="59" t="s">
        <v>305</v>
      </c>
      <c r="B13" s="7" t="s">
        <v>33</v>
      </c>
      <c r="C13" s="19" t="s">
        <v>85</v>
      </c>
      <c r="D13" s="7" t="s">
        <v>13</v>
      </c>
      <c r="E13" s="107">
        <v>9.54</v>
      </c>
      <c r="F13" s="49"/>
      <c r="G13" s="49">
        <f t="shared" si="1"/>
        <v>0</v>
      </c>
      <c r="H13" s="20"/>
      <c r="I13" s="113">
        <f t="shared" si="2"/>
        <v>0</v>
      </c>
      <c r="J13" s="85"/>
      <c r="K13" s="113">
        <f t="shared" si="0"/>
        <v>0</v>
      </c>
    </row>
    <row r="14" spans="1:11" s="53" customFormat="1" ht="24" outlineLevel="2">
      <c r="A14" s="59" t="s">
        <v>306</v>
      </c>
      <c r="B14" s="7" t="s">
        <v>35</v>
      </c>
      <c r="C14" s="19" t="s">
        <v>69</v>
      </c>
      <c r="D14" s="7" t="s">
        <v>13</v>
      </c>
      <c r="E14" s="107">
        <v>8.075</v>
      </c>
      <c r="F14" s="49"/>
      <c r="G14" s="49">
        <f t="shared" si="1"/>
        <v>0</v>
      </c>
      <c r="H14" s="20"/>
      <c r="I14" s="113">
        <f t="shared" si="2"/>
        <v>0</v>
      </c>
      <c r="J14" s="85"/>
      <c r="K14" s="113">
        <f t="shared" si="0"/>
        <v>0</v>
      </c>
    </row>
    <row r="15" spans="1:11" s="53" customFormat="1" ht="12" outlineLevel="2">
      <c r="A15" s="59" t="s">
        <v>307</v>
      </c>
      <c r="B15" s="7" t="s">
        <v>5</v>
      </c>
      <c r="C15" s="19" t="s">
        <v>86</v>
      </c>
      <c r="D15" s="7" t="s">
        <v>2</v>
      </c>
      <c r="E15" s="107">
        <v>14.535</v>
      </c>
      <c r="F15" s="49"/>
      <c r="G15" s="49">
        <f t="shared" si="1"/>
        <v>0</v>
      </c>
      <c r="H15" s="20"/>
      <c r="I15" s="113">
        <f t="shared" si="2"/>
        <v>0</v>
      </c>
      <c r="J15" s="85"/>
      <c r="K15" s="113">
        <f t="shared" si="0"/>
        <v>0</v>
      </c>
    </row>
    <row r="16" spans="1:11" s="53" customFormat="1" ht="12" outlineLevel="2">
      <c r="A16" s="59" t="s">
        <v>308</v>
      </c>
      <c r="B16" s="7" t="s">
        <v>34</v>
      </c>
      <c r="C16" s="19" t="s">
        <v>66</v>
      </c>
      <c r="D16" s="7" t="s">
        <v>13</v>
      </c>
      <c r="E16" s="107">
        <v>3.9</v>
      </c>
      <c r="F16" s="49"/>
      <c r="G16" s="49">
        <f t="shared" si="1"/>
        <v>0</v>
      </c>
      <c r="H16" s="20"/>
      <c r="I16" s="113">
        <f t="shared" si="2"/>
        <v>0</v>
      </c>
      <c r="J16" s="85"/>
      <c r="K16" s="113">
        <f t="shared" si="0"/>
        <v>0</v>
      </c>
    </row>
    <row r="17" spans="1:12" s="93" customFormat="1" ht="12.75" customHeight="1" outlineLevel="2">
      <c r="A17" s="86"/>
      <c r="B17" s="87"/>
      <c r="C17" s="88"/>
      <c r="D17" s="87"/>
      <c r="E17" s="89"/>
      <c r="F17" s="90"/>
      <c r="G17" s="90"/>
      <c r="H17" s="91"/>
      <c r="I17" s="114"/>
      <c r="J17" s="92"/>
      <c r="K17" s="114"/>
      <c r="L17" s="53"/>
    </row>
    <row r="18" spans="1:12" s="16" customFormat="1" ht="16.5" customHeight="1" outlineLevel="1">
      <c r="A18" s="57"/>
      <c r="B18" s="58"/>
      <c r="C18" s="17" t="s">
        <v>54</v>
      </c>
      <c r="D18" s="2"/>
      <c r="E18" s="42"/>
      <c r="F18" s="48"/>
      <c r="G18" s="48">
        <f>SUBTOTAL(9,G19:G20)</f>
        <v>0</v>
      </c>
      <c r="H18" s="18"/>
      <c r="I18" s="112">
        <f>SUBTOTAL(9,I19:I20)</f>
        <v>1.18349</v>
      </c>
      <c r="J18" s="84"/>
      <c r="K18" s="112">
        <f>SUBTOTAL(9,K19:K20)</f>
        <v>0</v>
      </c>
      <c r="L18" s="53"/>
    </row>
    <row r="19" spans="1:11" s="53" customFormat="1" ht="12" customHeight="1" outlineLevel="2">
      <c r="A19" s="59" t="s">
        <v>309</v>
      </c>
      <c r="B19" s="7" t="s">
        <v>327</v>
      </c>
      <c r="C19" s="19" t="s">
        <v>347</v>
      </c>
      <c r="D19" s="7" t="s">
        <v>17</v>
      </c>
      <c r="E19" s="43">
        <v>29</v>
      </c>
      <c r="F19" s="49"/>
      <c r="G19" s="49">
        <f>E19*F19</f>
        <v>0</v>
      </c>
      <c r="H19" s="20">
        <v>0.04081</v>
      </c>
      <c r="I19" s="113">
        <f>E19*H19</f>
        <v>1.18349</v>
      </c>
      <c r="J19" s="85"/>
      <c r="K19" s="113">
        <f>E19*J19</f>
        <v>0</v>
      </c>
    </row>
    <row r="20" spans="1:12" s="12" customFormat="1" ht="12" customHeight="1">
      <c r="A20" s="55"/>
      <c r="B20" s="56"/>
      <c r="C20" s="14"/>
      <c r="D20" s="13"/>
      <c r="E20" s="41"/>
      <c r="F20" s="47"/>
      <c r="G20" s="47"/>
      <c r="H20" s="15"/>
      <c r="I20" s="111"/>
      <c r="J20" s="103"/>
      <c r="K20" s="111"/>
      <c r="L20" s="53"/>
    </row>
    <row r="21" spans="1:12" s="16" customFormat="1" ht="16.5" customHeight="1" outlineLevel="1">
      <c r="A21" s="57"/>
      <c r="B21" s="58"/>
      <c r="C21" s="17" t="s">
        <v>55</v>
      </c>
      <c r="D21" s="2"/>
      <c r="E21" s="42"/>
      <c r="F21" s="48"/>
      <c r="G21" s="48">
        <f>SUBTOTAL(9,G22:G25)</f>
        <v>0</v>
      </c>
      <c r="H21" s="18"/>
      <c r="I21" s="112">
        <f>SUM(I22:I24)</f>
        <v>10.202205000000001</v>
      </c>
      <c r="J21" s="84"/>
      <c r="K21" s="112">
        <f>SUBTOTAL(9,K22:K25)</f>
        <v>0</v>
      </c>
      <c r="L21" s="53"/>
    </row>
    <row r="22" spans="1:11" s="53" customFormat="1" ht="12" outlineLevel="2">
      <c r="A22" s="59" t="s">
        <v>310</v>
      </c>
      <c r="B22" s="7" t="s">
        <v>36</v>
      </c>
      <c r="C22" s="19" t="s">
        <v>61</v>
      </c>
      <c r="D22" s="7" t="s">
        <v>13</v>
      </c>
      <c r="E22" s="43">
        <v>0.9</v>
      </c>
      <c r="F22" s="49"/>
      <c r="G22" s="49">
        <f>E22*F22</f>
        <v>0</v>
      </c>
      <c r="H22" s="20">
        <v>1.89077</v>
      </c>
      <c r="I22" s="113">
        <f>E22*H22</f>
        <v>1.7016930000000001</v>
      </c>
      <c r="J22" s="85"/>
      <c r="K22" s="113">
        <f>E22*J22</f>
        <v>0</v>
      </c>
    </row>
    <row r="23" spans="1:11" s="53" customFormat="1" ht="12" outlineLevel="2">
      <c r="A23" s="59" t="s">
        <v>311</v>
      </c>
      <c r="B23" s="7" t="s">
        <v>381</v>
      </c>
      <c r="C23" s="19" t="s">
        <v>382</v>
      </c>
      <c r="D23" s="7" t="s">
        <v>12</v>
      </c>
      <c r="E23" s="43">
        <v>19.2</v>
      </c>
      <c r="F23" s="49"/>
      <c r="G23" s="49">
        <f>E23*F23</f>
        <v>0</v>
      </c>
      <c r="H23" s="20">
        <v>0.4</v>
      </c>
      <c r="I23" s="113">
        <f>E23*H23</f>
        <v>7.68</v>
      </c>
      <c r="J23" s="85"/>
      <c r="K23" s="113">
        <f>E23*J23</f>
        <v>0</v>
      </c>
    </row>
    <row r="24" spans="1:11" s="53" customFormat="1" ht="12" outlineLevel="2">
      <c r="A24" s="118" t="s">
        <v>312</v>
      </c>
      <c r="B24" s="119" t="s">
        <v>380</v>
      </c>
      <c r="C24" s="120" t="s">
        <v>383</v>
      </c>
      <c r="D24" s="119" t="s">
        <v>13</v>
      </c>
      <c r="E24" s="121">
        <v>1.8</v>
      </c>
      <c r="F24" s="122"/>
      <c r="G24" s="49">
        <f>E24*F24</f>
        <v>0</v>
      </c>
      <c r="H24" s="123">
        <v>0.45584</v>
      </c>
      <c r="I24" s="113">
        <f>E24*H24</f>
        <v>0.820512</v>
      </c>
      <c r="J24" s="130"/>
      <c r="K24" s="113">
        <f>E24*J24</f>
        <v>0</v>
      </c>
    </row>
    <row r="25" spans="1:12" s="93" customFormat="1" ht="12.75" customHeight="1" outlineLevel="2">
      <c r="A25" s="86"/>
      <c r="B25" s="87"/>
      <c r="C25" s="88"/>
      <c r="D25" s="87"/>
      <c r="E25" s="89"/>
      <c r="F25" s="90"/>
      <c r="G25" s="90"/>
      <c r="H25" s="91"/>
      <c r="I25" s="114"/>
      <c r="J25" s="92"/>
      <c r="K25" s="114"/>
      <c r="L25" s="53"/>
    </row>
    <row r="26" spans="1:12" s="16" customFormat="1" ht="16.5" customHeight="1" outlineLevel="1">
      <c r="A26" s="57"/>
      <c r="B26" s="58"/>
      <c r="C26" s="17" t="s">
        <v>218</v>
      </c>
      <c r="D26" s="2"/>
      <c r="E26" s="42"/>
      <c r="F26" s="48"/>
      <c r="G26" s="48">
        <f>SUM(G27:G29)</f>
        <v>0</v>
      </c>
      <c r="H26" s="18"/>
      <c r="I26" s="112">
        <f>SUM(I27:I29)</f>
        <v>5.761226</v>
      </c>
      <c r="J26" s="104"/>
      <c r="K26" s="112">
        <f>SUBTOTAL(9,K27:K30)</f>
        <v>0</v>
      </c>
      <c r="L26" s="53"/>
    </row>
    <row r="27" spans="1:11" s="53" customFormat="1" ht="12" customHeight="1" outlineLevel="2">
      <c r="A27" s="59" t="s">
        <v>313</v>
      </c>
      <c r="B27" s="7" t="s">
        <v>219</v>
      </c>
      <c r="C27" s="19" t="s">
        <v>220</v>
      </c>
      <c r="D27" s="7" t="s">
        <v>17</v>
      </c>
      <c r="E27" s="43">
        <v>29</v>
      </c>
      <c r="F27" s="49"/>
      <c r="G27" s="49">
        <f>E27*F27</f>
        <v>0</v>
      </c>
      <c r="H27" s="20">
        <v>0.05736</v>
      </c>
      <c r="I27" s="113">
        <f>E27*H27</f>
        <v>1.66344</v>
      </c>
      <c r="J27" s="20"/>
      <c r="K27" s="113">
        <f>E27*J27</f>
        <v>0</v>
      </c>
    </row>
    <row r="28" spans="1:11" s="53" customFormat="1" ht="12" customHeight="1" outlineLevel="2">
      <c r="A28" s="59" t="s">
        <v>87</v>
      </c>
      <c r="B28" s="7" t="s">
        <v>221</v>
      </c>
      <c r="C28" s="19" t="s">
        <v>222</v>
      </c>
      <c r="D28" s="7" t="s">
        <v>12</v>
      </c>
      <c r="E28" s="43">
        <v>24.2</v>
      </c>
      <c r="F28" s="49"/>
      <c r="G28" s="49">
        <f>E28*F28</f>
        <v>0</v>
      </c>
      <c r="H28" s="20">
        <v>0.10712</v>
      </c>
      <c r="I28" s="113">
        <f>E28*H28</f>
        <v>2.592304</v>
      </c>
      <c r="J28" s="20"/>
      <c r="K28" s="113">
        <f>E28*J28</f>
        <v>0</v>
      </c>
    </row>
    <row r="29" spans="1:11" s="53" customFormat="1" ht="12" customHeight="1" outlineLevel="2">
      <c r="A29" s="59" t="s">
        <v>88</v>
      </c>
      <c r="B29" s="7" t="s">
        <v>223</v>
      </c>
      <c r="C29" s="19" t="s">
        <v>224</v>
      </c>
      <c r="D29" s="7" t="s">
        <v>12</v>
      </c>
      <c r="E29" s="43">
        <v>24.2</v>
      </c>
      <c r="F29" s="49"/>
      <c r="G29" s="49">
        <f>E29*F29</f>
        <v>0</v>
      </c>
      <c r="H29" s="20">
        <v>0.06221</v>
      </c>
      <c r="I29" s="113">
        <f>E29*H29</f>
        <v>1.505482</v>
      </c>
      <c r="J29" s="20"/>
      <c r="K29" s="113">
        <f>E29*J29</f>
        <v>0</v>
      </c>
    </row>
    <row r="30" spans="1:12" s="93" customFormat="1" ht="12" customHeight="1" outlineLevel="2">
      <c r="A30" s="86"/>
      <c r="B30" s="87"/>
      <c r="C30" s="88"/>
      <c r="D30" s="87"/>
      <c r="E30" s="89"/>
      <c r="F30" s="90"/>
      <c r="G30" s="90"/>
      <c r="H30" s="91"/>
      <c r="I30" s="114"/>
      <c r="J30" s="106"/>
      <c r="K30" s="114"/>
      <c r="L30" s="53"/>
    </row>
    <row r="31" spans="1:12" s="16" customFormat="1" ht="12" customHeight="1" outlineLevel="1">
      <c r="A31" s="57"/>
      <c r="B31" s="58"/>
      <c r="C31" s="17" t="s">
        <v>53</v>
      </c>
      <c r="D31" s="2"/>
      <c r="E31" s="42"/>
      <c r="F31" s="48"/>
      <c r="G31" s="48">
        <f>SUM(G32:G43)</f>
        <v>0</v>
      </c>
      <c r="H31" s="18"/>
      <c r="I31" s="112">
        <f>SUM(I32:I43)</f>
        <v>0.00055</v>
      </c>
      <c r="J31" s="104"/>
      <c r="K31" s="112">
        <f>SUBTOTAL(9,K32:K49)</f>
        <v>0</v>
      </c>
      <c r="L31" s="53"/>
    </row>
    <row r="32" spans="1:11" s="53" customFormat="1" ht="12" customHeight="1" outlineLevel="2">
      <c r="A32" s="118" t="s">
        <v>89</v>
      </c>
      <c r="B32" s="119" t="s">
        <v>384</v>
      </c>
      <c r="C32" s="120" t="s">
        <v>385</v>
      </c>
      <c r="D32" s="119" t="s">
        <v>17</v>
      </c>
      <c r="E32" s="121">
        <v>11</v>
      </c>
      <c r="F32" s="122"/>
      <c r="G32" s="49">
        <f aca="true" t="shared" si="3" ref="G32:G43">E32*F32</f>
        <v>0</v>
      </c>
      <c r="H32" s="123"/>
      <c r="I32" s="113">
        <f>E32*H32</f>
        <v>0</v>
      </c>
      <c r="J32" s="123"/>
      <c r="K32" s="113">
        <f aca="true" t="shared" si="4" ref="K32:K43">E32*J32</f>
        <v>0</v>
      </c>
    </row>
    <row r="33" spans="1:11" s="53" customFormat="1" ht="12" customHeight="1" outlineLevel="2">
      <c r="A33" s="59" t="s">
        <v>90</v>
      </c>
      <c r="B33" s="7" t="s">
        <v>6</v>
      </c>
      <c r="C33" s="19" t="s">
        <v>248</v>
      </c>
      <c r="D33" s="7" t="s">
        <v>17</v>
      </c>
      <c r="E33" s="43">
        <v>4</v>
      </c>
      <c r="F33" s="101"/>
      <c r="G33" s="49">
        <f t="shared" si="3"/>
        <v>0</v>
      </c>
      <c r="H33" s="20"/>
      <c r="I33" s="113">
        <f>E33*H33</f>
        <v>0</v>
      </c>
      <c r="J33" s="20"/>
      <c r="K33" s="113">
        <f t="shared" si="4"/>
        <v>0</v>
      </c>
    </row>
    <row r="34" spans="1:11" s="53" customFormat="1" ht="12" customHeight="1" outlineLevel="2">
      <c r="A34" s="118" t="s">
        <v>91</v>
      </c>
      <c r="B34" s="7" t="s">
        <v>7</v>
      </c>
      <c r="C34" s="19" t="s">
        <v>249</v>
      </c>
      <c r="D34" s="7" t="s">
        <v>17</v>
      </c>
      <c r="E34" s="43">
        <v>4</v>
      </c>
      <c r="F34" s="101"/>
      <c r="G34" s="49">
        <f t="shared" si="3"/>
        <v>0</v>
      </c>
      <c r="H34" s="20"/>
      <c r="I34" s="113">
        <f>E34*H34</f>
        <v>0</v>
      </c>
      <c r="J34" s="20"/>
      <c r="K34" s="113">
        <f t="shared" si="4"/>
        <v>0</v>
      </c>
    </row>
    <row r="35" spans="1:11" s="53" customFormat="1" ht="12" customHeight="1" outlineLevel="2">
      <c r="A35" s="59" t="s">
        <v>92</v>
      </c>
      <c r="B35" s="7" t="s">
        <v>73</v>
      </c>
      <c r="C35" s="19" t="s">
        <v>251</v>
      </c>
      <c r="D35" s="7" t="s">
        <v>17</v>
      </c>
      <c r="E35" s="43">
        <v>2</v>
      </c>
      <c r="F35" s="101"/>
      <c r="G35" s="49">
        <f t="shared" si="3"/>
        <v>0</v>
      </c>
      <c r="H35" s="20"/>
      <c r="I35" s="113">
        <f>E35*H35</f>
        <v>0</v>
      </c>
      <c r="J35" s="20"/>
      <c r="K35" s="113">
        <f t="shared" si="4"/>
        <v>0</v>
      </c>
    </row>
    <row r="36" spans="1:11" s="53" customFormat="1" ht="12" customHeight="1" outlineLevel="2">
      <c r="A36" s="118" t="s">
        <v>93</v>
      </c>
      <c r="B36" s="119" t="s">
        <v>386</v>
      </c>
      <c r="C36" s="120" t="s">
        <v>387</v>
      </c>
      <c r="D36" s="119" t="s">
        <v>17</v>
      </c>
      <c r="E36" s="121">
        <v>4</v>
      </c>
      <c r="F36" s="122"/>
      <c r="G36" s="122">
        <f t="shared" si="3"/>
        <v>0</v>
      </c>
      <c r="H36" s="123"/>
      <c r="I36" s="129">
        <v>1E-05</v>
      </c>
      <c r="J36" s="123"/>
      <c r="K36" s="129">
        <f t="shared" si="4"/>
        <v>0</v>
      </c>
    </row>
    <row r="37" spans="1:11" s="53" customFormat="1" ht="12" customHeight="1" outlineLevel="2">
      <c r="A37" s="59" t="s">
        <v>94</v>
      </c>
      <c r="B37" s="7" t="s">
        <v>8</v>
      </c>
      <c r="C37" s="19" t="s">
        <v>246</v>
      </c>
      <c r="D37" s="7" t="s">
        <v>17</v>
      </c>
      <c r="E37" s="43">
        <v>1</v>
      </c>
      <c r="F37" s="101"/>
      <c r="G37" s="49">
        <f t="shared" si="3"/>
        <v>0</v>
      </c>
      <c r="H37" s="20"/>
      <c r="I37" s="113">
        <f aca="true" t="shared" si="5" ref="I37:I43">E37*H37</f>
        <v>0</v>
      </c>
      <c r="J37" s="20"/>
      <c r="K37" s="113">
        <f t="shared" si="4"/>
        <v>0</v>
      </c>
    </row>
    <row r="38" spans="1:11" s="53" customFormat="1" ht="12" customHeight="1" outlineLevel="2">
      <c r="A38" s="118" t="s">
        <v>95</v>
      </c>
      <c r="B38" s="7" t="s">
        <v>9</v>
      </c>
      <c r="C38" s="19" t="s">
        <v>247</v>
      </c>
      <c r="D38" s="7" t="s">
        <v>17</v>
      </c>
      <c r="E38" s="43">
        <v>2</v>
      </c>
      <c r="F38" s="101"/>
      <c r="G38" s="49">
        <f t="shared" si="3"/>
        <v>0</v>
      </c>
      <c r="H38" s="20"/>
      <c r="I38" s="113">
        <f t="shared" si="5"/>
        <v>0</v>
      </c>
      <c r="J38" s="20"/>
      <c r="K38" s="113">
        <f t="shared" si="4"/>
        <v>0</v>
      </c>
    </row>
    <row r="39" spans="1:11" s="53" customFormat="1" ht="12" customHeight="1" outlineLevel="2">
      <c r="A39" s="59" t="s">
        <v>96</v>
      </c>
      <c r="B39" s="7" t="s">
        <v>10</v>
      </c>
      <c r="C39" s="19" t="s">
        <v>250</v>
      </c>
      <c r="D39" s="7" t="s">
        <v>17</v>
      </c>
      <c r="E39" s="43">
        <v>1</v>
      </c>
      <c r="F39" s="101"/>
      <c r="G39" s="49">
        <f t="shared" si="3"/>
        <v>0</v>
      </c>
      <c r="H39" s="20"/>
      <c r="I39" s="113">
        <f t="shared" si="5"/>
        <v>0</v>
      </c>
      <c r="J39" s="20"/>
      <c r="K39" s="113">
        <f t="shared" si="4"/>
        <v>0</v>
      </c>
    </row>
    <row r="40" spans="1:11" s="53" customFormat="1" ht="12" customHeight="1" outlineLevel="2">
      <c r="A40" s="118" t="s">
        <v>97</v>
      </c>
      <c r="B40" s="7" t="s">
        <v>11</v>
      </c>
      <c r="C40" s="19" t="s">
        <v>329</v>
      </c>
      <c r="D40" s="7" t="s">
        <v>17</v>
      </c>
      <c r="E40" s="43">
        <v>2</v>
      </c>
      <c r="F40" s="49"/>
      <c r="G40" s="49">
        <f t="shared" si="3"/>
        <v>0</v>
      </c>
      <c r="H40" s="20">
        <v>0.00027</v>
      </c>
      <c r="I40" s="113">
        <f t="shared" si="5"/>
        <v>0.00054</v>
      </c>
      <c r="J40" s="20"/>
      <c r="K40" s="113">
        <f t="shared" si="4"/>
        <v>0</v>
      </c>
    </row>
    <row r="41" spans="1:11" s="53" customFormat="1" ht="12" customHeight="1" outlineLevel="2">
      <c r="A41" s="59" t="s">
        <v>98</v>
      </c>
      <c r="B41" s="7" t="s">
        <v>194</v>
      </c>
      <c r="C41" s="19" t="s">
        <v>340</v>
      </c>
      <c r="D41" s="7" t="s">
        <v>1</v>
      </c>
      <c r="E41" s="43">
        <v>20</v>
      </c>
      <c r="F41" s="49"/>
      <c r="G41" s="49">
        <f t="shared" si="3"/>
        <v>0</v>
      </c>
      <c r="H41" s="20"/>
      <c r="I41" s="113">
        <f t="shared" si="5"/>
        <v>0</v>
      </c>
      <c r="J41" s="20"/>
      <c r="K41" s="113">
        <f t="shared" si="4"/>
        <v>0</v>
      </c>
    </row>
    <row r="42" spans="1:11" s="53" customFormat="1" ht="12" customHeight="1" outlineLevel="2">
      <c r="A42" s="118" t="s">
        <v>99</v>
      </c>
      <c r="B42" s="7" t="s">
        <v>225</v>
      </c>
      <c r="C42" s="19" t="s">
        <v>341</v>
      </c>
      <c r="D42" s="7" t="s">
        <v>1</v>
      </c>
      <c r="E42" s="43">
        <v>67</v>
      </c>
      <c r="F42" s="49"/>
      <c r="G42" s="49">
        <f t="shared" si="3"/>
        <v>0</v>
      </c>
      <c r="H42" s="20"/>
      <c r="I42" s="113">
        <f t="shared" si="5"/>
        <v>0</v>
      </c>
      <c r="J42" s="20"/>
      <c r="K42" s="113">
        <f t="shared" si="4"/>
        <v>0</v>
      </c>
    </row>
    <row r="43" spans="1:11" s="53" customFormat="1" ht="12" customHeight="1" outlineLevel="2">
      <c r="A43" s="59" t="s">
        <v>107</v>
      </c>
      <c r="B43" s="7" t="s">
        <v>172</v>
      </c>
      <c r="C43" s="19" t="s">
        <v>339</v>
      </c>
      <c r="D43" s="7" t="s">
        <v>1</v>
      </c>
      <c r="E43" s="43">
        <v>32</v>
      </c>
      <c r="F43" s="49"/>
      <c r="G43" s="49">
        <f t="shared" si="3"/>
        <v>0</v>
      </c>
      <c r="H43" s="20"/>
      <c r="I43" s="113">
        <f t="shared" si="5"/>
        <v>0</v>
      </c>
      <c r="J43" s="20"/>
      <c r="K43" s="113">
        <f t="shared" si="4"/>
        <v>0</v>
      </c>
    </row>
    <row r="44" spans="1:11" s="53" customFormat="1" ht="12" customHeight="1" outlineLevel="2">
      <c r="A44" s="118"/>
      <c r="B44" s="119"/>
      <c r="C44" s="120"/>
      <c r="D44" s="119"/>
      <c r="E44" s="121"/>
      <c r="F44" s="122"/>
      <c r="G44" s="122"/>
      <c r="H44" s="123"/>
      <c r="I44" s="129"/>
      <c r="J44" s="123"/>
      <c r="K44" s="129"/>
    </row>
    <row r="45" spans="1:12" s="16" customFormat="1" ht="12" customHeight="1" outlineLevel="1">
      <c r="A45" s="57"/>
      <c r="B45" s="58"/>
      <c r="C45" s="17" t="s">
        <v>410</v>
      </c>
      <c r="D45" s="2"/>
      <c r="E45" s="42"/>
      <c r="F45" s="48"/>
      <c r="G45" s="48">
        <f>SUM(G46:G49)</f>
        <v>0</v>
      </c>
      <c r="H45" s="18"/>
      <c r="I45" s="112">
        <f>SUM(I46:I48)</f>
        <v>0.0247296</v>
      </c>
      <c r="J45" s="104"/>
      <c r="K45" s="112">
        <f>SUM(K46:K48)</f>
        <v>0</v>
      </c>
      <c r="L45" s="53"/>
    </row>
    <row r="46" spans="1:11" s="53" customFormat="1" ht="12" customHeight="1" outlineLevel="2">
      <c r="A46" s="118" t="s">
        <v>108</v>
      </c>
      <c r="B46" s="119" t="s">
        <v>411</v>
      </c>
      <c r="C46" s="120" t="s">
        <v>412</v>
      </c>
      <c r="D46" s="119" t="s">
        <v>12</v>
      </c>
      <c r="E46" s="121">
        <v>22.08</v>
      </c>
      <c r="F46" s="122"/>
      <c r="G46" s="122">
        <f>E46*F46</f>
        <v>0</v>
      </c>
      <c r="H46" s="123">
        <v>0.0004</v>
      </c>
      <c r="I46" s="129">
        <f>H46*E46</f>
        <v>0.008832</v>
      </c>
      <c r="J46" s="123"/>
      <c r="K46" s="129">
        <f>J46*E46</f>
        <v>0</v>
      </c>
    </row>
    <row r="47" spans="1:11" s="53" customFormat="1" ht="12" customHeight="1" outlineLevel="2">
      <c r="A47" s="118" t="s">
        <v>109</v>
      </c>
      <c r="B47" s="119" t="s">
        <v>413</v>
      </c>
      <c r="C47" s="120" t="s">
        <v>414</v>
      </c>
      <c r="D47" s="119" t="s">
        <v>12</v>
      </c>
      <c r="E47" s="121">
        <v>22.08</v>
      </c>
      <c r="F47" s="122"/>
      <c r="G47" s="122">
        <f>E47*F47</f>
        <v>0</v>
      </c>
      <c r="H47" s="123">
        <v>0.00072</v>
      </c>
      <c r="I47" s="129">
        <f>H47*E47</f>
        <v>0.0158976</v>
      </c>
      <c r="J47" s="123"/>
      <c r="K47" s="129">
        <f>J47*E47</f>
        <v>0</v>
      </c>
    </row>
    <row r="48" spans="1:11" s="53" customFormat="1" ht="12" customHeight="1" outlineLevel="2">
      <c r="A48" s="118" t="s">
        <v>110</v>
      </c>
      <c r="B48" s="119" t="s">
        <v>415</v>
      </c>
      <c r="C48" s="120" t="s">
        <v>416</v>
      </c>
      <c r="D48" s="119" t="s">
        <v>2</v>
      </c>
      <c r="E48" s="121">
        <v>0.025</v>
      </c>
      <c r="F48" s="122"/>
      <c r="G48" s="122">
        <f>E48*F48</f>
        <v>0</v>
      </c>
      <c r="H48" s="123"/>
      <c r="I48" s="105">
        <v>0</v>
      </c>
      <c r="J48" s="20"/>
      <c r="K48" s="105">
        <f>E48*J48</f>
        <v>0</v>
      </c>
    </row>
    <row r="49" spans="1:11" s="53" customFormat="1" ht="12" customHeight="1" outlineLevel="2">
      <c r="A49" s="118"/>
      <c r="B49" s="119"/>
      <c r="C49" s="120"/>
      <c r="D49" s="119"/>
      <c r="E49" s="121"/>
      <c r="F49" s="122"/>
      <c r="G49" s="122"/>
      <c r="H49" s="123"/>
      <c r="I49" s="129"/>
      <c r="J49" s="123"/>
      <c r="K49" s="129"/>
    </row>
    <row r="50" spans="1:12" s="16" customFormat="1" ht="16.5" customHeight="1" outlineLevel="1">
      <c r="A50" s="57"/>
      <c r="B50" s="58"/>
      <c r="C50" s="17" t="s">
        <v>74</v>
      </c>
      <c r="D50" s="2"/>
      <c r="E50" s="42"/>
      <c r="F50" s="48"/>
      <c r="G50" s="48">
        <f>SUM(G51:G56)</f>
        <v>0</v>
      </c>
      <c r="H50" s="18"/>
      <c r="I50" s="112">
        <f>SUBTOTAL(9,I51:I57)</f>
        <v>0.1125</v>
      </c>
      <c r="J50" s="104"/>
      <c r="K50" s="112">
        <f>SUBTOTAL(9,K51:K57)</f>
        <v>5.524</v>
      </c>
      <c r="L50" s="53"/>
    </row>
    <row r="51" spans="1:11" s="53" customFormat="1" ht="12" customHeight="1" outlineLevel="2">
      <c r="A51" s="118" t="s">
        <v>111</v>
      </c>
      <c r="B51" s="119" t="s">
        <v>226</v>
      </c>
      <c r="C51" s="120" t="s">
        <v>227</v>
      </c>
      <c r="D51" s="119" t="s">
        <v>1</v>
      </c>
      <c r="E51" s="121">
        <v>158</v>
      </c>
      <c r="F51" s="122"/>
      <c r="G51" s="122">
        <f aca="true" t="shared" si="6" ref="G51:G56">E51*F51</f>
        <v>0</v>
      </c>
      <c r="H51" s="123">
        <v>0.0005</v>
      </c>
      <c r="I51" s="129">
        <f>E51*H51</f>
        <v>0.079</v>
      </c>
      <c r="J51" s="123">
        <v>0.018</v>
      </c>
      <c r="K51" s="129">
        <f aca="true" t="shared" si="7" ref="K51:K56">E51*J51</f>
        <v>2.844</v>
      </c>
    </row>
    <row r="52" spans="1:11" s="53" customFormat="1" ht="12" customHeight="1" outlineLevel="2">
      <c r="A52" s="118" t="s">
        <v>112</v>
      </c>
      <c r="B52" s="119" t="s">
        <v>228</v>
      </c>
      <c r="C52" s="120" t="s">
        <v>229</v>
      </c>
      <c r="D52" s="119" t="s">
        <v>1</v>
      </c>
      <c r="E52" s="121">
        <v>67</v>
      </c>
      <c r="F52" s="122"/>
      <c r="G52" s="122">
        <f t="shared" si="6"/>
        <v>0</v>
      </c>
      <c r="H52" s="123">
        <v>0.0005</v>
      </c>
      <c r="I52" s="129">
        <f>E52*H52</f>
        <v>0.0335</v>
      </c>
      <c r="J52" s="123">
        <v>0.04</v>
      </c>
      <c r="K52" s="129">
        <f t="shared" si="7"/>
        <v>2.68</v>
      </c>
    </row>
    <row r="53" spans="1:11" s="53" customFormat="1" ht="12" customHeight="1" outlineLevel="2">
      <c r="A53" s="118" t="s">
        <v>113</v>
      </c>
      <c r="B53" s="119" t="s">
        <v>230</v>
      </c>
      <c r="C53" s="120" t="s">
        <v>231</v>
      </c>
      <c r="D53" s="119" t="s">
        <v>2</v>
      </c>
      <c r="E53" s="121">
        <v>7.56</v>
      </c>
      <c r="F53" s="122"/>
      <c r="G53" s="122">
        <f t="shared" si="6"/>
        <v>0</v>
      </c>
      <c r="H53" s="123"/>
      <c r="I53" s="129">
        <f>E53*H53</f>
        <v>0</v>
      </c>
      <c r="J53" s="123"/>
      <c r="K53" s="129">
        <f t="shared" si="7"/>
        <v>0</v>
      </c>
    </row>
    <row r="54" spans="1:11" s="53" customFormat="1" ht="12" customHeight="1" outlineLevel="2">
      <c r="A54" s="118" t="s">
        <v>114</v>
      </c>
      <c r="B54" s="119" t="s">
        <v>232</v>
      </c>
      <c r="C54" s="120" t="s">
        <v>233</v>
      </c>
      <c r="D54" s="119" t="s">
        <v>2</v>
      </c>
      <c r="E54" s="121">
        <v>7.56</v>
      </c>
      <c r="F54" s="122"/>
      <c r="G54" s="122">
        <f t="shared" si="6"/>
        <v>0</v>
      </c>
      <c r="H54" s="123"/>
      <c r="I54" s="129">
        <f>E54*H54</f>
        <v>0</v>
      </c>
      <c r="J54" s="123"/>
      <c r="K54" s="129">
        <f t="shared" si="7"/>
        <v>0</v>
      </c>
    </row>
    <row r="55" spans="1:11" s="53" customFormat="1" ht="12" customHeight="1" outlineLevel="2">
      <c r="A55" s="118" t="s">
        <v>115</v>
      </c>
      <c r="B55" s="119" t="s">
        <v>234</v>
      </c>
      <c r="C55" s="120" t="s">
        <v>235</v>
      </c>
      <c r="D55" s="119" t="s">
        <v>2</v>
      </c>
      <c r="E55" s="121">
        <v>7.56</v>
      </c>
      <c r="F55" s="122"/>
      <c r="G55" s="122">
        <f t="shared" si="6"/>
        <v>0</v>
      </c>
      <c r="H55" s="123"/>
      <c r="I55" s="129">
        <f>E55*H55</f>
        <v>0</v>
      </c>
      <c r="J55" s="123"/>
      <c r="K55" s="129">
        <f t="shared" si="7"/>
        <v>0</v>
      </c>
    </row>
    <row r="56" spans="1:11" s="53" customFormat="1" ht="12" customHeight="1" outlineLevel="2">
      <c r="A56" s="118" t="s">
        <v>116</v>
      </c>
      <c r="B56" s="119" t="s">
        <v>106</v>
      </c>
      <c r="C56" s="120" t="s">
        <v>390</v>
      </c>
      <c r="D56" s="119" t="s">
        <v>2</v>
      </c>
      <c r="E56" s="121">
        <v>7.56</v>
      </c>
      <c r="F56" s="122"/>
      <c r="G56" s="122">
        <f t="shared" si="6"/>
        <v>0</v>
      </c>
      <c r="H56" s="123"/>
      <c r="I56" s="124">
        <v>0</v>
      </c>
      <c r="J56" s="123"/>
      <c r="K56" s="124">
        <f t="shared" si="7"/>
        <v>0</v>
      </c>
    </row>
    <row r="57" spans="1:12" s="93" customFormat="1" ht="12.75" customHeight="1" outlineLevel="2">
      <c r="A57" s="86"/>
      <c r="B57" s="87"/>
      <c r="C57" s="88"/>
      <c r="D57" s="87"/>
      <c r="E57" s="89"/>
      <c r="F57" s="90"/>
      <c r="G57" s="90"/>
      <c r="H57" s="91"/>
      <c r="I57" s="114"/>
      <c r="J57" s="106"/>
      <c r="K57" s="114"/>
      <c r="L57" s="53"/>
    </row>
    <row r="58" spans="1:12" s="16" customFormat="1" ht="16.5" customHeight="1" outlineLevel="1">
      <c r="A58" s="57"/>
      <c r="B58" s="58"/>
      <c r="C58" s="17" t="s">
        <v>236</v>
      </c>
      <c r="D58" s="2"/>
      <c r="E58" s="42"/>
      <c r="F58" s="48"/>
      <c r="G58" s="48">
        <f>SUM(G59:G70)</f>
        <v>0</v>
      </c>
      <c r="H58" s="18"/>
      <c r="I58" s="112">
        <f>SUBTOTAL(9,I59:I71)</f>
        <v>1.199755</v>
      </c>
      <c r="J58" s="104"/>
      <c r="K58" s="112">
        <f>SUBTOTAL(9,K59:K71)</f>
        <v>0.08282</v>
      </c>
      <c r="L58" s="53"/>
    </row>
    <row r="59" spans="1:11" s="53" customFormat="1" ht="12" customHeight="1" outlineLevel="2">
      <c r="A59" s="136" t="s">
        <v>117</v>
      </c>
      <c r="B59" s="133" t="s">
        <v>237</v>
      </c>
      <c r="C59" s="117" t="s">
        <v>238</v>
      </c>
      <c r="D59" s="133" t="s">
        <v>1</v>
      </c>
      <c r="E59" s="121">
        <v>11</v>
      </c>
      <c r="F59" s="134"/>
      <c r="G59" s="134">
        <f>E59*F59</f>
        <v>0</v>
      </c>
      <c r="H59" s="132">
        <v>0.00445</v>
      </c>
      <c r="I59" s="135">
        <f aca="true" t="shared" si="8" ref="I59:I69">E59*H59</f>
        <v>0.04895</v>
      </c>
      <c r="J59" s="132"/>
      <c r="K59" s="135">
        <f aca="true" t="shared" si="9" ref="K59:K70">E59*J59</f>
        <v>0</v>
      </c>
    </row>
    <row r="60" spans="1:11" s="53" customFormat="1" ht="12" customHeight="1" outlineLevel="2">
      <c r="A60" s="136" t="s">
        <v>118</v>
      </c>
      <c r="B60" s="133" t="s">
        <v>239</v>
      </c>
      <c r="C60" s="117" t="s">
        <v>240</v>
      </c>
      <c r="D60" s="133" t="s">
        <v>1</v>
      </c>
      <c r="E60" s="121">
        <v>21</v>
      </c>
      <c r="F60" s="134"/>
      <c r="G60" s="134">
        <f aca="true" t="shared" si="10" ref="G60:G70">E60*F60</f>
        <v>0</v>
      </c>
      <c r="H60" s="132">
        <v>0.00275</v>
      </c>
      <c r="I60" s="135">
        <f t="shared" si="8"/>
        <v>0.057749999999999996</v>
      </c>
      <c r="J60" s="132"/>
      <c r="K60" s="135">
        <f t="shared" si="9"/>
        <v>0</v>
      </c>
    </row>
    <row r="61" spans="1:11" s="53" customFormat="1" ht="12" customHeight="1" outlineLevel="2">
      <c r="A61" s="136" t="s">
        <v>119</v>
      </c>
      <c r="B61" s="133" t="s">
        <v>241</v>
      </c>
      <c r="C61" s="117" t="s">
        <v>242</v>
      </c>
      <c r="D61" s="133" t="s">
        <v>1</v>
      </c>
      <c r="E61" s="121">
        <v>67</v>
      </c>
      <c r="F61" s="134"/>
      <c r="G61" s="134">
        <f t="shared" si="10"/>
        <v>0</v>
      </c>
      <c r="H61" s="132">
        <v>0.01336</v>
      </c>
      <c r="I61" s="135">
        <f t="shared" si="8"/>
        <v>0.89512</v>
      </c>
      <c r="J61" s="132"/>
      <c r="K61" s="135">
        <f t="shared" si="9"/>
        <v>0</v>
      </c>
    </row>
    <row r="62" spans="1:11" s="53" customFormat="1" ht="12" customHeight="1" outlineLevel="2">
      <c r="A62" s="136" t="s">
        <v>120</v>
      </c>
      <c r="B62" s="133" t="s">
        <v>243</v>
      </c>
      <c r="C62" s="117" t="s">
        <v>326</v>
      </c>
      <c r="D62" s="133" t="s">
        <v>1</v>
      </c>
      <c r="E62" s="121">
        <v>6.5</v>
      </c>
      <c r="F62" s="134"/>
      <c r="G62" s="134">
        <f t="shared" si="10"/>
        <v>0</v>
      </c>
      <c r="H62" s="132">
        <v>0.01124</v>
      </c>
      <c r="I62" s="135">
        <f t="shared" si="8"/>
        <v>0.07306</v>
      </c>
      <c r="J62" s="132"/>
      <c r="K62" s="135">
        <f t="shared" si="9"/>
        <v>0</v>
      </c>
    </row>
    <row r="63" spans="1:11" s="53" customFormat="1" ht="12" customHeight="1" outlineLevel="2">
      <c r="A63" s="136" t="s">
        <v>121</v>
      </c>
      <c r="B63" s="133" t="s">
        <v>244</v>
      </c>
      <c r="C63" s="117" t="s">
        <v>245</v>
      </c>
      <c r="D63" s="133" t="s">
        <v>1</v>
      </c>
      <c r="E63" s="121">
        <v>13.5</v>
      </c>
      <c r="F63" s="134"/>
      <c r="G63" s="134">
        <f t="shared" si="10"/>
        <v>0</v>
      </c>
      <c r="H63" s="132">
        <v>0.00925</v>
      </c>
      <c r="I63" s="135">
        <f t="shared" si="8"/>
        <v>0.124875</v>
      </c>
      <c r="J63" s="132"/>
      <c r="K63" s="135">
        <f t="shared" si="9"/>
        <v>0</v>
      </c>
    </row>
    <row r="64" spans="1:11" s="53" customFormat="1" ht="12" customHeight="1" outlineLevel="2">
      <c r="A64" s="136" t="s">
        <v>122</v>
      </c>
      <c r="B64" s="133" t="s">
        <v>441</v>
      </c>
      <c r="C64" s="117" t="s">
        <v>442</v>
      </c>
      <c r="D64" s="133" t="s">
        <v>17</v>
      </c>
      <c r="E64" s="121">
        <v>6</v>
      </c>
      <c r="F64" s="134"/>
      <c r="G64" s="134">
        <f t="shared" si="10"/>
        <v>0</v>
      </c>
      <c r="H64" s="132"/>
      <c r="I64" s="135"/>
      <c r="J64" s="132"/>
      <c r="K64" s="135">
        <f t="shared" si="9"/>
        <v>0</v>
      </c>
    </row>
    <row r="65" spans="1:11" s="53" customFormat="1" ht="12" customHeight="1" outlineLevel="2">
      <c r="A65" s="136" t="s">
        <v>123</v>
      </c>
      <c r="B65" s="133" t="s">
        <v>443</v>
      </c>
      <c r="C65" s="117" t="s">
        <v>444</v>
      </c>
      <c r="D65" s="133" t="s">
        <v>17</v>
      </c>
      <c r="E65" s="121">
        <v>13</v>
      </c>
      <c r="F65" s="134"/>
      <c r="G65" s="134">
        <f t="shared" si="10"/>
        <v>0</v>
      </c>
      <c r="H65" s="132"/>
      <c r="I65" s="135"/>
      <c r="J65" s="132"/>
      <c r="K65" s="135">
        <f t="shared" si="9"/>
        <v>0</v>
      </c>
    </row>
    <row r="66" spans="1:11" s="53" customFormat="1" ht="12" customHeight="1" outlineLevel="2">
      <c r="A66" s="136" t="s">
        <v>124</v>
      </c>
      <c r="B66" s="133" t="s">
        <v>445</v>
      </c>
      <c r="C66" s="117" t="s">
        <v>446</v>
      </c>
      <c r="D66" s="133" t="s">
        <v>17</v>
      </c>
      <c r="E66" s="121">
        <v>1</v>
      </c>
      <c r="F66" s="134"/>
      <c r="G66" s="134">
        <f t="shared" si="10"/>
        <v>0</v>
      </c>
      <c r="H66" s="132"/>
      <c r="I66" s="135"/>
      <c r="J66" s="132"/>
      <c r="K66" s="135">
        <f t="shared" si="9"/>
        <v>0</v>
      </c>
    </row>
    <row r="67" spans="1:11" s="53" customFormat="1" ht="12" customHeight="1" outlineLevel="2">
      <c r="A67" s="136" t="s">
        <v>125</v>
      </c>
      <c r="B67" s="133" t="s">
        <v>252</v>
      </c>
      <c r="C67" s="117" t="s">
        <v>330</v>
      </c>
      <c r="D67" s="133" t="s">
        <v>17</v>
      </c>
      <c r="E67" s="121">
        <v>4</v>
      </c>
      <c r="F67" s="134"/>
      <c r="G67" s="134">
        <f t="shared" si="10"/>
        <v>0</v>
      </c>
      <c r="H67" s="132"/>
      <c r="I67" s="135">
        <f t="shared" si="8"/>
        <v>0</v>
      </c>
      <c r="J67" s="132">
        <v>0.01218</v>
      </c>
      <c r="K67" s="135">
        <f t="shared" si="9"/>
        <v>0.04872</v>
      </c>
    </row>
    <row r="68" spans="1:11" s="53" customFormat="1" ht="12" customHeight="1" outlineLevel="2">
      <c r="A68" s="136" t="s">
        <v>130</v>
      </c>
      <c r="B68" s="133" t="s">
        <v>16</v>
      </c>
      <c r="C68" s="117" t="s">
        <v>297</v>
      </c>
      <c r="D68" s="133" t="s">
        <v>17</v>
      </c>
      <c r="E68" s="121">
        <v>4</v>
      </c>
      <c r="F68" s="134"/>
      <c r="G68" s="134">
        <f t="shared" si="10"/>
        <v>0</v>
      </c>
      <c r="H68" s="132"/>
      <c r="I68" s="135">
        <f t="shared" si="8"/>
        <v>0</v>
      </c>
      <c r="J68" s="132"/>
      <c r="K68" s="135">
        <f t="shared" si="9"/>
        <v>0</v>
      </c>
    </row>
    <row r="69" spans="1:11" s="53" customFormat="1" ht="12" customHeight="1" outlineLevel="2">
      <c r="A69" s="136" t="s">
        <v>131</v>
      </c>
      <c r="B69" s="133" t="s">
        <v>253</v>
      </c>
      <c r="C69" s="117" t="s">
        <v>331</v>
      </c>
      <c r="D69" s="133" t="s">
        <v>17</v>
      </c>
      <c r="E69" s="121">
        <v>11</v>
      </c>
      <c r="F69" s="134"/>
      <c r="G69" s="134">
        <f t="shared" si="10"/>
        <v>0</v>
      </c>
      <c r="H69" s="132"/>
      <c r="I69" s="135">
        <f t="shared" si="8"/>
        <v>0</v>
      </c>
      <c r="J69" s="132">
        <v>0.0031</v>
      </c>
      <c r="K69" s="135">
        <f t="shared" si="9"/>
        <v>0.0341</v>
      </c>
    </row>
    <row r="70" spans="1:11" s="53" customFormat="1" ht="12" customHeight="1" outlineLevel="2">
      <c r="A70" s="136" t="s">
        <v>132</v>
      </c>
      <c r="B70" s="133" t="s">
        <v>254</v>
      </c>
      <c r="C70" s="117" t="s">
        <v>255</v>
      </c>
      <c r="D70" s="133" t="s">
        <v>2</v>
      </c>
      <c r="E70" s="121">
        <v>1.2</v>
      </c>
      <c r="F70" s="134"/>
      <c r="G70" s="134">
        <f t="shared" si="10"/>
        <v>0</v>
      </c>
      <c r="H70" s="132"/>
      <c r="I70" s="131">
        <v>0</v>
      </c>
      <c r="J70" s="132"/>
      <c r="K70" s="131">
        <f t="shared" si="9"/>
        <v>0</v>
      </c>
    </row>
    <row r="71" spans="1:11" s="53" customFormat="1" ht="12" customHeight="1" outlineLevel="2">
      <c r="A71" s="118"/>
      <c r="B71" s="119"/>
      <c r="C71" s="120"/>
      <c r="D71" s="119"/>
      <c r="E71" s="121"/>
      <c r="F71" s="122"/>
      <c r="G71" s="122"/>
      <c r="H71" s="123"/>
      <c r="I71" s="129"/>
      <c r="J71" s="123"/>
      <c r="K71" s="124"/>
    </row>
    <row r="72" spans="1:12" s="16" customFormat="1" ht="16.5" customHeight="1" outlineLevel="1">
      <c r="A72" s="57"/>
      <c r="B72" s="58"/>
      <c r="C72" s="17" t="s">
        <v>256</v>
      </c>
      <c r="D72" s="2"/>
      <c r="E72" s="42"/>
      <c r="F72" s="48"/>
      <c r="G72" s="48">
        <f>SUM(G73:G90)</f>
        <v>0</v>
      </c>
      <c r="H72" s="18"/>
      <c r="I72" s="112">
        <f>SUM(I73:I90)</f>
        <v>0.046329999999999996</v>
      </c>
      <c r="J72" s="104"/>
      <c r="K72" s="112">
        <f>SUM(K73:K80)</f>
        <v>0</v>
      </c>
      <c r="L72" s="53"/>
    </row>
    <row r="73" spans="1:11" s="53" customFormat="1" ht="12" customHeight="1" outlineLevel="2">
      <c r="A73" s="118" t="s">
        <v>133</v>
      </c>
      <c r="B73" s="119" t="s">
        <v>78</v>
      </c>
      <c r="C73" s="120" t="s">
        <v>328</v>
      </c>
      <c r="D73" s="119" t="s">
        <v>137</v>
      </c>
      <c r="E73" s="121">
        <v>1</v>
      </c>
      <c r="F73" s="122"/>
      <c r="G73" s="122">
        <f>E73*F73</f>
        <v>0</v>
      </c>
      <c r="H73" s="129"/>
      <c r="I73" s="129">
        <f aca="true" t="shared" si="11" ref="I73:I88">E73*H73</f>
        <v>0</v>
      </c>
      <c r="J73" s="129"/>
      <c r="K73" s="129">
        <f aca="true" t="shared" si="12" ref="K73:K90">E73*J73</f>
        <v>0</v>
      </c>
    </row>
    <row r="74" spans="1:11" s="53" customFormat="1" ht="12" customHeight="1" outlineLevel="2">
      <c r="A74" s="118" t="s">
        <v>134</v>
      </c>
      <c r="B74" s="119" t="s">
        <v>263</v>
      </c>
      <c r="C74" s="120" t="s">
        <v>264</v>
      </c>
      <c r="D74" s="119" t="s">
        <v>1</v>
      </c>
      <c r="E74" s="121">
        <v>57</v>
      </c>
      <c r="F74" s="134"/>
      <c r="G74" s="122">
        <f>E74*F74</f>
        <v>0</v>
      </c>
      <c r="H74" s="123"/>
      <c r="I74" s="129">
        <f>E74*H74</f>
        <v>0</v>
      </c>
      <c r="J74" s="123"/>
      <c r="K74" s="129">
        <f t="shared" si="12"/>
        <v>0</v>
      </c>
    </row>
    <row r="75" spans="1:11" s="53" customFormat="1" ht="12" customHeight="1" outlineLevel="2">
      <c r="A75" s="118" t="s">
        <v>135</v>
      </c>
      <c r="B75" s="119" t="s">
        <v>261</v>
      </c>
      <c r="C75" s="120" t="s">
        <v>262</v>
      </c>
      <c r="D75" s="119" t="s">
        <v>1</v>
      </c>
      <c r="E75" s="121">
        <v>39</v>
      </c>
      <c r="F75" s="134"/>
      <c r="G75" s="122">
        <f>E75*F75</f>
        <v>0</v>
      </c>
      <c r="H75" s="123"/>
      <c r="I75" s="129">
        <f>E75*H75</f>
        <v>0</v>
      </c>
      <c r="J75" s="123"/>
      <c r="K75" s="129">
        <f t="shared" si="12"/>
        <v>0</v>
      </c>
    </row>
    <row r="76" spans="1:11" s="53" customFormat="1" ht="12" customHeight="1" outlineLevel="2">
      <c r="A76" s="118" t="s">
        <v>342</v>
      </c>
      <c r="B76" s="119" t="s">
        <v>259</v>
      </c>
      <c r="C76" s="120" t="s">
        <v>260</v>
      </c>
      <c r="D76" s="119" t="s">
        <v>1</v>
      </c>
      <c r="E76" s="121">
        <v>4</v>
      </c>
      <c r="F76" s="134"/>
      <c r="G76" s="122">
        <f>E76*F76</f>
        <v>0</v>
      </c>
      <c r="H76" s="123"/>
      <c r="I76" s="129">
        <f>E76*H76</f>
        <v>0</v>
      </c>
      <c r="J76" s="123"/>
      <c r="K76" s="129">
        <f t="shared" si="12"/>
        <v>0</v>
      </c>
    </row>
    <row r="77" spans="1:11" s="53" customFormat="1" ht="12" customHeight="1" outlineLevel="2">
      <c r="A77" s="118" t="s">
        <v>343</v>
      </c>
      <c r="B77" s="119" t="s">
        <v>257</v>
      </c>
      <c r="C77" s="120" t="s">
        <v>258</v>
      </c>
      <c r="D77" s="119" t="s">
        <v>1</v>
      </c>
      <c r="E77" s="121">
        <v>38</v>
      </c>
      <c r="F77" s="134"/>
      <c r="G77" s="122">
        <f>E77*F77</f>
        <v>0</v>
      </c>
      <c r="H77" s="123"/>
      <c r="I77" s="129">
        <f>E77*H77</f>
        <v>0</v>
      </c>
      <c r="J77" s="123"/>
      <c r="K77" s="129">
        <f t="shared" si="12"/>
        <v>0</v>
      </c>
    </row>
    <row r="78" spans="1:11" s="53" customFormat="1" ht="12" customHeight="1" outlineLevel="2">
      <c r="A78" s="118" t="s">
        <v>344</v>
      </c>
      <c r="B78" s="119" t="s">
        <v>265</v>
      </c>
      <c r="C78" s="120" t="s">
        <v>266</v>
      </c>
      <c r="D78" s="119" t="s">
        <v>1</v>
      </c>
      <c r="E78" s="121">
        <v>96</v>
      </c>
      <c r="F78" s="122"/>
      <c r="G78" s="122">
        <f aca="true" t="shared" si="13" ref="G78:G90">E78*F78</f>
        <v>0</v>
      </c>
      <c r="H78" s="123">
        <v>0.00029</v>
      </c>
      <c r="I78" s="129">
        <f t="shared" si="11"/>
        <v>0.02784</v>
      </c>
      <c r="J78" s="123"/>
      <c r="K78" s="129">
        <f t="shared" si="12"/>
        <v>0</v>
      </c>
    </row>
    <row r="79" spans="1:11" s="53" customFormat="1" ht="12" customHeight="1" outlineLevel="2">
      <c r="A79" s="118" t="s">
        <v>345</v>
      </c>
      <c r="B79" s="119" t="s">
        <v>267</v>
      </c>
      <c r="C79" s="120" t="s">
        <v>268</v>
      </c>
      <c r="D79" s="119" t="s">
        <v>1</v>
      </c>
      <c r="E79" s="121">
        <v>4</v>
      </c>
      <c r="F79" s="122"/>
      <c r="G79" s="122">
        <f t="shared" si="13"/>
        <v>0</v>
      </c>
      <c r="H79" s="123">
        <v>0.00029</v>
      </c>
      <c r="I79" s="129">
        <f t="shared" si="11"/>
        <v>0.00116</v>
      </c>
      <c r="J79" s="123"/>
      <c r="K79" s="129">
        <f t="shared" si="12"/>
        <v>0</v>
      </c>
    </row>
    <row r="80" spans="1:11" s="53" customFormat="1" ht="12" customHeight="1" outlineLevel="2">
      <c r="A80" s="118" t="s">
        <v>346</v>
      </c>
      <c r="B80" s="119" t="s">
        <v>269</v>
      </c>
      <c r="C80" s="120" t="s">
        <v>270</v>
      </c>
      <c r="D80" s="119" t="s">
        <v>1</v>
      </c>
      <c r="E80" s="121">
        <v>38</v>
      </c>
      <c r="F80" s="122"/>
      <c r="G80" s="122">
        <f t="shared" si="13"/>
        <v>0</v>
      </c>
      <c r="H80" s="123">
        <v>0.0003</v>
      </c>
      <c r="I80" s="129">
        <f t="shared" si="11"/>
        <v>0.011399999999999999</v>
      </c>
      <c r="J80" s="123"/>
      <c r="K80" s="129">
        <f t="shared" si="12"/>
        <v>0</v>
      </c>
    </row>
    <row r="81" spans="1:11" s="53" customFormat="1" ht="12" customHeight="1" outlineLevel="2">
      <c r="A81" s="118" t="s">
        <v>348</v>
      </c>
      <c r="B81" s="119" t="s">
        <v>398</v>
      </c>
      <c r="C81" s="120" t="s">
        <v>437</v>
      </c>
      <c r="D81" s="119" t="s">
        <v>1</v>
      </c>
      <c r="E81" s="121">
        <v>96</v>
      </c>
      <c r="F81" s="122"/>
      <c r="G81" s="122">
        <f t="shared" si="13"/>
        <v>0</v>
      </c>
      <c r="H81" s="123">
        <v>3E-05</v>
      </c>
      <c r="I81" s="129">
        <f t="shared" si="11"/>
        <v>0.00288</v>
      </c>
      <c r="J81" s="123"/>
      <c r="K81" s="129">
        <f t="shared" si="12"/>
        <v>0</v>
      </c>
    </row>
    <row r="82" spans="1:11" s="53" customFormat="1" ht="12" customHeight="1" outlineLevel="2">
      <c r="A82" s="118" t="s">
        <v>314</v>
      </c>
      <c r="B82" s="119" t="s">
        <v>399</v>
      </c>
      <c r="C82" s="120" t="s">
        <v>438</v>
      </c>
      <c r="D82" s="119" t="s">
        <v>1</v>
      </c>
      <c r="E82" s="121">
        <v>4</v>
      </c>
      <c r="F82" s="122"/>
      <c r="G82" s="122">
        <f t="shared" si="13"/>
        <v>0</v>
      </c>
      <c r="H82" s="123">
        <v>3E-05</v>
      </c>
      <c r="I82" s="129">
        <f t="shared" si="11"/>
        <v>0.00012</v>
      </c>
      <c r="J82" s="123"/>
      <c r="K82" s="129">
        <f t="shared" si="12"/>
        <v>0</v>
      </c>
    </row>
    <row r="83" spans="1:11" s="53" customFormat="1" ht="12" customHeight="1" outlineLevel="2">
      <c r="A83" s="118" t="s">
        <v>315</v>
      </c>
      <c r="B83" s="119" t="s">
        <v>400</v>
      </c>
      <c r="C83" s="120" t="s">
        <v>439</v>
      </c>
      <c r="D83" s="119" t="s">
        <v>1</v>
      </c>
      <c r="E83" s="121">
        <v>38</v>
      </c>
      <c r="F83" s="122"/>
      <c r="G83" s="122">
        <f t="shared" si="13"/>
        <v>0</v>
      </c>
      <c r="H83" s="123">
        <v>6E-05</v>
      </c>
      <c r="I83" s="129">
        <f t="shared" si="11"/>
        <v>0.00228</v>
      </c>
      <c r="J83" s="123"/>
      <c r="K83" s="129">
        <f t="shared" si="12"/>
        <v>0</v>
      </c>
    </row>
    <row r="84" spans="1:11" s="53" customFormat="1" ht="12" customHeight="1" outlineLevel="2">
      <c r="A84" s="118" t="s">
        <v>316</v>
      </c>
      <c r="B84" s="119" t="s">
        <v>393</v>
      </c>
      <c r="C84" s="120" t="s">
        <v>394</v>
      </c>
      <c r="D84" s="119" t="s">
        <v>17</v>
      </c>
      <c r="E84" s="121">
        <v>9</v>
      </c>
      <c r="F84" s="122"/>
      <c r="G84" s="122">
        <f>E84*F84</f>
        <v>0</v>
      </c>
      <c r="H84" s="123">
        <v>7E-05</v>
      </c>
      <c r="I84" s="129">
        <f>E84*H84</f>
        <v>0.0006299999999999999</v>
      </c>
      <c r="J84" s="123"/>
      <c r="K84" s="129">
        <f t="shared" si="12"/>
        <v>0</v>
      </c>
    </row>
    <row r="85" spans="1:11" s="53" customFormat="1" ht="12" customHeight="1" outlineLevel="2">
      <c r="A85" s="118" t="s">
        <v>317</v>
      </c>
      <c r="B85" s="119" t="s">
        <v>102</v>
      </c>
      <c r="C85" s="120" t="s">
        <v>273</v>
      </c>
      <c r="D85" s="119" t="s">
        <v>17</v>
      </c>
      <c r="E85" s="121">
        <v>9</v>
      </c>
      <c r="F85" s="122"/>
      <c r="G85" s="122">
        <f>E85*F85</f>
        <v>0</v>
      </c>
      <c r="H85" s="123"/>
      <c r="I85" s="129">
        <f>E85*H85</f>
        <v>0</v>
      </c>
      <c r="J85" s="123"/>
      <c r="K85" s="129">
        <f t="shared" si="12"/>
        <v>0</v>
      </c>
    </row>
    <row r="86" spans="1:11" s="53" customFormat="1" ht="12" customHeight="1" outlineLevel="2">
      <c r="A86" s="118" t="s">
        <v>318</v>
      </c>
      <c r="B86" s="119" t="s">
        <v>391</v>
      </c>
      <c r="C86" s="120" t="s">
        <v>392</v>
      </c>
      <c r="D86" s="119" t="s">
        <v>17</v>
      </c>
      <c r="E86" s="121">
        <v>1</v>
      </c>
      <c r="F86" s="122"/>
      <c r="G86" s="122">
        <f t="shared" si="13"/>
        <v>0</v>
      </c>
      <c r="H86" s="123">
        <v>2E-05</v>
      </c>
      <c r="I86" s="129">
        <f t="shared" si="11"/>
        <v>2E-05</v>
      </c>
      <c r="J86" s="123"/>
      <c r="K86" s="129">
        <f t="shared" si="12"/>
        <v>0</v>
      </c>
    </row>
    <row r="87" spans="1:11" s="53" customFormat="1" ht="12" customHeight="1" outlineLevel="2">
      <c r="A87" s="118" t="s">
        <v>319</v>
      </c>
      <c r="B87" s="119" t="s">
        <v>79</v>
      </c>
      <c r="C87" s="120" t="s">
        <v>271</v>
      </c>
      <c r="D87" s="119" t="s">
        <v>17</v>
      </c>
      <c r="E87" s="121">
        <v>1</v>
      </c>
      <c r="F87" s="122"/>
      <c r="G87" s="122">
        <f t="shared" si="13"/>
        <v>0</v>
      </c>
      <c r="H87" s="123"/>
      <c r="I87" s="129">
        <f t="shared" si="11"/>
        <v>0</v>
      </c>
      <c r="J87" s="123"/>
      <c r="K87" s="129">
        <f t="shared" si="12"/>
        <v>0</v>
      </c>
    </row>
    <row r="88" spans="1:11" s="53" customFormat="1" ht="12" customHeight="1" outlineLevel="2">
      <c r="A88" s="118" t="s">
        <v>320</v>
      </c>
      <c r="B88" s="119" t="s">
        <v>395</v>
      </c>
      <c r="C88" s="120" t="s">
        <v>396</v>
      </c>
      <c r="D88" s="119" t="s">
        <v>1</v>
      </c>
      <c r="E88" s="121">
        <v>138</v>
      </c>
      <c r="F88" s="122"/>
      <c r="G88" s="122">
        <f t="shared" si="13"/>
        <v>0</v>
      </c>
      <c r="H88" s="123"/>
      <c r="I88" s="129">
        <f t="shared" si="11"/>
        <v>0</v>
      </c>
      <c r="J88" s="123"/>
      <c r="K88" s="129">
        <f t="shared" si="12"/>
        <v>0</v>
      </c>
    </row>
    <row r="89" spans="1:11" s="53" customFormat="1" ht="12" customHeight="1" outlineLevel="2">
      <c r="A89" s="118" t="s">
        <v>321</v>
      </c>
      <c r="B89" s="119" t="s">
        <v>388</v>
      </c>
      <c r="C89" s="120" t="s">
        <v>389</v>
      </c>
      <c r="D89" s="119" t="s">
        <v>1</v>
      </c>
      <c r="E89" s="121">
        <v>138</v>
      </c>
      <c r="F89" s="122"/>
      <c r="G89" s="122">
        <f>E89*F89</f>
        <v>0</v>
      </c>
      <c r="H89" s="123"/>
      <c r="I89" s="129">
        <f>E89*H89</f>
        <v>0</v>
      </c>
      <c r="J89" s="123"/>
      <c r="K89" s="129">
        <f t="shared" si="12"/>
        <v>0</v>
      </c>
    </row>
    <row r="90" spans="1:11" s="53" customFormat="1" ht="12" customHeight="1" outlineLevel="2">
      <c r="A90" s="118" t="s">
        <v>365</v>
      </c>
      <c r="B90" s="119" t="s">
        <v>274</v>
      </c>
      <c r="C90" s="120" t="s">
        <v>275</v>
      </c>
      <c r="D90" s="119" t="s">
        <v>2</v>
      </c>
      <c r="E90" s="121">
        <v>0.046</v>
      </c>
      <c r="F90" s="122"/>
      <c r="G90" s="122">
        <f t="shared" si="13"/>
        <v>0</v>
      </c>
      <c r="H90" s="123"/>
      <c r="I90" s="124">
        <v>0</v>
      </c>
      <c r="J90" s="123"/>
      <c r="K90" s="124">
        <f t="shared" si="12"/>
        <v>0</v>
      </c>
    </row>
    <row r="91" spans="1:12" s="93" customFormat="1" ht="12.75" customHeight="1" outlineLevel="2">
      <c r="A91" s="86"/>
      <c r="B91" s="87"/>
      <c r="C91" s="88"/>
      <c r="D91" s="87"/>
      <c r="E91" s="89"/>
      <c r="F91" s="90"/>
      <c r="G91" s="90"/>
      <c r="H91" s="91"/>
      <c r="I91" s="114"/>
      <c r="J91" s="106"/>
      <c r="K91" s="114"/>
      <c r="L91" s="53"/>
    </row>
    <row r="92" spans="1:12" s="16" customFormat="1" ht="16.5" customHeight="1" outlineLevel="1">
      <c r="A92" s="57"/>
      <c r="B92" s="58"/>
      <c r="C92" s="17" t="s">
        <v>276</v>
      </c>
      <c r="D92" s="2"/>
      <c r="E92" s="42"/>
      <c r="F92" s="48"/>
      <c r="G92" s="48">
        <f>SUM(G93:G117)</f>
        <v>0</v>
      </c>
      <c r="H92" s="18"/>
      <c r="I92" s="112">
        <f>SUM(I93:I117)</f>
        <v>0.44791</v>
      </c>
      <c r="J92" s="104"/>
      <c r="K92" s="112">
        <f>SUBTOTAL(9,K101:K117)</f>
        <v>0.13556</v>
      </c>
      <c r="L92" s="53"/>
    </row>
    <row r="93" spans="1:11" s="53" customFormat="1" ht="12" customHeight="1" outlineLevel="2">
      <c r="A93" s="118" t="s">
        <v>322</v>
      </c>
      <c r="B93" s="119" t="s">
        <v>280</v>
      </c>
      <c r="C93" s="120" t="s">
        <v>332</v>
      </c>
      <c r="D93" s="119" t="s">
        <v>17</v>
      </c>
      <c r="E93" s="121">
        <v>11</v>
      </c>
      <c r="F93" s="122"/>
      <c r="G93" s="122">
        <f aca="true" t="shared" si="14" ref="G93:G108">E93*F93</f>
        <v>0</v>
      </c>
      <c r="H93" s="123">
        <v>0.00031</v>
      </c>
      <c r="I93" s="129">
        <f aca="true" t="shared" si="15" ref="I93:I107">E93*H93</f>
        <v>0.00341</v>
      </c>
      <c r="J93" s="123">
        <v>0.00027</v>
      </c>
      <c r="K93" s="129">
        <f aca="true" t="shared" si="16" ref="K93:K110">E93*J93</f>
        <v>0.00297</v>
      </c>
    </row>
    <row r="94" spans="1:11" s="53" customFormat="1" ht="12" customHeight="1" outlineLevel="2">
      <c r="A94" s="118" t="s">
        <v>323</v>
      </c>
      <c r="B94" s="119" t="s">
        <v>80</v>
      </c>
      <c r="C94" s="120" t="s">
        <v>333</v>
      </c>
      <c r="D94" s="119" t="s">
        <v>17</v>
      </c>
      <c r="E94" s="121">
        <v>5</v>
      </c>
      <c r="F94" s="134"/>
      <c r="G94" s="122">
        <f t="shared" si="14"/>
        <v>0</v>
      </c>
      <c r="H94" s="123"/>
      <c r="I94" s="129">
        <v>0</v>
      </c>
      <c r="J94" s="123"/>
      <c r="K94" s="129">
        <f t="shared" si="16"/>
        <v>0</v>
      </c>
    </row>
    <row r="95" spans="1:11" s="53" customFormat="1" ht="12" customHeight="1" outlineLevel="2">
      <c r="A95" s="118" t="s">
        <v>324</v>
      </c>
      <c r="B95" s="119" t="s">
        <v>81</v>
      </c>
      <c r="C95" s="120" t="s">
        <v>298</v>
      </c>
      <c r="D95" s="119" t="s">
        <v>17</v>
      </c>
      <c r="E95" s="121">
        <v>6</v>
      </c>
      <c r="F95" s="134"/>
      <c r="G95" s="122">
        <f t="shared" si="14"/>
        <v>0</v>
      </c>
      <c r="H95" s="123"/>
      <c r="I95" s="129">
        <v>0</v>
      </c>
      <c r="J95" s="123"/>
      <c r="K95" s="129">
        <f t="shared" si="16"/>
        <v>0</v>
      </c>
    </row>
    <row r="96" spans="1:12" s="116" customFormat="1" ht="12" customHeight="1" outlineLevel="2">
      <c r="A96" s="118" t="s">
        <v>366</v>
      </c>
      <c r="B96" s="133" t="s">
        <v>289</v>
      </c>
      <c r="C96" s="117" t="s">
        <v>335</v>
      </c>
      <c r="D96" s="133" t="s">
        <v>17</v>
      </c>
      <c r="E96" s="121">
        <v>5</v>
      </c>
      <c r="F96" s="134"/>
      <c r="G96" s="134">
        <f t="shared" si="14"/>
        <v>0</v>
      </c>
      <c r="H96" s="132"/>
      <c r="I96" s="135">
        <v>0</v>
      </c>
      <c r="J96" s="132">
        <v>0.0092</v>
      </c>
      <c r="K96" s="135">
        <f t="shared" si="16"/>
        <v>0.046</v>
      </c>
      <c r="L96" s="53"/>
    </row>
    <row r="97" spans="1:11" s="53" customFormat="1" ht="12" customHeight="1" outlineLevel="2">
      <c r="A97" s="118" t="s">
        <v>367</v>
      </c>
      <c r="B97" s="119" t="s">
        <v>284</v>
      </c>
      <c r="C97" s="120" t="s">
        <v>285</v>
      </c>
      <c r="D97" s="119" t="s">
        <v>17</v>
      </c>
      <c r="E97" s="121">
        <v>5</v>
      </c>
      <c r="F97" s="122"/>
      <c r="G97" s="122">
        <f t="shared" si="14"/>
        <v>0</v>
      </c>
      <c r="H97" s="123">
        <v>0.00059</v>
      </c>
      <c r="I97" s="129">
        <f t="shared" si="15"/>
        <v>0.0029500000000000004</v>
      </c>
      <c r="J97" s="123"/>
      <c r="K97" s="129">
        <f t="shared" si="16"/>
        <v>0</v>
      </c>
    </row>
    <row r="98" spans="1:11" s="53" customFormat="1" ht="12" customHeight="1" outlineLevel="2">
      <c r="A98" s="118" t="s">
        <v>368</v>
      </c>
      <c r="B98" s="119" t="s">
        <v>82</v>
      </c>
      <c r="C98" s="120" t="s">
        <v>299</v>
      </c>
      <c r="D98" s="119" t="s">
        <v>17</v>
      </c>
      <c r="E98" s="121">
        <v>3</v>
      </c>
      <c r="F98" s="134"/>
      <c r="G98" s="122">
        <f t="shared" si="14"/>
        <v>0</v>
      </c>
      <c r="H98" s="123">
        <v>0.00929</v>
      </c>
      <c r="I98" s="129">
        <f t="shared" si="15"/>
        <v>0.02787</v>
      </c>
      <c r="J98" s="123"/>
      <c r="K98" s="129">
        <f t="shared" si="16"/>
        <v>0</v>
      </c>
    </row>
    <row r="99" spans="1:11" s="53" customFormat="1" ht="12" customHeight="1" outlineLevel="2">
      <c r="A99" s="118" t="s">
        <v>369</v>
      </c>
      <c r="B99" s="133" t="s">
        <v>290</v>
      </c>
      <c r="C99" s="117" t="s">
        <v>336</v>
      </c>
      <c r="D99" s="133" t="s">
        <v>17</v>
      </c>
      <c r="E99" s="121">
        <v>2</v>
      </c>
      <c r="F99" s="134"/>
      <c r="G99" s="122">
        <f t="shared" si="14"/>
        <v>0</v>
      </c>
      <c r="H99" s="123">
        <v>0.00509</v>
      </c>
      <c r="I99" s="129">
        <f t="shared" si="15"/>
        <v>0.01018</v>
      </c>
      <c r="J99" s="123"/>
      <c r="K99" s="129">
        <f t="shared" si="16"/>
        <v>0</v>
      </c>
    </row>
    <row r="100" spans="1:11" s="53" customFormat="1" ht="12" customHeight="1" outlineLevel="2">
      <c r="A100" s="118" t="s">
        <v>370</v>
      </c>
      <c r="B100" s="119" t="s">
        <v>288</v>
      </c>
      <c r="C100" s="120" t="s">
        <v>397</v>
      </c>
      <c r="D100" s="119" t="s">
        <v>17</v>
      </c>
      <c r="E100" s="121">
        <v>8</v>
      </c>
      <c r="F100" s="122"/>
      <c r="G100" s="122">
        <f t="shared" si="14"/>
        <v>0</v>
      </c>
      <c r="H100" s="123"/>
      <c r="I100" s="129">
        <v>0</v>
      </c>
      <c r="J100" s="123">
        <v>0.0342</v>
      </c>
      <c r="K100" s="129">
        <f t="shared" si="16"/>
        <v>0.2736</v>
      </c>
    </row>
    <row r="101" spans="1:11" s="53" customFormat="1" ht="12" customHeight="1" outlineLevel="2">
      <c r="A101" s="118" t="s">
        <v>371</v>
      </c>
      <c r="B101" s="119" t="s">
        <v>277</v>
      </c>
      <c r="C101" s="120" t="s">
        <v>278</v>
      </c>
      <c r="D101" s="119" t="s">
        <v>17</v>
      </c>
      <c r="E101" s="121">
        <v>8</v>
      </c>
      <c r="F101" s="122"/>
      <c r="G101" s="122">
        <f t="shared" si="14"/>
        <v>0</v>
      </c>
      <c r="H101" s="123">
        <v>0.00156</v>
      </c>
      <c r="I101" s="129">
        <f t="shared" si="15"/>
        <v>0.01248</v>
      </c>
      <c r="J101" s="123"/>
      <c r="K101" s="129">
        <f t="shared" si="16"/>
        <v>0</v>
      </c>
    </row>
    <row r="102" spans="1:11" s="53" customFormat="1" ht="12" customHeight="1" outlineLevel="2">
      <c r="A102" s="118" t="s">
        <v>372</v>
      </c>
      <c r="B102" s="119" t="s">
        <v>126</v>
      </c>
      <c r="C102" s="120" t="s">
        <v>334</v>
      </c>
      <c r="D102" s="119" t="s">
        <v>17</v>
      </c>
      <c r="E102" s="121">
        <v>7</v>
      </c>
      <c r="F102" s="134"/>
      <c r="G102" s="122">
        <f t="shared" si="14"/>
        <v>0</v>
      </c>
      <c r="H102" s="123">
        <v>0.03256</v>
      </c>
      <c r="I102" s="129">
        <f t="shared" si="15"/>
        <v>0.22791999999999998</v>
      </c>
      <c r="J102" s="123"/>
      <c r="K102" s="129">
        <f t="shared" si="16"/>
        <v>0</v>
      </c>
    </row>
    <row r="103" spans="1:11" s="53" customFormat="1" ht="12" customHeight="1" outlineLevel="2">
      <c r="A103" s="118" t="s">
        <v>401</v>
      </c>
      <c r="B103" s="119" t="s">
        <v>272</v>
      </c>
      <c r="C103" s="120" t="s">
        <v>279</v>
      </c>
      <c r="D103" s="119" t="s">
        <v>17</v>
      </c>
      <c r="E103" s="121">
        <v>1</v>
      </c>
      <c r="F103" s="134"/>
      <c r="G103" s="122">
        <f t="shared" si="14"/>
        <v>0</v>
      </c>
      <c r="H103" s="123"/>
      <c r="I103" s="129">
        <v>0</v>
      </c>
      <c r="J103" s="123"/>
      <c r="K103" s="129">
        <f t="shared" si="16"/>
        <v>0</v>
      </c>
    </row>
    <row r="104" spans="1:11" s="53" customFormat="1" ht="12" customHeight="1" outlineLevel="2">
      <c r="A104" s="118" t="s">
        <v>402</v>
      </c>
      <c r="B104" s="119" t="s">
        <v>286</v>
      </c>
      <c r="C104" s="120" t="s">
        <v>287</v>
      </c>
      <c r="D104" s="119" t="s">
        <v>17</v>
      </c>
      <c r="E104" s="121">
        <v>6</v>
      </c>
      <c r="F104" s="122"/>
      <c r="G104" s="122">
        <f t="shared" si="14"/>
        <v>0</v>
      </c>
      <c r="H104" s="123"/>
      <c r="I104" s="129">
        <v>0</v>
      </c>
      <c r="J104" s="123">
        <v>0.01946</v>
      </c>
      <c r="K104" s="129">
        <f t="shared" si="16"/>
        <v>0.11676</v>
      </c>
    </row>
    <row r="105" spans="1:11" s="53" customFormat="1" ht="12" customHeight="1" outlineLevel="2">
      <c r="A105" s="118" t="s">
        <v>403</v>
      </c>
      <c r="B105" s="119" t="s">
        <v>281</v>
      </c>
      <c r="C105" s="120" t="s">
        <v>282</v>
      </c>
      <c r="D105" s="119" t="s">
        <v>17</v>
      </c>
      <c r="E105" s="121">
        <v>6</v>
      </c>
      <c r="F105" s="122"/>
      <c r="G105" s="122">
        <f t="shared" si="14"/>
        <v>0</v>
      </c>
      <c r="H105" s="123">
        <v>0.00252</v>
      </c>
      <c r="I105" s="129">
        <f t="shared" si="15"/>
        <v>0.015120000000000001</v>
      </c>
      <c r="J105" s="123"/>
      <c r="K105" s="129">
        <f t="shared" si="16"/>
        <v>0</v>
      </c>
    </row>
    <row r="106" spans="1:11" s="53" customFormat="1" ht="12" customHeight="1" outlineLevel="2">
      <c r="A106" s="118" t="s">
        <v>404</v>
      </c>
      <c r="B106" s="119" t="s">
        <v>359</v>
      </c>
      <c r="C106" s="120" t="s">
        <v>283</v>
      </c>
      <c r="D106" s="119" t="s">
        <v>17</v>
      </c>
      <c r="E106" s="121">
        <v>1</v>
      </c>
      <c r="F106" s="134"/>
      <c r="G106" s="122">
        <f t="shared" si="14"/>
        <v>0</v>
      </c>
      <c r="H106" s="123">
        <v>0.01052</v>
      </c>
      <c r="I106" s="129">
        <f t="shared" si="15"/>
        <v>0.01052</v>
      </c>
      <c r="J106" s="123"/>
      <c r="K106" s="129">
        <f t="shared" si="16"/>
        <v>0</v>
      </c>
    </row>
    <row r="107" spans="1:11" s="53" customFormat="1" ht="12" customHeight="1" outlineLevel="2">
      <c r="A107" s="118" t="s">
        <v>405</v>
      </c>
      <c r="B107" s="133" t="s">
        <v>360</v>
      </c>
      <c r="C107" s="117" t="s">
        <v>338</v>
      </c>
      <c r="D107" s="133" t="s">
        <v>17</v>
      </c>
      <c r="E107" s="121">
        <v>5</v>
      </c>
      <c r="F107" s="134"/>
      <c r="G107" s="122">
        <f t="shared" si="14"/>
        <v>0</v>
      </c>
      <c r="H107" s="123">
        <v>0.01052</v>
      </c>
      <c r="I107" s="129">
        <f t="shared" si="15"/>
        <v>0.0526</v>
      </c>
      <c r="J107" s="123"/>
      <c r="K107" s="129">
        <f t="shared" si="16"/>
        <v>0</v>
      </c>
    </row>
    <row r="108" spans="1:11" s="53" customFormat="1" ht="12" customHeight="1" outlineLevel="2">
      <c r="A108" s="118" t="s">
        <v>406</v>
      </c>
      <c r="B108" s="133" t="s">
        <v>291</v>
      </c>
      <c r="C108" s="117" t="s">
        <v>292</v>
      </c>
      <c r="D108" s="133" t="s">
        <v>17</v>
      </c>
      <c r="E108" s="121">
        <v>1</v>
      </c>
      <c r="F108" s="134"/>
      <c r="G108" s="122">
        <f t="shared" si="14"/>
        <v>0</v>
      </c>
      <c r="H108" s="123"/>
      <c r="I108" s="129">
        <v>0</v>
      </c>
      <c r="J108" s="123">
        <v>0.0188</v>
      </c>
      <c r="K108" s="129">
        <f t="shared" si="16"/>
        <v>0.0188</v>
      </c>
    </row>
    <row r="109" spans="1:11" s="53" customFormat="1" ht="12" customHeight="1" outlineLevel="2">
      <c r="A109" s="118" t="s">
        <v>407</v>
      </c>
      <c r="B109" s="133" t="s">
        <v>293</v>
      </c>
      <c r="C109" s="117" t="s">
        <v>337</v>
      </c>
      <c r="D109" s="133" t="s">
        <v>17</v>
      </c>
      <c r="E109" s="121">
        <v>1</v>
      </c>
      <c r="F109" s="134"/>
      <c r="G109" s="122">
        <f aca="true" t="shared" si="17" ref="G109:G114">E109*F109</f>
        <v>0</v>
      </c>
      <c r="H109" s="123">
        <v>0.00225</v>
      </c>
      <c r="I109" s="129">
        <f>E109*H109</f>
        <v>0.00225</v>
      </c>
      <c r="J109" s="123"/>
      <c r="K109" s="129">
        <f t="shared" si="16"/>
        <v>0</v>
      </c>
    </row>
    <row r="110" spans="1:11" s="53" customFormat="1" ht="12" customHeight="1" outlineLevel="2">
      <c r="A110" s="118" t="s">
        <v>408</v>
      </c>
      <c r="B110" s="133" t="s">
        <v>361</v>
      </c>
      <c r="C110" s="117" t="s">
        <v>294</v>
      </c>
      <c r="D110" s="133" t="s">
        <v>17</v>
      </c>
      <c r="E110" s="121">
        <v>1</v>
      </c>
      <c r="F110" s="134"/>
      <c r="G110" s="122">
        <f t="shared" si="17"/>
        <v>0</v>
      </c>
      <c r="H110" s="123"/>
      <c r="I110" s="129">
        <v>0</v>
      </c>
      <c r="J110" s="123"/>
      <c r="K110" s="129">
        <f t="shared" si="16"/>
        <v>0</v>
      </c>
    </row>
    <row r="111" spans="1:11" s="53" customFormat="1" ht="12" customHeight="1" outlineLevel="2">
      <c r="A111" s="118" t="s">
        <v>409</v>
      </c>
      <c r="B111" s="119" t="s">
        <v>350</v>
      </c>
      <c r="C111" s="120" t="s">
        <v>355</v>
      </c>
      <c r="D111" s="119" t="s">
        <v>17</v>
      </c>
      <c r="E111" s="121">
        <v>13</v>
      </c>
      <c r="F111" s="122"/>
      <c r="G111" s="122">
        <f t="shared" si="17"/>
        <v>0</v>
      </c>
      <c r="H111" s="123">
        <v>4E-05</v>
      </c>
      <c r="I111" s="129">
        <f>E111*H111</f>
        <v>0.0005200000000000001</v>
      </c>
      <c r="J111" s="123"/>
      <c r="K111" s="129">
        <f aca="true" t="shared" si="18" ref="K111:K116">E111*J111</f>
        <v>0</v>
      </c>
    </row>
    <row r="112" spans="1:11" s="53" customFormat="1" ht="12" customHeight="1" outlineLevel="2">
      <c r="A112" s="118" t="s">
        <v>418</v>
      </c>
      <c r="B112" s="119" t="s">
        <v>349</v>
      </c>
      <c r="C112" s="120" t="s">
        <v>354</v>
      </c>
      <c r="D112" s="119" t="s">
        <v>17</v>
      </c>
      <c r="E112" s="121">
        <v>11</v>
      </c>
      <c r="F112" s="134"/>
      <c r="G112" s="122">
        <f t="shared" si="17"/>
        <v>0</v>
      </c>
      <c r="H112" s="123">
        <v>0.00184</v>
      </c>
      <c r="I112" s="129">
        <f>E112*H112</f>
        <v>0.02024</v>
      </c>
      <c r="J112" s="123"/>
      <c r="K112" s="129">
        <f t="shared" si="18"/>
        <v>0</v>
      </c>
    </row>
    <row r="113" spans="1:11" s="53" customFormat="1" ht="12" customHeight="1" outlineLevel="2">
      <c r="A113" s="118" t="s">
        <v>419</v>
      </c>
      <c r="B113" s="119" t="s">
        <v>351</v>
      </c>
      <c r="C113" s="120" t="s">
        <v>440</v>
      </c>
      <c r="D113" s="119" t="s">
        <v>17</v>
      </c>
      <c r="E113" s="121">
        <v>2</v>
      </c>
      <c r="F113" s="134"/>
      <c r="G113" s="122">
        <f t="shared" si="17"/>
        <v>0</v>
      </c>
      <c r="H113" s="123">
        <v>0.00184</v>
      </c>
      <c r="I113" s="129">
        <f>E113*H113</f>
        <v>0.00368</v>
      </c>
      <c r="J113" s="123"/>
      <c r="K113" s="129">
        <f t="shared" si="18"/>
        <v>0</v>
      </c>
    </row>
    <row r="114" spans="1:11" s="53" customFormat="1" ht="12" customHeight="1" outlineLevel="2">
      <c r="A114" s="118" t="s">
        <v>420</v>
      </c>
      <c r="B114" s="133" t="s">
        <v>362</v>
      </c>
      <c r="C114" s="117" t="s">
        <v>356</v>
      </c>
      <c r="D114" s="133" t="s">
        <v>17</v>
      </c>
      <c r="E114" s="121">
        <v>1</v>
      </c>
      <c r="F114" s="134"/>
      <c r="G114" s="122">
        <f t="shared" si="17"/>
        <v>0</v>
      </c>
      <c r="H114" s="123"/>
      <c r="I114" s="129">
        <v>0</v>
      </c>
      <c r="J114" s="123"/>
      <c r="K114" s="129">
        <f t="shared" si="18"/>
        <v>0</v>
      </c>
    </row>
    <row r="115" spans="1:11" s="53" customFormat="1" ht="12" customHeight="1" outlineLevel="2">
      <c r="A115" s="118" t="s">
        <v>421</v>
      </c>
      <c r="B115" s="119" t="s">
        <v>352</v>
      </c>
      <c r="C115" s="120" t="s">
        <v>358</v>
      </c>
      <c r="D115" s="119" t="s">
        <v>17</v>
      </c>
      <c r="E115" s="121">
        <v>3</v>
      </c>
      <c r="F115" s="122"/>
      <c r="G115" s="122">
        <f>E115*F115</f>
        <v>0</v>
      </c>
      <c r="H115" s="123">
        <v>5E-05</v>
      </c>
      <c r="I115" s="129">
        <f>E115*H115</f>
        <v>0.00015000000000000001</v>
      </c>
      <c r="J115" s="123"/>
      <c r="K115" s="129">
        <f t="shared" si="18"/>
        <v>0</v>
      </c>
    </row>
    <row r="116" spans="1:11" s="53" customFormat="1" ht="12" customHeight="1" outlineLevel="2">
      <c r="A116" s="118" t="s">
        <v>423</v>
      </c>
      <c r="B116" s="119" t="s">
        <v>353</v>
      </c>
      <c r="C116" s="120" t="s">
        <v>357</v>
      </c>
      <c r="D116" s="119" t="s">
        <v>17</v>
      </c>
      <c r="E116" s="121">
        <v>2</v>
      </c>
      <c r="F116" s="122"/>
      <c r="G116" s="122">
        <f>E116*F116</f>
        <v>0</v>
      </c>
      <c r="H116" s="123">
        <v>0.02901</v>
      </c>
      <c r="I116" s="129">
        <f>E116*H116</f>
        <v>0.05802</v>
      </c>
      <c r="J116" s="123"/>
      <c r="K116" s="129">
        <f t="shared" si="18"/>
        <v>0</v>
      </c>
    </row>
    <row r="117" spans="1:11" s="53" customFormat="1" ht="12" customHeight="1" outlineLevel="2">
      <c r="A117" s="118" t="s">
        <v>426</v>
      </c>
      <c r="B117" s="133" t="s">
        <v>295</v>
      </c>
      <c r="C117" s="117" t="s">
        <v>296</v>
      </c>
      <c r="D117" s="133" t="s">
        <v>2</v>
      </c>
      <c r="E117" s="121">
        <v>0.448</v>
      </c>
      <c r="F117" s="134"/>
      <c r="G117" s="122">
        <f>E117*F117</f>
        <v>0</v>
      </c>
      <c r="H117" s="123"/>
      <c r="I117" s="124">
        <v>0</v>
      </c>
      <c r="J117" s="123"/>
      <c r="K117" s="124">
        <f>E117*J117</f>
        <v>0</v>
      </c>
    </row>
    <row r="118" ht="12.75">
      <c r="L118" s="53"/>
    </row>
    <row r="119" spans="1:12" s="16" customFormat="1" ht="12" customHeight="1" outlineLevel="1">
      <c r="A119" s="57"/>
      <c r="B119" s="58"/>
      <c r="C119" s="17" t="s">
        <v>422</v>
      </c>
      <c r="D119" s="2"/>
      <c r="E119" s="42"/>
      <c r="F119" s="48"/>
      <c r="G119" s="48">
        <f>SUM(G120:G122)</f>
        <v>0</v>
      </c>
      <c r="H119" s="18"/>
      <c r="I119" s="112">
        <f>SUM(I120:I122)</f>
        <v>0.154698</v>
      </c>
      <c r="J119" s="104"/>
      <c r="K119" s="112">
        <f>SUM(K120:K122)</f>
        <v>1.495414</v>
      </c>
      <c r="L119" s="53"/>
    </row>
    <row r="120" spans="1:11" s="53" customFormat="1" ht="12" customHeight="1" outlineLevel="2">
      <c r="A120" s="118" t="s">
        <v>429</v>
      </c>
      <c r="B120" s="119" t="s">
        <v>424</v>
      </c>
      <c r="C120" s="120" t="s">
        <v>425</v>
      </c>
      <c r="D120" s="119" t="s">
        <v>12</v>
      </c>
      <c r="E120" s="121">
        <v>27.14</v>
      </c>
      <c r="F120" s="122"/>
      <c r="G120" s="122">
        <f>E120*F120</f>
        <v>0</v>
      </c>
      <c r="H120" s="123">
        <v>0</v>
      </c>
      <c r="I120" s="129">
        <f>H120*E120</f>
        <v>0</v>
      </c>
      <c r="J120" s="123">
        <v>0.0551</v>
      </c>
      <c r="K120" s="129">
        <f>J120*E120</f>
        <v>1.495414</v>
      </c>
    </row>
    <row r="121" spans="1:11" s="53" customFormat="1" ht="12" customHeight="1" outlineLevel="2">
      <c r="A121" s="118" t="s">
        <v>433</v>
      </c>
      <c r="B121" s="119" t="s">
        <v>427</v>
      </c>
      <c r="C121" s="120" t="s">
        <v>428</v>
      </c>
      <c r="D121" s="119" t="s">
        <v>12</v>
      </c>
      <c r="E121" s="121">
        <v>27.14</v>
      </c>
      <c r="F121" s="122"/>
      <c r="G121" s="122">
        <f>E121*F121</f>
        <v>0</v>
      </c>
      <c r="H121" s="123">
        <v>0.0057</v>
      </c>
      <c r="I121" s="129">
        <f>H121*E121</f>
        <v>0.154698</v>
      </c>
      <c r="J121" s="123"/>
      <c r="K121" s="129">
        <f>J121*E121</f>
        <v>0</v>
      </c>
    </row>
    <row r="122" spans="1:11" s="53" customFormat="1" ht="12" customHeight="1" outlineLevel="2">
      <c r="A122" s="118" t="s">
        <v>447</v>
      </c>
      <c r="B122" s="119" t="s">
        <v>430</v>
      </c>
      <c r="C122" s="120" t="s">
        <v>431</v>
      </c>
      <c r="D122" s="119" t="s">
        <v>12</v>
      </c>
      <c r="E122" s="121">
        <v>27.14</v>
      </c>
      <c r="F122" s="122"/>
      <c r="G122" s="122">
        <f>E122*F122</f>
        <v>0</v>
      </c>
      <c r="H122" s="123"/>
      <c r="I122" s="124">
        <v>0</v>
      </c>
      <c r="J122" s="123"/>
      <c r="K122" s="124">
        <f>E122*J122</f>
        <v>0</v>
      </c>
    </row>
    <row r="123" ht="12.75">
      <c r="L123" s="53"/>
    </row>
    <row r="124" spans="1:12" s="16" customFormat="1" ht="12" customHeight="1" outlineLevel="1">
      <c r="A124" s="57"/>
      <c r="B124" s="58"/>
      <c r="C124" s="17" t="s">
        <v>432</v>
      </c>
      <c r="D124" s="2"/>
      <c r="E124" s="42"/>
      <c r="F124" s="48"/>
      <c r="G124" s="48">
        <f>SUM(G125)</f>
        <v>0</v>
      </c>
      <c r="H124" s="18"/>
      <c r="I124" s="112">
        <f>SUM(I125:I129)</f>
        <v>0.00348</v>
      </c>
      <c r="J124" s="104"/>
      <c r="K124" s="112">
        <f>SUM(K125:K129)</f>
        <v>0</v>
      </c>
      <c r="L124" s="53"/>
    </row>
    <row r="125" spans="1:11" s="53" customFormat="1" ht="12" customHeight="1" outlineLevel="2">
      <c r="A125" s="118" t="s">
        <v>448</v>
      </c>
      <c r="B125" s="119" t="s">
        <v>434</v>
      </c>
      <c r="C125" s="120" t="s">
        <v>435</v>
      </c>
      <c r="D125" s="119" t="s">
        <v>12</v>
      </c>
      <c r="E125" s="121">
        <v>29</v>
      </c>
      <c r="F125" s="122"/>
      <c r="G125" s="122">
        <f>E125*F125</f>
        <v>0</v>
      </c>
      <c r="H125" s="123">
        <v>0.00012</v>
      </c>
      <c r="I125" s="129">
        <f>H125*E125</f>
        <v>0.00348</v>
      </c>
      <c r="J125" s="123"/>
      <c r="K125" s="129">
        <f>J125*E125</f>
        <v>0</v>
      </c>
    </row>
    <row r="126" spans="1:11" s="53" customFormat="1" ht="12" customHeight="1" outlineLevel="2">
      <c r="A126" s="118"/>
      <c r="B126" s="119"/>
      <c r="C126" s="120"/>
      <c r="D126" s="119"/>
      <c r="E126" s="121"/>
      <c r="F126" s="122"/>
      <c r="G126" s="122"/>
      <c r="H126" s="123"/>
      <c r="I126" s="129"/>
      <c r="J126" s="123"/>
      <c r="K126" s="129"/>
    </row>
    <row r="127" spans="1:12" s="16" customFormat="1" ht="12" customHeight="1" outlineLevel="1">
      <c r="A127" s="57"/>
      <c r="B127" s="58"/>
      <c r="C127" s="17" t="s">
        <v>60</v>
      </c>
      <c r="D127" s="2"/>
      <c r="E127" s="42"/>
      <c r="F127" s="48"/>
      <c r="G127" s="48">
        <f>SUM(G128:G133)</f>
        <v>0</v>
      </c>
      <c r="H127" s="18"/>
      <c r="I127" s="112">
        <f>SUM(I128:I132)</f>
        <v>0</v>
      </c>
      <c r="J127" s="104"/>
      <c r="K127" s="112">
        <f>SUM(K128:K132)</f>
        <v>0</v>
      </c>
      <c r="L127" s="53"/>
    </row>
    <row r="128" spans="1:11" s="53" customFormat="1" ht="12" customHeight="1" outlineLevel="2">
      <c r="A128" s="118" t="s">
        <v>449</v>
      </c>
      <c r="B128" s="119" t="s">
        <v>201</v>
      </c>
      <c r="C128" s="120" t="s">
        <v>417</v>
      </c>
      <c r="D128" s="119" t="s">
        <v>2</v>
      </c>
      <c r="E128" s="121">
        <v>17.418</v>
      </c>
      <c r="F128" s="122"/>
      <c r="G128" s="49">
        <f>E128*F128</f>
        <v>0</v>
      </c>
      <c r="H128" s="123"/>
      <c r="I128" s="131">
        <v>0</v>
      </c>
      <c r="J128" s="132"/>
      <c r="K128" s="131">
        <f>E128*J128</f>
        <v>0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Your User Name</cp:lastModifiedBy>
  <cp:lastPrinted>2012-07-09T12:50:07Z</cp:lastPrinted>
  <dcterms:created xsi:type="dcterms:W3CDTF">2007-10-16T11:08:58Z</dcterms:created>
  <dcterms:modified xsi:type="dcterms:W3CDTF">2012-07-10T12:36:14Z</dcterms:modified>
  <cp:category/>
  <cp:version/>
  <cp:contentType/>
  <cp:contentStatus/>
</cp:coreProperties>
</file>