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ento_sešit" defaultThemeVersion="124226"/>
  <bookViews>
    <workbookView xWindow="360" yWindow="120" windowWidth="17175" windowHeight="1263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Rozpoctu">'Krycí list'!$C$2</definedName>
    <definedName name="cislostavby">'Krycí list'!$A$7</definedName>
    <definedName name="Dil">'Rekapitulace'!$A$6</definedName>
    <definedName name="Dodavka" localSheetId="1">'Rekapitulace'!$G$24</definedName>
    <definedName name="HSV" localSheetId="1">'Rekapitulace'!$E$24</definedName>
    <definedName name="HZS" localSheetId="1">'Rekapitulace'!$I$24</definedName>
    <definedName name="JKSO">'Krycí list'!$G$2</definedName>
    <definedName name="MJ">'Krycí list'!$G$5</definedName>
    <definedName name="Mont" localSheetId="1">'Rekapitulace'!$H$24</definedName>
    <definedName name="NazevDilu">'Rekapitulace'!$B$6</definedName>
    <definedName name="nazevobjektu">'Krycí list'!$C$5</definedName>
    <definedName name="NazevRozpoctu">'Krycí list'!$D$2</definedName>
    <definedName name="nazevstavby">'Krycí list'!$C$7</definedName>
    <definedName name="Objednatel">'Krycí list'!$C$10</definedName>
    <definedName name="_xlnm.Print_Area" localSheetId="0">'Krycí list'!$A$1:$G$50</definedName>
    <definedName name="_xlnm.Print_Area" localSheetId="1">'Rekapitulace'!$A$1:$I$26</definedName>
    <definedName name="PocetMJ">'Krycí list'!$G$6</definedName>
    <definedName name="Poznamka">'Krycí list'!$B$37</definedName>
    <definedName name="_xlnm.Print_Area" localSheetId="2">'Položky'!$A$1:$G$149</definedName>
    <definedName name="Projektant">'Krycí list'!$C$8</definedName>
    <definedName name="PSV" localSheetId="1">'Rekapitulace'!$F$24</definedName>
    <definedName name="Rozpoctoval">'Krycí list'!$C$12</definedName>
    <definedName name="SazbaDPH1">'Krycí list'!$C$30</definedName>
    <definedName name="SazbaDPH2">'Krycí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Zakazka">'Krycí list'!$G$11</definedName>
    <definedName name="Zaklad22">'Krycí list'!$F$32</definedName>
    <definedName name="Zaklad5">'Krycí list'!$F$30</definedName>
    <definedName name="Zaokrouhleni">'Krycí list'!$F$34</definedName>
    <definedName name="Zhotovitel">'Krycí list'!$C$11:$E$11</definedName>
    <definedName name="_xlnm.Print_Titles" localSheetId="1">'Rekapitulace'!$1:$6</definedName>
    <definedName name="_xlnm.Print_Titles" localSheetId="2">'Položky'!$8:$8</definedName>
  </definedNames>
  <calcPr calcId="145621"/>
</workbook>
</file>

<file path=xl/sharedStrings.xml><?xml version="1.0" encoding="utf-8"?>
<sst xmlns="http://schemas.openxmlformats.org/spreadsheetml/2006/main" count="542" uniqueCount="338">
  <si>
    <t>Rozpočet</t>
  </si>
  <si>
    <t xml:space="preserve">JKSO </t>
  </si>
  <si>
    <t>Objekt</t>
  </si>
  <si>
    <t>Název objektu</t>
  </si>
  <si>
    <t xml:space="preserve"> </t>
  </si>
  <si>
    <t>Stavba</t>
  </si>
  <si>
    <t>Název stavby</t>
  </si>
  <si>
    <t>Projektant</t>
  </si>
  <si>
    <t>Objednatel</t>
  </si>
  <si>
    <t>Dodavatel</t>
  </si>
  <si>
    <t xml:space="preserve">Zakázkové číslo </t>
  </si>
  <si>
    <t>Rozpočtoval</t>
  </si>
  <si>
    <t>Počet listů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</si>
  <si>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</si>
  <si>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</si>
  <si>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</si>
  <si>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</si>
  <si>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</si>
  <si>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</si>
  <si>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</si>
  <si>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</si>
  <si>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</si>
  <si>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</si>
  <si>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</si>
  <si>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</si>
  <si>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Stavba :</t>
  </si>
  <si>
    <t>Rozpočet :</t>
  </si>
  <si>
    <t>Objekt :</t>
  </si>
  <si>
    <t>Stavební díl</t>
  </si>
  <si>
    <t>HSV</t>
  </si>
  <si>
    <t>PSV</t>
  </si>
  <si>
    <t>Popis :</t>
  </si>
  <si>
    <t>Zaokrouhlení</t>
  </si>
  <si>
    <t>Rozpis ceny</t>
  </si>
  <si>
    <t>Název</t>
  </si>
  <si>
    <t>Celkem</t>
  </si>
  <si>
    <t>MON</t>
  </si>
  <si>
    <t>Vedlejší náklady</t>
  </si>
  <si>
    <t>Ostatní náklady</t>
  </si>
  <si>
    <t xml:space="preserve">   </t>
  </si>
  <si>
    <t>Typ dílu</t>
  </si>
  <si>
    <t>3</t>
  </si>
  <si>
    <t>342</t>
  </si>
  <si>
    <t>Sádrokartonové konstrukce</t>
  </si>
  <si>
    <t>94</t>
  </si>
  <si>
    <t>Lešení a stavební výtahy</t>
  </si>
  <si>
    <t>95</t>
  </si>
  <si>
    <t>96</t>
  </si>
  <si>
    <t>99</t>
  </si>
  <si>
    <t>713</t>
  </si>
  <si>
    <t>Izolace tepelné</t>
  </si>
  <si>
    <t>762</t>
  </si>
  <si>
    <t>Konstrukce tesařské</t>
  </si>
  <si>
    <t>764</t>
  </si>
  <si>
    <t>Konstrukce klempířské</t>
  </si>
  <si>
    <t>765</t>
  </si>
  <si>
    <t>766</t>
  </si>
  <si>
    <t>Konstrukce truhlářské</t>
  </si>
  <si>
    <t>767</t>
  </si>
  <si>
    <t>Konstrukce zámečnické</t>
  </si>
  <si>
    <t>783</t>
  </si>
  <si>
    <t>Nátěry</t>
  </si>
  <si>
    <t>M21</t>
  </si>
  <si>
    <t>Elektromontáže</t>
  </si>
  <si>
    <t>VN</t>
  </si>
  <si>
    <t>CELKEM  OBJEKT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</si>
  <si>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</si>
  <si>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</si>
  <si>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</si>
  <si>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</si>
  <si>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</si>
  <si>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</si>
  <si>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</si>
  <si>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</si>
  <si>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</si>
  <si>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</si>
  <si>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</si>
  <si>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Díl:</t>
  </si>
  <si>
    <t>m2</t>
  </si>
  <si>
    <t xml:space="preserve">ks    </t>
  </si>
  <si>
    <t>Odstr. tepelné izolace,  nad 5 cm</t>
  </si>
  <si>
    <t>kus</t>
  </si>
  <si>
    <t>Demontáž odpadních trub kruhových,D 120 mm</t>
  </si>
  <si>
    <t>m3</t>
  </si>
  <si>
    <t>t</t>
  </si>
  <si>
    <t>Přesun hmot pro izolace tepelné, výšky do 24 m</t>
  </si>
  <si>
    <t>Montáž laťování střech, vzdálenost latí 22 - 36 cm</t>
  </si>
  <si>
    <t>Montáž laťování střech, svislé, vzdálenost 100 cm</t>
  </si>
  <si>
    <t>Spojovací a ochranné prostředky pro střechy</t>
  </si>
  <si>
    <t>Přesun hmot pro tesařské konstrukce, výšky do 24 m</t>
  </si>
  <si>
    <t>Přesun hmot pro klempířské konstr., výšky do 24 m</t>
  </si>
  <si>
    <t>Montáž zateplovací sady pro střešní okna</t>
  </si>
  <si>
    <t>611402201R</t>
  </si>
  <si>
    <t>61140221R</t>
  </si>
  <si>
    <t>61140280R</t>
  </si>
  <si>
    <t>61140282.AR</t>
  </si>
  <si>
    <t>611405901R</t>
  </si>
  <si>
    <t>Přesun hmot pro truhlářské konstr., výšky do 24 m</t>
  </si>
  <si>
    <t>767-90</t>
  </si>
  <si>
    <t>Čištění dřevěných konstrukcí ocelovými kartáči, vč. ometení</t>
  </si>
  <si>
    <t>Příplatek za každé další podlaží</t>
  </si>
  <si>
    <t>Odvoz suti a vybour. hmot na skládku do 1 km</t>
  </si>
  <si>
    <t>Příplatek k odvozu za každý další 1 km</t>
  </si>
  <si>
    <t>Vnitrostaveništní doprava suti do 10 m</t>
  </si>
  <si>
    <t>kpl</t>
  </si>
  <si>
    <t>Demontáž skládané krytiny - vláknocementové šablony, do suti</t>
  </si>
  <si>
    <t>Demontáž podkladní lepenky</t>
  </si>
  <si>
    <t>Demontáž bednění střech</t>
  </si>
  <si>
    <t>Demontáž hromosvodu</t>
  </si>
  <si>
    <t>bm</t>
  </si>
  <si>
    <t>Výměna střešní krytiny a zateplení střechy</t>
  </si>
  <si>
    <t>Větrací pás okapní</t>
  </si>
  <si>
    <r>
      <t xml:space="preserve">D + M nového stožáru DN 80 dl. 7 m, vč. povrchové úpravy, vč. přepojení, vč. demontáže stávajícího stožáru - </t>
    </r>
    <r>
      <rPr>
        <sz val="8"/>
        <color rgb="FFFF3399"/>
        <rFont val="Arial CE"/>
        <family val="2"/>
      </rPr>
      <t>podle potřeby</t>
    </r>
  </si>
  <si>
    <t>bez DPH</t>
  </si>
  <si>
    <t>včetně DPH</t>
  </si>
  <si>
    <t xml:space="preserve">CELKEM </t>
  </si>
  <si>
    <t>Demontáž žlabů půlkruh. rovných, rš 500 mm, do 45°, včetně žlabových háků</t>
  </si>
  <si>
    <t>Střešní odvětrávače systémové</t>
  </si>
  <si>
    <t>Systémový kominický výlez</t>
  </si>
  <si>
    <t>Sněhové zábrany, systémové</t>
  </si>
  <si>
    <t>Štítová zakončení systémovou ukončovací lištou</t>
  </si>
  <si>
    <t xml:space="preserve">Svisla dopr.suti za prve podlazi        </t>
  </si>
  <si>
    <r>
      <t>Příplatek za skon přes 60</t>
    </r>
    <r>
      <rPr>
        <sz val="8"/>
        <rFont val="Calibri"/>
        <family val="2"/>
      </rPr>
      <t>°</t>
    </r>
    <r>
      <rPr>
        <sz val="8"/>
        <rFont val="Arial CE"/>
        <family val="2"/>
      </rPr>
      <t xml:space="preserve"> do 75</t>
    </r>
    <r>
      <rPr>
        <sz val="8"/>
        <rFont val="Calibri"/>
        <family val="2"/>
      </rPr>
      <t>°</t>
    </r>
  </si>
  <si>
    <t>OPRAVA STŘECHY BYTOVÉHO OBJEKTU NOVÝ BOR, JANOV 114</t>
  </si>
  <si>
    <t>Nový Bor, Janov 114</t>
  </si>
  <si>
    <t>R31127-1211</t>
  </si>
  <si>
    <t>C62240-5297</t>
  </si>
  <si>
    <t>C61247-1439</t>
  </si>
  <si>
    <t>C95290-1111</t>
  </si>
  <si>
    <t>C71260-0831</t>
  </si>
  <si>
    <t xml:space="preserve">28376504   </t>
  </si>
  <si>
    <t xml:space="preserve">28376505   </t>
  </si>
  <si>
    <t xml:space="preserve">28376508   </t>
  </si>
  <si>
    <t xml:space="preserve">Těsnící páska pod kontralatě            </t>
  </si>
  <si>
    <t>C71314-1151</t>
  </si>
  <si>
    <t xml:space="preserve">63151479   </t>
  </si>
  <si>
    <t xml:space="preserve">C0921      </t>
  </si>
  <si>
    <t xml:space="preserve">Montáž nadkrokevní izolace tl.120 mm    </t>
  </si>
  <si>
    <t xml:space="preserve">Úprava nadkrokevní izolace-prostupy     </t>
  </si>
  <si>
    <t xml:space="preserve">28376500   </t>
  </si>
  <si>
    <t xml:space="preserve">28376501   </t>
  </si>
  <si>
    <t xml:space="preserve">28376502   </t>
  </si>
  <si>
    <t xml:space="preserve">28376503   </t>
  </si>
  <si>
    <t>C76233-2932</t>
  </si>
  <si>
    <t>C76234-1210</t>
  </si>
  <si>
    <t xml:space="preserve">Mtz bed strech rov.p.hr.sraz do32mm     </t>
  </si>
  <si>
    <t>C76234-2451</t>
  </si>
  <si>
    <t>C76234-1016</t>
  </si>
  <si>
    <t>C76431-2831</t>
  </si>
  <si>
    <t>C76642-3112</t>
  </si>
  <si>
    <t>61192100000</t>
  </si>
  <si>
    <t xml:space="preserve">Palubky obklad.bo t12 s61- 80mm&lt;1,5m    </t>
  </si>
  <si>
    <t>C76758-1801</t>
  </si>
  <si>
    <t xml:space="preserve">Dmt.podhledů sádrokartonových           </t>
  </si>
  <si>
    <t>C76758-2800</t>
  </si>
  <si>
    <t xml:space="preserve">Dmt.roštu podhledu                      </t>
  </si>
  <si>
    <t>C78362-6300</t>
  </si>
  <si>
    <t xml:space="preserve">C0942      </t>
  </si>
  <si>
    <t>Svislé konstrukce</t>
  </si>
  <si>
    <t>Penetrace stěn pod zateplení</t>
  </si>
  <si>
    <t>Zateplení stěn z desek pěn.polystyrenu  EPS 100 mm - stěny v mansardě, vč. nadezdívek</t>
  </si>
  <si>
    <t>Lešení  - pronájem, montáž, demontáž, doprava, manipulace (bez ochr. sítí), včetně ochranné stříšky nad vchodem</t>
  </si>
  <si>
    <t>Dokončující konstrukce a práce</t>
  </si>
  <si>
    <t>Vnitrostaveništní doprava suti za kd 5m</t>
  </si>
  <si>
    <t>Poplatek za skládku - vláknocementové šablony</t>
  </si>
  <si>
    <t>Poplatek za skládku - lepenka a fólie</t>
  </si>
  <si>
    <t>Poplatek za skládku - tepelná izolace</t>
  </si>
  <si>
    <t>Poplatek za skládku - střešní okna a dřevo</t>
  </si>
  <si>
    <t>Přesun hmot</t>
  </si>
  <si>
    <t>Přesun hmot pro opravy a údržbu</t>
  </si>
  <si>
    <t>Přes.hmot pro kce sádrokartonové, 6 - 12 m</t>
  </si>
  <si>
    <t>Bílá výmalba  - nová ostění a šikmá část stěny</t>
  </si>
  <si>
    <t>Tmelení a broušení SDK - opravy prasklin šikmin po demontáži střechy</t>
  </si>
  <si>
    <t>Vyčištění budov byt. a občan.výstavby, v. podlaží do 4 m</t>
  </si>
  <si>
    <t>Krytiny povlakové</t>
  </si>
  <si>
    <t xml:space="preserve">Izolace povlak.  střech 45 odstr vrst 1 - vyřezání parotěsné fólie z horní strany </t>
  </si>
  <si>
    <t xml:space="preserve">Mtž. tep. iz. střech, na sucho, desky nebo rohož                       </t>
  </si>
  <si>
    <t xml:space="preserve">Seříznutí a dopěnění nadkrokevní izolace v hřebeni, nároží, úžlabí       </t>
  </si>
  <si>
    <t xml:space="preserve">Systémový vrut DuoTwin 7/270          </t>
  </si>
  <si>
    <t xml:space="preserve">PUR-pěna 750 ml             </t>
  </si>
  <si>
    <t>Hřebenový/úžlabní samolepící pás</t>
  </si>
  <si>
    <t>Zakrytí šikmých střech podstř. folií - vzduchotěsná fólie</t>
  </si>
  <si>
    <t>Vzduchotěsná fólie - difúzně otevřená doplňková hydroizolační vrstva odolná proti prostředkům preventivní ochrany dřeva - viz specifikace v PD</t>
  </si>
  <si>
    <t>Lepící tmel venkovní - pro provedení vzduchotěsných napojení</t>
  </si>
  <si>
    <t>Komprimovaný utěsňovací pás 20x50 pro vzduchotěsné napojení na nerovné povrchy</t>
  </si>
  <si>
    <t>Prostupový adaptér přímý - pro prostupy nadkrokevní izolací</t>
  </si>
  <si>
    <t>Demontáž obložení podhledů palubkami</t>
  </si>
  <si>
    <t xml:space="preserve">Dmtž oken střešních v krytině hladké                          </t>
  </si>
  <si>
    <t>Demontáž klempířských prvků - hřeben, závětrné lišty, úžlabí, okapnice,</t>
  </si>
  <si>
    <t>Úprava štítového bednění zaříznutím</t>
  </si>
  <si>
    <t xml:space="preserve">Doplnění části střeš.vazby do224cm2 - úprava vikýře - vyložení o cca 100 mm </t>
  </si>
  <si>
    <t>Bednění střech rov.z dřevoštěp.desek  OSB tl. 22 mm - osazení masek štítů pod budoucí oplechování štítů</t>
  </si>
  <si>
    <t xml:space="preserve">Obloz podhl sloz palub sk s- 6cm -  štítový okraj mezi vnější krokví a OSB deskou    </t>
  </si>
  <si>
    <t xml:space="preserve">Mtž kontralatí-kotvení s deskami PIR izolace      </t>
  </si>
  <si>
    <t>Oplechování svislé masky okapní římsy, r.š. 250, K6</t>
  </si>
  <si>
    <t>Oplechování okapů, okapnička z Al plechu, r.š. 200, K5</t>
  </si>
  <si>
    <t>Hranol SM/JD 1, 144 cm2 - viz specifikace v PD</t>
  </si>
  <si>
    <t>Hranol SM/JD 1, 36 cm2, impregnovaný - kontralatě 6 x 6 - viz specifikace v PD</t>
  </si>
  <si>
    <t>Hranol SM/JD 1, 15 cm2, impregnovaný  - latě 5 x 3 - viz specifikace v PD</t>
  </si>
  <si>
    <t>Štítové lemování r.š. 330 + krycí lišta r.š. 100, K7</t>
  </si>
  <si>
    <t>Oplechování mansardového lomu střechy - maska mansardy, r.š. 500, K8</t>
  </si>
  <si>
    <t>Úžlabí, r.š. 660, vč. příslušenství, K9</t>
  </si>
  <si>
    <t>Štítová krycí lišta štítu vikýře, r.š. 250, K10</t>
  </si>
  <si>
    <t>Okapnice střešní drážkované krytiny, r.š. 330, vč. zatahovacího pásu</t>
  </si>
  <si>
    <t>Přechodová lišta nad střešním oknem, r.š. 330, K11</t>
  </si>
  <si>
    <t>Žlab podokapní půlkruhový z TiZn plechu, r.š. 330, včetně žlabových háků - zdvojených, čel žlabu K1</t>
  </si>
  <si>
    <t>Žlab podokapní půlkruhový z TiZn plechu, r.š. 330, včetně žlabových háků - zdvojených, čel žlabu a dilatace, K1</t>
  </si>
  <si>
    <t>TiZn kotlík žlabový kónický, K2</t>
  </si>
  <si>
    <t>Odpadní trouby z TiZn plechu, kruhové, D 100 mm, včetně horních kolen, mezikusů a příslušenství, K3</t>
  </si>
  <si>
    <t>Výtokové koleno D 100</t>
  </si>
  <si>
    <t xml:space="preserve">Klemp dmtž zastř.  hladké 670 -30st-25m2     </t>
  </si>
  <si>
    <t>Ventilační komínek pro zdravotní techniku, systémový</t>
  </si>
  <si>
    <t xml:space="preserve">Tepelná izolace minerální 60 mm - viz specifikace v PD  </t>
  </si>
  <si>
    <r>
      <t xml:space="preserve">PIR panely, typ </t>
    </r>
    <r>
      <rPr>
        <u val="single"/>
        <sz val="8"/>
        <rFont val="Arial CE"/>
        <family val="2"/>
      </rPr>
      <t>s difúzní schopností,</t>
    </r>
    <r>
      <rPr>
        <sz val="8"/>
        <rFont val="Arial CE"/>
        <family val="2"/>
      </rPr>
      <t xml:space="preserve"> s nakašírovanou difúzní fólií, 120 mm     - viz specifikace v PD         </t>
    </r>
  </si>
  <si>
    <t>Konstrukce pokrývačské</t>
  </si>
  <si>
    <t>Ventilační komínek - odvětrávač par, systémový</t>
  </si>
  <si>
    <t>Stoupací plošiny ke komínům, kovové,  systémové, kompletní sada</t>
  </si>
  <si>
    <t>Taška s prostupem pro anténu</t>
  </si>
  <si>
    <t>Bezpečnostní hák s montážní sadou</t>
  </si>
  <si>
    <t>Přesun hmot pro Konstrukce pokrývačské, výšky do 24 m</t>
  </si>
  <si>
    <t>Montáž střešních oken rozměr 55/78 cm - do nadkrokevní izolace</t>
  </si>
  <si>
    <t>Okno střešní WDF R45 K WD AL 5/7 (54x78 cm) - viz specifikace v PD</t>
  </si>
  <si>
    <t>Lemování okna  EDR R45 WD 1x1 ZIE AL 5/7</t>
  </si>
  <si>
    <t>Lemování okna  EDR R45 WD 1x1 ZIE AL 7/14</t>
  </si>
  <si>
    <t>Sada pro vnější napojení  EZB AAS</t>
  </si>
  <si>
    <t>Nátěr tesařských konstrukcí insekticidním prostředkem - nátěr krokví v zateplované části - viz PD</t>
  </si>
  <si>
    <t>Revizní zpráva</t>
  </si>
  <si>
    <t>%</t>
  </si>
  <si>
    <t xml:space="preserve">Vedlejší náklady </t>
  </si>
  <si>
    <t>Zhotovení projektu obnovy hromosvodové instalace</t>
  </si>
  <si>
    <t>Provedení hromosvodové instalace, z nového materiálu</t>
  </si>
  <si>
    <t>Krytina plechová, tvarované šablony, šroubovaná, vč. prořezu;  vč. úpravy u štítů, hřebenů, lemů, oken; hladká taška, kvalita a povrchová úprava - viz specifikace v PD</t>
  </si>
  <si>
    <t>Hřeben s větracím pásem</t>
  </si>
  <si>
    <t>Rovný plech 450 x 1250, pro doplňková oplechování</t>
  </si>
  <si>
    <t>Montáž střešních oken rozměr 74/140 cm, s úpravou do nadkrokevní izolace</t>
  </si>
  <si>
    <t>Krytina drážkovaná, z pásů š. 500mm, těsněné drážky, vč. provedení hřebenového větrání, K10</t>
  </si>
  <si>
    <t xml:space="preserve">Úpravy povrchu </t>
  </si>
  <si>
    <t>Obložení parapetu v koupelně bílým keramickým obkladem, 15x15 cm</t>
  </si>
  <si>
    <t>Vnitřní omítka - opravy omítek pod parapety střešních oken do 1m2</t>
  </si>
  <si>
    <t>R76713-9994</t>
  </si>
  <si>
    <t>C76233-2931</t>
  </si>
  <si>
    <t>Doplnění části střeš.vazby do 120cm2 - zakládací hranol pro PIR izolaci</t>
  </si>
  <si>
    <t>C76311-9200</t>
  </si>
  <si>
    <t>C61240-1391</t>
  </si>
  <si>
    <t>C78167-2150</t>
  </si>
  <si>
    <t>C78445-3641</t>
  </si>
  <si>
    <t>C97901-1111</t>
  </si>
  <si>
    <t>M210200000</t>
  </si>
  <si>
    <t>C99928-1111</t>
  </si>
  <si>
    <t>C97901-1121</t>
  </si>
  <si>
    <t>C97908-1111</t>
  </si>
  <si>
    <t>C97908-1121</t>
  </si>
  <si>
    <t>C97908-2111</t>
  </si>
  <si>
    <t>C97908-2121</t>
  </si>
  <si>
    <t>VRN - kompletacni cinnost</t>
  </si>
  <si>
    <t>VRN - zařízení staveniště</t>
  </si>
  <si>
    <t>C97999-0001R00</t>
  </si>
  <si>
    <t>C71310-0824</t>
  </si>
  <si>
    <t>C99871-3103</t>
  </si>
  <si>
    <t>C99876-3302</t>
  </si>
  <si>
    <t>C76234-1811</t>
  </si>
  <si>
    <t>C76234-0001</t>
  </si>
  <si>
    <t>C76234-2452</t>
  </si>
  <si>
    <t>C76234-2203</t>
  </si>
  <si>
    <t>C76234-2204</t>
  </si>
  <si>
    <t>C76239-5000</t>
  </si>
  <si>
    <t>C99876-2103</t>
  </si>
  <si>
    <t>C76439-1000</t>
  </si>
  <si>
    <t>C76435-2821</t>
  </si>
  <si>
    <t>C76445-4802</t>
  </si>
  <si>
    <t>C7642-22420</t>
  </si>
  <si>
    <t>C76452-1540</t>
  </si>
  <si>
    <t>C76429-1520</t>
  </si>
  <si>
    <t>C76667-1235</t>
  </si>
  <si>
    <t>C76662-4041</t>
  </si>
  <si>
    <t>C76662-4042</t>
  </si>
  <si>
    <t>C76662-4047</t>
  </si>
  <si>
    <t>C76642-1821</t>
  </si>
  <si>
    <t>C99876-6103</t>
  </si>
  <si>
    <t>C99876-5103</t>
  </si>
  <si>
    <t>C99876-4103</t>
  </si>
  <si>
    <t>C78378-2205</t>
  </si>
  <si>
    <t>Hranol SM/JD 1, 24 cm2, impregnovaný - kontralatě 6 x 4  a lať 10 x 2 - viz specifikace v PD</t>
  </si>
  <si>
    <t>C76439-2340</t>
  </si>
  <si>
    <t>C76423-1550</t>
  </si>
  <si>
    <t>C76421-1522</t>
  </si>
  <si>
    <t>C76429-1510</t>
  </si>
  <si>
    <t>C76422-2520</t>
  </si>
  <si>
    <t>C76429-3520</t>
  </si>
  <si>
    <t>C76490-8106</t>
  </si>
  <si>
    <t>C76490-8102</t>
  </si>
  <si>
    <t>C76490-8110</t>
  </si>
  <si>
    <t>C76455-6352</t>
  </si>
  <si>
    <t>C76533-2810</t>
  </si>
  <si>
    <t>C76579-9301</t>
  </si>
  <si>
    <t>C76533-2652</t>
  </si>
  <si>
    <t>C76533-1100</t>
  </si>
  <si>
    <t>C76533-1190</t>
  </si>
  <si>
    <t>C76533-2200</t>
  </si>
  <si>
    <t>C76533-2300</t>
  </si>
  <si>
    <t>C76533-3100</t>
  </si>
  <si>
    <t>C76533-4100</t>
  </si>
  <si>
    <t>C76533-4120</t>
  </si>
  <si>
    <t>C76533-5100</t>
  </si>
  <si>
    <t>C76533-3200</t>
  </si>
  <si>
    <t>C76533-3210</t>
  </si>
  <si>
    <t>C76533-3250</t>
  </si>
  <si>
    <t>C76533-6100</t>
  </si>
  <si>
    <t>C76533-9100</t>
  </si>
  <si>
    <t>Zdivo z porobet. tvárnic such.zd. P3/580, tl. zdi 10 cm, v 25 cm - dozdění věnce u pozednice</t>
  </si>
  <si>
    <t>Úprava SDRK u oken vč. montáže SDRK, doplnění roštu, doplnění izolace - nové ostění střešního okna po výměně oken</t>
  </si>
  <si>
    <t xml:space="preserve">Lepící páska  60 mm           </t>
  </si>
  <si>
    <t>Nat.tr.vyr.lazur.lak 3xlak - nově doplněné palubky a přilehlé plochy</t>
  </si>
  <si>
    <t xml:space="preserve">Hromosvodová instalace </t>
  </si>
  <si>
    <t>C76299-0010</t>
  </si>
  <si>
    <t xml:space="preserve">C76590-1110      </t>
  </si>
  <si>
    <t xml:space="preserve">C76590-1360      </t>
  </si>
  <si>
    <t>94194-1000</t>
  </si>
  <si>
    <t>Okno střešní WDF R45 K WD AL 7/14 (74x140 cm) - viz specifikace v PD</t>
  </si>
  <si>
    <t>Vzduchotěsné napojení podstřešní fólie u pozednice, ve štítech, na prostupy, okna - těsnícím tmelem, komprimovaným utěsňovacím pásem - montáž</t>
  </si>
  <si>
    <t>272015</t>
  </si>
  <si>
    <t>JANOV 114</t>
  </si>
  <si>
    <t>Výměna střešní krytiny a zateplení střechy, Nový Bor - Janov 114</t>
  </si>
  <si>
    <t>6</t>
  </si>
  <si>
    <t>712</t>
  </si>
  <si>
    <t>Montáž pomocných latí pro  bednění štítů z desek OSB a sněholamu</t>
  </si>
  <si>
    <t>Radek Voce</t>
  </si>
  <si>
    <t>Město Nový Bor, nám. Míru 1, 473 01 Nový Bor</t>
  </si>
  <si>
    <t>Ing.Jiří John</t>
  </si>
  <si>
    <t xml:space="preserve">Úpravy povrchů </t>
  </si>
  <si>
    <t>Bourání, přesuny suti a vybouraných hmot</t>
  </si>
  <si>
    <t>1+1+4</t>
  </si>
  <si>
    <t>Jiří John</t>
  </si>
  <si>
    <t>KRYCÍ LIST ROZPOČTU</t>
  </si>
  <si>
    <t>REKAPITULACE NÁKLADŮ</t>
  </si>
  <si>
    <t>05/15</t>
  </si>
  <si>
    <t>803 5</t>
  </si>
  <si>
    <t>Oprava střechy bytového objektu Nový Bor, Janov 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</si>
</sst>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00"/>
    <numFmt numFmtId="165" formatCode="0.000"/>
    <numFmt numFmtId="166" formatCode="0.0"/>
    <numFmt numFmtId="167" formatCode="#,##0\ &quot;Kč&quot;"/>
    <numFmt numFmtId="168" formatCode="#,##0.0000"/>
    <numFmt numFmtId="169" formatCode="#,##0.000"/>
    <numFmt numFmtId="170" formatCode="#,##0\ [$CZK]"/>
  </numFmts>
  <fonts count="18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color theme="0"/>
      <name val="Arial CE"/>
      <family val="2"/>
    </font>
    <font>
      <b/>
      <sz val="12"/>
      <color theme="0"/>
      <name val="Arial CE"/>
      <family val="2"/>
    </font>
    <font>
      <sz val="8"/>
      <name val="Calibri"/>
      <family val="2"/>
    </font>
    <font>
      <sz val="8"/>
      <color rgb="FFFF3399"/>
      <name val="Arial CE"/>
      <family val="2"/>
    </font>
    <font>
      <i/>
      <sz val="8"/>
      <color rgb="FFC00000"/>
      <name val="Arial CE"/>
      <family val="2"/>
    </font>
    <font>
      <b/>
      <i/>
      <sz val="8"/>
      <name val="Arial CE"/>
      <family val="2"/>
    </font>
    <font>
      <sz val="8"/>
      <color indexed="14"/>
      <name val="Arial CE"/>
      <family val="2"/>
    </font>
    <font>
      <u val="single"/>
      <sz val="8"/>
      <name val="Arial CE"/>
      <family val="2"/>
    </font>
    <font>
      <sz val="8"/>
      <color rgb="FF66FF33"/>
      <name val="Arial CE"/>
      <family val="2"/>
    </font>
  </fonts>
  <fills count="8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medium"/>
      <right/>
      <top/>
      <bottom style="thin"/>
    </border>
    <border>
      <left style="thin"/>
      <right style="medium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medium"/>
      <top style="thin"/>
      <bottom style="medium"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70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0" fillId="0" borderId="0" xfId="0" applyFill="1"/>
    <xf numFmtId="0" fontId="4" fillId="0" borderId="3" xfId="0" applyFont="1" applyBorder="1"/>
    <xf numFmtId="0" fontId="4" fillId="0" borderId="4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Border="1"/>
    <xf numFmtId="0" fontId="4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2" xfId="0" applyFont="1" applyBorder="1" applyAlignment="1">
      <alignment/>
    </xf>
    <xf numFmtId="3" fontId="0" fillId="0" borderId="0" xfId="0" applyNumberFormat="1"/>
    <xf numFmtId="0" fontId="4" fillId="0" borderId="5" xfId="0" applyFont="1" applyBorder="1"/>
    <xf numFmtId="0" fontId="4" fillId="0" borderId="6" xfId="0" applyFont="1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 applyAlignment="1">
      <alignment horizontal="right"/>
    </xf>
    <xf numFmtId="0" fontId="0" fillId="0" borderId="0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6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14" xfId="0" applyNumberFormat="1" applyFont="1" applyBorder="1" applyAlignment="1">
      <alignment horizontal="left"/>
    </xf>
    <xf numFmtId="0" fontId="4" fillId="0" borderId="4" xfId="0" applyNumberFormat="1" applyFont="1" applyFill="1" applyBorder="1" applyAlignment="1">
      <alignment/>
    </xf>
    <xf numFmtId="0" fontId="4" fillId="0" borderId="14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 horizontal="right"/>
    </xf>
    <xf numFmtId="0" fontId="2" fillId="0" borderId="16" xfId="0" applyFont="1" applyFill="1" applyBorder="1" applyAlignment="1">
      <alignment horizontal="left"/>
    </xf>
    <xf numFmtId="1" fontId="0" fillId="0" borderId="13" xfId="0" applyNumberFormat="1" applyBorder="1" applyAlignment="1">
      <alignment horizontal="right"/>
    </xf>
    <xf numFmtId="0" fontId="4" fillId="0" borderId="17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4" fillId="0" borderId="1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0" fontId="7" fillId="0" borderId="0" xfId="0" applyFont="1"/>
    <xf numFmtId="0" fontId="7" fillId="0" borderId="0" xfId="0" applyFont="1" applyBorder="1"/>
    <xf numFmtId="4" fontId="7" fillId="0" borderId="0" xfId="0" applyNumberFormat="1" applyFont="1"/>
    <xf numFmtId="4" fontId="7" fillId="0" borderId="0" xfId="0" applyNumberFormat="1" applyFont="1" applyBorder="1"/>
    <xf numFmtId="4" fontId="7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Border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0" fontId="4" fillId="0" borderId="20" xfId="0" applyFont="1" applyBorder="1"/>
    <xf numFmtId="0" fontId="3" fillId="0" borderId="0" xfId="0" applyNumberFormat="1" applyFont="1" applyBorder="1" applyAlignment="1">
      <alignment horizontal="centerContinuous" vertical="top"/>
    </xf>
    <xf numFmtId="0" fontId="0" fillId="0" borderId="0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3" fillId="0" borderId="21" xfId="0" applyFont="1" applyBorder="1" applyAlignment="1">
      <alignment horizontal="centerContinuous" vertical="center"/>
    </xf>
    <xf numFmtId="0" fontId="6" fillId="0" borderId="22" xfId="0" applyFont="1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4" fontId="0" fillId="0" borderId="8" xfId="0" applyNumberFormat="1" applyBorder="1"/>
    <xf numFmtId="4" fontId="0" fillId="0" borderId="10" xfId="0" applyNumberFormat="1" applyBorder="1"/>
    <xf numFmtId="4" fontId="0" fillId="0" borderId="15" xfId="0" applyNumberFormat="1" applyBorder="1"/>
    <xf numFmtId="4" fontId="0" fillId="0" borderId="24" xfId="0" applyNumberFormat="1" applyBorder="1"/>
    <xf numFmtId="4" fontId="0" fillId="0" borderId="25" xfId="0" applyNumberFormat="1" applyBorder="1"/>
    <xf numFmtId="3" fontId="0" fillId="0" borderId="8" xfId="0" applyNumberFormat="1" applyBorder="1"/>
    <xf numFmtId="0" fontId="0" fillId="0" borderId="26" xfId="0" applyBorder="1"/>
    <xf numFmtId="3" fontId="0" fillId="0" borderId="25" xfId="0" applyNumberForma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49" fontId="9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9" fillId="0" borderId="0" xfId="0" applyFont="1" applyAlignment="1">
      <alignment horizontal="right" wrapText="1"/>
    </xf>
    <xf numFmtId="49" fontId="0" fillId="0" borderId="30" xfId="0" applyNumberFormat="1" applyBorder="1"/>
    <xf numFmtId="49" fontId="0" fillId="0" borderId="0" xfId="0" applyNumberFormat="1" applyBorder="1"/>
    <xf numFmtId="49" fontId="0" fillId="0" borderId="0" xfId="0" applyNumberFormat="1" applyBorder="1" applyAlignment="1">
      <alignment shrinkToFit="1"/>
    </xf>
    <xf numFmtId="0" fontId="7" fillId="0" borderId="17" xfId="0" applyFont="1" applyBorder="1"/>
    <xf numFmtId="0" fontId="7" fillId="0" borderId="18" xfId="0" applyFont="1" applyBorder="1"/>
    <xf numFmtId="4" fontId="7" fillId="0" borderId="1" xfId="0" applyNumberFormat="1" applyFont="1" applyBorder="1" applyAlignment="1">
      <alignment horizontal="right"/>
    </xf>
    <xf numFmtId="49" fontId="7" fillId="0" borderId="5" xfId="0" applyNumberFormat="1" applyFont="1" applyBorder="1"/>
    <xf numFmtId="0" fontId="0" fillId="0" borderId="0" xfId="0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wrapText="1"/>
    </xf>
    <xf numFmtId="4" fontId="7" fillId="0" borderId="28" xfId="0" applyNumberFormat="1" applyFont="1" applyBorder="1"/>
    <xf numFmtId="0" fontId="7" fillId="0" borderId="7" xfId="0" applyFont="1" applyBorder="1"/>
    <xf numFmtId="0" fontId="0" fillId="2" borderId="31" xfId="0" applyFill="1" applyBorder="1"/>
    <xf numFmtId="4" fontId="7" fillId="0" borderId="32" xfId="0" applyNumberFormat="1" applyFont="1" applyBorder="1"/>
    <xf numFmtId="0" fontId="7" fillId="0" borderId="0" xfId="0" applyNumberFormat="1" applyFont="1" applyBorder="1"/>
    <xf numFmtId="0" fontId="7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center" shrinkToFit="1"/>
    </xf>
    <xf numFmtId="164" fontId="7" fillId="0" borderId="0" xfId="0" applyNumberFormat="1" applyFont="1" applyBorder="1"/>
    <xf numFmtId="4" fontId="7" fillId="0" borderId="28" xfId="0" applyNumberFormat="1" applyFont="1" applyFill="1" applyBorder="1"/>
    <xf numFmtId="0" fontId="7" fillId="0" borderId="28" xfId="0" applyNumberFormat="1" applyFont="1" applyBorder="1" applyAlignment="1">
      <alignment horizontal="left"/>
    </xf>
    <xf numFmtId="0" fontId="7" fillId="0" borderId="0" xfId="0" applyFont="1" applyFill="1" applyBorder="1"/>
    <xf numFmtId="164" fontId="7" fillId="0" borderId="0" xfId="0" applyNumberFormat="1" applyFont="1" applyFill="1" applyBorder="1"/>
    <xf numFmtId="0" fontId="7" fillId="0" borderId="7" xfId="0" applyFont="1" applyFill="1" applyBorder="1"/>
    <xf numFmtId="0" fontId="0" fillId="0" borderId="0" xfId="0" applyFont="1"/>
    <xf numFmtId="0" fontId="7" fillId="0" borderId="7" xfId="0" applyFont="1" applyBorder="1" applyAlignment="1">
      <alignment horizontal="right"/>
    </xf>
    <xf numFmtId="4" fontId="7" fillId="0" borderId="9" xfId="0" applyNumberFormat="1" applyFont="1" applyFill="1" applyBorder="1"/>
    <xf numFmtId="4" fontId="7" fillId="0" borderId="14" xfId="0" applyNumberFormat="1" applyFont="1" applyBorder="1"/>
    <xf numFmtId="14" fontId="0" fillId="0" borderId="0" xfId="0" applyNumberFormat="1"/>
    <xf numFmtId="0" fontId="8" fillId="3" borderId="18" xfId="0" applyFont="1" applyFill="1" applyBorder="1"/>
    <xf numFmtId="167" fontId="8" fillId="3" borderId="1" xfId="0" applyNumberFormat="1" applyFont="1" applyFill="1" applyBorder="1"/>
    <xf numFmtId="1" fontId="13" fillId="0" borderId="0" xfId="0" applyNumberFormat="1" applyFont="1"/>
    <xf numFmtId="1" fontId="7" fillId="0" borderId="0" xfId="0" applyNumberFormat="1" applyFont="1" applyFill="1" applyBorder="1"/>
    <xf numFmtId="0" fontId="8" fillId="3" borderId="0" xfId="0" applyFont="1" applyFill="1" applyBorder="1"/>
    <xf numFmtId="9" fontId="8" fillId="3" borderId="0" xfId="21" applyFont="1" applyFill="1" applyBorder="1"/>
    <xf numFmtId="167" fontId="8" fillId="3" borderId="8" xfId="0" applyNumberFormat="1" applyFont="1" applyFill="1" applyBorder="1"/>
    <xf numFmtId="1" fontId="15" fillId="0" borderId="0" xfId="0" applyNumberFormat="1" applyFont="1"/>
    <xf numFmtId="0" fontId="8" fillId="3" borderId="33" xfId="0" applyFont="1" applyFill="1" applyBorder="1"/>
    <xf numFmtId="167" fontId="8" fillId="3" borderId="34" xfId="0" applyNumberFormat="1" applyFont="1" applyFill="1" applyBorder="1"/>
    <xf numFmtId="0" fontId="7" fillId="0" borderId="7" xfId="0" applyFont="1" applyFill="1" applyBorder="1"/>
    <xf numFmtId="0" fontId="7" fillId="0" borderId="0" xfId="0" applyFont="1" applyFill="1"/>
    <xf numFmtId="4" fontId="7" fillId="0" borderId="9" xfId="0" applyNumberFormat="1" applyFont="1" applyFill="1" applyBorder="1"/>
    <xf numFmtId="4" fontId="7" fillId="0" borderId="35" xfId="0" applyNumberFormat="1" applyFont="1" applyBorder="1"/>
    <xf numFmtId="0" fontId="7" fillId="0" borderId="36" xfId="0" applyFont="1" applyFill="1" applyBorder="1"/>
    <xf numFmtId="0" fontId="7" fillId="0" borderId="36" xfId="0" applyFont="1" applyFill="1" applyBorder="1" applyAlignment="1">
      <alignment horizontal="center" shrinkToFit="1"/>
    </xf>
    <xf numFmtId="4" fontId="7" fillId="0" borderId="32" xfId="0" applyNumberFormat="1" applyFont="1" applyFill="1" applyBorder="1"/>
    <xf numFmtId="165" fontId="7" fillId="4" borderId="0" xfId="0" applyNumberFormat="1" applyFont="1" applyFill="1"/>
    <xf numFmtId="0" fontId="8" fillId="0" borderId="0" xfId="0" applyFont="1"/>
    <xf numFmtId="165" fontId="7" fillId="5" borderId="0" xfId="0" applyNumberFormat="1" applyFont="1" applyFill="1"/>
    <xf numFmtId="0" fontId="7" fillId="0" borderId="36" xfId="0" applyFont="1" applyFill="1" applyBorder="1"/>
    <xf numFmtId="2" fontId="7" fillId="0" borderId="36" xfId="0" applyNumberFormat="1" applyFont="1" applyFill="1" applyBorder="1"/>
    <xf numFmtId="0" fontId="7" fillId="0" borderId="28" xfId="0" applyFont="1" applyFill="1" applyBorder="1"/>
    <xf numFmtId="2" fontId="7" fillId="0" borderId="28" xfId="0" applyNumberFormat="1" applyFont="1" applyFill="1" applyBorder="1"/>
    <xf numFmtId="0" fontId="7" fillId="0" borderId="28" xfId="0" applyNumberFormat="1" applyFont="1" applyFill="1" applyBorder="1"/>
    <xf numFmtId="0" fontId="7" fillId="0" borderId="0" xfId="0" applyNumberFormat="1" applyFont="1" applyFill="1" applyBorder="1" applyAlignment="1">
      <alignment horizontal="left" wrapText="1"/>
    </xf>
    <xf numFmtId="168" fontId="7" fillId="0" borderId="0" xfId="0" applyNumberFormat="1" applyFont="1" applyFill="1" applyBorder="1"/>
    <xf numFmtId="0" fontId="7" fillId="0" borderId="0" xfId="0" applyFont="1" applyFill="1" applyBorder="1"/>
    <xf numFmtId="168" fontId="7" fillId="0" borderId="8" xfId="0" applyNumberFormat="1" applyFont="1" applyFill="1" applyBorder="1"/>
    <xf numFmtId="0" fontId="7" fillId="0" borderId="36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shrinkToFit="1"/>
    </xf>
    <xf numFmtId="4" fontId="7" fillId="0" borderId="10" xfId="0" applyNumberFormat="1" applyFont="1" applyFill="1" applyBorder="1"/>
    <xf numFmtId="4" fontId="7" fillId="0" borderId="10" xfId="0" applyNumberFormat="1" applyFont="1" applyBorder="1"/>
    <xf numFmtId="49" fontId="0" fillId="2" borderId="20" xfId="0" applyNumberFormat="1" applyFill="1" applyBorder="1"/>
    <xf numFmtId="0" fontId="0" fillId="2" borderId="20" xfId="0" applyFill="1" applyBorder="1" applyAlignment="1">
      <alignment horizontal="center"/>
    </xf>
    <xf numFmtId="165" fontId="7" fillId="0" borderId="0" xfId="0" applyNumberFormat="1" applyFont="1" applyFill="1" applyBorder="1"/>
    <xf numFmtId="2" fontId="7" fillId="0" borderId="10" xfId="0" applyNumberFormat="1" applyFont="1" applyFill="1" applyBorder="1"/>
    <xf numFmtId="0" fontId="7" fillId="0" borderId="0" xfId="0" applyFont="1" applyFill="1" applyBorder="1" applyAlignment="1">
      <alignment wrapText="1"/>
    </xf>
    <xf numFmtId="169" fontId="7" fillId="0" borderId="0" xfId="0" applyNumberFormat="1" applyFont="1" applyFill="1" applyBorder="1"/>
    <xf numFmtId="0" fontId="0" fillId="2" borderId="16" xfId="0" applyFill="1" applyBorder="1"/>
    <xf numFmtId="0" fontId="7" fillId="0" borderId="5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0" fillId="2" borderId="6" xfId="0" applyNumberFormat="1" applyFill="1" applyBorder="1" applyAlignment="1">
      <alignment horizontal="left"/>
    </xf>
    <xf numFmtId="0" fontId="7" fillId="0" borderId="2" xfId="0" applyNumberFormat="1" applyFont="1" applyBorder="1"/>
    <xf numFmtId="0" fontId="7" fillId="0" borderId="28" xfId="0" applyNumberFormat="1" applyFont="1" applyBorder="1"/>
    <xf numFmtId="0" fontId="7" fillId="0" borderId="28" xfId="0" applyFont="1" applyFill="1" applyBorder="1"/>
    <xf numFmtId="0" fontId="7" fillId="0" borderId="28" xfId="0" applyFont="1" applyFill="1" applyBorder="1" applyAlignment="1">
      <alignment horizontal="left"/>
    </xf>
    <xf numFmtId="0" fontId="7" fillId="0" borderId="28" xfId="0" applyNumberFormat="1" applyFont="1" applyFill="1" applyBorder="1" applyAlignment="1">
      <alignment horizontal="left"/>
    </xf>
    <xf numFmtId="49" fontId="0" fillId="2" borderId="37" xfId="0" applyNumberFormat="1" applyFill="1" applyBorder="1" applyAlignment="1">
      <alignment wrapText="1"/>
    </xf>
    <xf numFmtId="0" fontId="0" fillId="2" borderId="33" xfId="0" applyNumberFormat="1" applyFill="1" applyBorder="1" applyAlignment="1">
      <alignment horizontal="left" wrapText="1"/>
    </xf>
    <xf numFmtId="0" fontId="7" fillId="0" borderId="18" xfId="0" applyNumberFormat="1" applyFont="1" applyBorder="1" applyAlignment="1">
      <alignment horizontal="left" wrapText="1"/>
    </xf>
    <xf numFmtId="0" fontId="0" fillId="2" borderId="6" xfId="0" applyFill="1" applyBorder="1" applyAlignment="1">
      <alignment horizontal="center" shrinkToFit="1"/>
    </xf>
    <xf numFmtId="0" fontId="7" fillId="0" borderId="28" xfId="0" applyFont="1" applyBorder="1" applyAlignment="1">
      <alignment horizontal="center" shrinkToFit="1"/>
    </xf>
    <xf numFmtId="164" fontId="0" fillId="2" borderId="34" xfId="0" applyNumberFormat="1" applyFill="1" applyBorder="1"/>
    <xf numFmtId="168" fontId="7" fillId="0" borderId="8" xfId="0" applyNumberFormat="1" applyFont="1" applyBorder="1"/>
    <xf numFmtId="169" fontId="7" fillId="0" borderId="8" xfId="0" applyNumberFormat="1" applyFont="1" applyBorder="1"/>
    <xf numFmtId="169" fontId="7" fillId="0" borderId="8" xfId="0" applyNumberFormat="1" applyFont="1" applyFill="1" applyBorder="1"/>
    <xf numFmtId="169" fontId="12" fillId="0" borderId="8" xfId="0" applyNumberFormat="1" applyFont="1" applyBorder="1"/>
    <xf numFmtId="0" fontId="7" fillId="0" borderId="28" xfId="0" applyFont="1" applyFill="1" applyBorder="1" applyAlignment="1">
      <alignment horizontal="center" shrinkToFit="1"/>
    </xf>
    <xf numFmtId="4" fontId="7" fillId="0" borderId="28" xfId="0" applyNumberFormat="1" applyFont="1" applyFill="1" applyBorder="1"/>
    <xf numFmtId="168" fontId="7" fillId="0" borderId="0" xfId="0" applyNumberFormat="1" applyFont="1" applyBorder="1"/>
    <xf numFmtId="4" fontId="7" fillId="0" borderId="36" xfId="0" applyNumberFormat="1" applyFont="1" applyBorder="1"/>
    <xf numFmtId="169" fontId="7" fillId="0" borderId="0" xfId="0" applyNumberFormat="1" applyFont="1" applyBorder="1"/>
    <xf numFmtId="4" fontId="7" fillId="0" borderId="2" xfId="0" applyNumberFormat="1" applyFont="1" applyFill="1" applyBorder="1"/>
    <xf numFmtId="0" fontId="7" fillId="0" borderId="0" xfId="0" applyNumberFormat="1" applyFont="1" applyFill="1" applyBorder="1" applyAlignment="1">
      <alignment horizontal="left" wrapText="1"/>
    </xf>
    <xf numFmtId="169" fontId="7" fillId="0" borderId="8" xfId="0" applyNumberFormat="1" applyFont="1" applyFill="1" applyBorder="1"/>
    <xf numFmtId="4" fontId="7" fillId="0" borderId="36" xfId="0" applyNumberFormat="1" applyFont="1" applyFill="1" applyBorder="1"/>
    <xf numFmtId="0" fontId="7" fillId="0" borderId="38" xfId="0" applyFont="1" applyFill="1" applyBorder="1"/>
    <xf numFmtId="2" fontId="7" fillId="0" borderId="39" xfId="0" applyNumberFormat="1" applyFont="1" applyFill="1" applyBorder="1"/>
    <xf numFmtId="0" fontId="7" fillId="0" borderId="29" xfId="0" applyFont="1" applyFill="1" applyBorder="1" applyAlignment="1">
      <alignment horizontal="center"/>
    </xf>
    <xf numFmtId="2" fontId="7" fillId="0" borderId="29" xfId="0" applyNumberFormat="1" applyFont="1" applyFill="1" applyBorder="1"/>
    <xf numFmtId="0" fontId="0" fillId="2" borderId="5" xfId="0" applyFill="1" applyBorder="1"/>
    <xf numFmtId="0" fontId="0" fillId="2" borderId="2" xfId="0" applyNumberFormat="1" applyFill="1" applyBorder="1" applyAlignment="1">
      <alignment horizontal="left"/>
    </xf>
    <xf numFmtId="0" fontId="0" fillId="2" borderId="18" xfId="0" applyNumberFormat="1" applyFill="1" applyBorder="1" applyAlignment="1">
      <alignment horizontal="left" wrapText="1"/>
    </xf>
    <xf numFmtId="0" fontId="0" fillId="2" borderId="2" xfId="0" applyFill="1" applyBorder="1" applyAlignment="1">
      <alignment horizontal="center" shrinkToFit="1"/>
    </xf>
    <xf numFmtId="164" fontId="0" fillId="2" borderId="1" xfId="0" applyNumberFormat="1" applyFill="1" applyBorder="1"/>
    <xf numFmtId="0" fontId="0" fillId="2" borderId="2" xfId="0" applyNumberFormat="1" applyFill="1" applyBorder="1"/>
    <xf numFmtId="168" fontId="0" fillId="2" borderId="1" xfId="0" applyNumberFormat="1" applyFill="1" applyBorder="1"/>
    <xf numFmtId="169" fontId="0" fillId="2" borderId="1" xfId="0" applyNumberFormat="1" applyFill="1" applyBorder="1"/>
    <xf numFmtId="0" fontId="0" fillId="2" borderId="18" xfId="0" applyNumberFormat="1" applyFont="1" applyFill="1" applyBorder="1" applyAlignment="1">
      <alignment horizontal="left" wrapText="1"/>
    </xf>
    <xf numFmtId="10" fontId="7" fillId="0" borderId="0" xfId="21" applyNumberFormat="1" applyFont="1" applyFill="1" applyBorder="1"/>
    <xf numFmtId="10" fontId="7" fillId="0" borderId="40" xfId="21" applyNumberFormat="1" applyFont="1" applyFill="1" applyBorder="1"/>
    <xf numFmtId="0" fontId="7" fillId="6" borderId="28" xfId="0" applyFont="1" applyFill="1" applyBorder="1"/>
    <xf numFmtId="2" fontId="7" fillId="6" borderId="6" xfId="0" applyNumberFormat="1" applyFont="1" applyFill="1" applyBorder="1"/>
    <xf numFmtId="0" fontId="7" fillId="6" borderId="28" xfId="0" applyNumberFormat="1" applyFont="1" applyFill="1" applyBorder="1" applyAlignment="1">
      <alignment horizontal="left"/>
    </xf>
    <xf numFmtId="0" fontId="7" fillId="6" borderId="28" xfId="0" applyNumberFormat="1" applyFont="1" applyFill="1" applyBorder="1"/>
    <xf numFmtId="2" fontId="7" fillId="6" borderId="36" xfId="0" applyNumberFormat="1" applyFont="1" applyFill="1" applyBorder="1"/>
    <xf numFmtId="2" fontId="7" fillId="6" borderId="28" xfId="0" applyNumberFormat="1" applyFont="1" applyFill="1" applyBorder="1"/>
    <xf numFmtId="4" fontId="7" fillId="6" borderId="28" xfId="0" applyNumberFormat="1" applyFont="1" applyFill="1" applyBorder="1"/>
    <xf numFmtId="0" fontId="7" fillId="0" borderId="40" xfId="0" applyFont="1" applyFill="1" applyBorder="1"/>
    <xf numFmtId="0" fontId="8" fillId="7" borderId="16" xfId="0" applyFont="1" applyFill="1" applyBorder="1"/>
    <xf numFmtId="0" fontId="8" fillId="7" borderId="37" xfId="0" applyFont="1" applyFill="1" applyBorder="1"/>
    <xf numFmtId="0" fontId="8" fillId="7" borderId="37" xfId="0" applyFont="1" applyFill="1" applyBorder="1" applyAlignment="1">
      <alignment horizontal="right"/>
    </xf>
    <xf numFmtId="167" fontId="8" fillId="7" borderId="41" xfId="0" applyNumberFormat="1" applyFont="1" applyFill="1" applyBorder="1"/>
    <xf numFmtId="0" fontId="8" fillId="7" borderId="7" xfId="0" applyFont="1" applyFill="1" applyBorder="1"/>
    <xf numFmtId="0" fontId="14" fillId="7" borderId="0" xfId="0" applyFont="1" applyFill="1" applyBorder="1"/>
    <xf numFmtId="0" fontId="8" fillId="7" borderId="0" xfId="0" applyFont="1" applyFill="1" applyBorder="1"/>
    <xf numFmtId="0" fontId="8" fillId="7" borderId="0" xfId="0" applyFont="1" applyFill="1" applyBorder="1" applyAlignment="1">
      <alignment horizontal="right"/>
    </xf>
    <xf numFmtId="9" fontId="8" fillId="7" borderId="0" xfId="21" applyFont="1" applyFill="1" applyBorder="1"/>
    <xf numFmtId="167" fontId="8" fillId="7" borderId="10" xfId="0" applyNumberFormat="1" applyFont="1" applyFill="1" applyBorder="1"/>
    <xf numFmtId="0" fontId="8" fillId="7" borderId="38" xfId="0" applyFont="1" applyFill="1" applyBorder="1"/>
    <xf numFmtId="0" fontId="14" fillId="7" borderId="40" xfId="0" applyFont="1" applyFill="1" applyBorder="1"/>
    <xf numFmtId="0" fontId="8" fillId="7" borderId="40" xfId="0" applyFont="1" applyFill="1" applyBorder="1"/>
    <xf numFmtId="0" fontId="8" fillId="7" borderId="40" xfId="0" applyFont="1" applyFill="1" applyBorder="1" applyAlignment="1">
      <alignment horizontal="right"/>
    </xf>
    <xf numFmtId="167" fontId="8" fillId="7" borderId="39" xfId="0" applyNumberFormat="1" applyFont="1" applyFill="1" applyBorder="1"/>
    <xf numFmtId="0" fontId="7" fillId="6" borderId="28" xfId="0" applyFont="1" applyFill="1" applyBorder="1" applyAlignment="1">
      <alignment horizontal="left"/>
    </xf>
    <xf numFmtId="0" fontId="7" fillId="6" borderId="28" xfId="0" applyNumberFormat="1" applyFont="1" applyFill="1" applyBorder="1"/>
    <xf numFmtId="0" fontId="7" fillId="6" borderId="36" xfId="0" applyFont="1" applyFill="1" applyBorder="1"/>
    <xf numFmtId="0" fontId="7" fillId="6" borderId="29" xfId="0" applyFont="1" applyFill="1" applyBorder="1"/>
    <xf numFmtId="166" fontId="8" fillId="7" borderId="37" xfId="0" applyNumberFormat="1" applyFont="1" applyFill="1" applyBorder="1" applyAlignment="1">
      <alignment horizontal="center"/>
    </xf>
    <xf numFmtId="166" fontId="8" fillId="7" borderId="0" xfId="0" applyNumberFormat="1" applyFont="1" applyFill="1" applyBorder="1" applyAlignment="1">
      <alignment horizontal="center"/>
    </xf>
    <xf numFmtId="166" fontId="8" fillId="7" borderId="40" xfId="0" applyNumberFormat="1" applyFont="1" applyFill="1" applyBorder="1" applyAlignment="1">
      <alignment horizontal="center"/>
    </xf>
    <xf numFmtId="169" fontId="7" fillId="0" borderId="1" xfId="0" applyNumberFormat="1" applyFont="1" applyFill="1" applyBorder="1"/>
    <xf numFmtId="169" fontId="0" fillId="2" borderId="34" xfId="0" applyNumberFormat="1" applyFill="1" applyBorder="1"/>
    <xf numFmtId="0" fontId="8" fillId="7" borderId="16" xfId="0" applyFont="1" applyFill="1" applyBorder="1" applyAlignment="1">
      <alignment horizontal="left"/>
    </xf>
    <xf numFmtId="0" fontId="8" fillId="7" borderId="42" xfId="0" applyFont="1" applyFill="1" applyBorder="1" applyAlignment="1">
      <alignment horizontal="center"/>
    </xf>
    <xf numFmtId="0" fontId="8" fillId="7" borderId="37" xfId="0" applyFont="1" applyFill="1" applyBorder="1" applyAlignment="1">
      <alignment horizontal="center"/>
    </xf>
    <xf numFmtId="4" fontId="8" fillId="7" borderId="19" xfId="0" applyNumberFormat="1" applyFont="1" applyFill="1" applyBorder="1" applyAlignment="1">
      <alignment horizontal="right"/>
    </xf>
    <xf numFmtId="4" fontId="8" fillId="7" borderId="43" xfId="0" applyNumberFormat="1" applyFont="1" applyFill="1" applyBorder="1" applyAlignment="1">
      <alignment horizontal="right"/>
    </xf>
    <xf numFmtId="0" fontId="0" fillId="7" borderId="44" xfId="0" applyFont="1" applyFill="1" applyBorder="1" applyAlignment="1">
      <alignment horizontal="left"/>
    </xf>
    <xf numFmtId="0" fontId="0" fillId="7" borderId="45" xfId="0" applyFill="1" applyBorder="1" applyAlignment="1">
      <alignment horizontal="center"/>
    </xf>
    <xf numFmtId="0" fontId="2" fillId="7" borderId="44" xfId="0" applyFont="1" applyFill="1" applyBorder="1" applyAlignment="1">
      <alignment horizontal="center"/>
    </xf>
    <xf numFmtId="0" fontId="0" fillId="7" borderId="44" xfId="0" applyFont="1" applyFill="1" applyBorder="1" applyAlignment="1">
      <alignment horizontal="right"/>
    </xf>
    <xf numFmtId="0" fontId="0" fillId="7" borderId="45" xfId="0" applyFont="1" applyFill="1" applyBorder="1" applyAlignment="1">
      <alignment horizontal="right"/>
    </xf>
    <xf numFmtId="0" fontId="2" fillId="7" borderId="16" xfId="0" applyFont="1" applyFill="1" applyBorder="1"/>
    <xf numFmtId="0" fontId="2" fillId="7" borderId="37" xfId="0" applyFont="1" applyFill="1" applyBorder="1"/>
    <xf numFmtId="0" fontId="2" fillId="7" borderId="19" xfId="0" applyFont="1" applyFill="1" applyBorder="1"/>
    <xf numFmtId="0" fontId="2" fillId="7" borderId="42" xfId="0" applyFont="1" applyFill="1" applyBorder="1"/>
    <xf numFmtId="0" fontId="2" fillId="7" borderId="41" xfId="0" applyFont="1" applyFill="1" applyBorder="1"/>
    <xf numFmtId="0" fontId="0" fillId="7" borderId="7" xfId="0" applyFill="1" applyBorder="1"/>
    <xf numFmtId="0" fontId="0" fillId="7" borderId="0" xfId="0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10" xfId="0" applyFill="1" applyBorder="1"/>
    <xf numFmtId="0" fontId="6" fillId="7" borderId="46" xfId="0" applyFont="1" applyFill="1" applyBorder="1"/>
    <xf numFmtId="0" fontId="6" fillId="7" borderId="44" xfId="0" applyFont="1" applyFill="1" applyBorder="1"/>
    <xf numFmtId="0" fontId="6" fillId="7" borderId="47" xfId="0" applyFont="1" applyFill="1" applyBorder="1"/>
    <xf numFmtId="49" fontId="8" fillId="7" borderId="46" xfId="0" applyNumberFormat="1" applyFont="1" applyFill="1" applyBorder="1"/>
    <xf numFmtId="0" fontId="8" fillId="7" borderId="48" xfId="0" applyFont="1" applyFill="1" applyBorder="1"/>
    <xf numFmtId="0" fontId="8" fillId="7" borderId="44" xfId="0" applyFont="1" applyFill="1" applyBorder="1"/>
    <xf numFmtId="4" fontId="8" fillId="7" borderId="47" xfId="0" applyNumberFormat="1" applyFont="1" applyFill="1" applyBorder="1" applyAlignment="1">
      <alignment horizontal="right"/>
    </xf>
    <xf numFmtId="0" fontId="8" fillId="7" borderId="11" xfId="0" applyFont="1" applyFill="1" applyBorder="1"/>
    <xf numFmtId="0" fontId="8" fillId="7" borderId="12" xfId="0" applyFont="1" applyFill="1" applyBorder="1"/>
    <xf numFmtId="4" fontId="8" fillId="7" borderId="12" xfId="0" applyNumberFormat="1" applyFont="1" applyFill="1" applyBorder="1" applyAlignment="1">
      <alignment horizontal="right"/>
    </xf>
    <xf numFmtId="9" fontId="8" fillId="7" borderId="12" xfId="21" applyFont="1" applyFill="1" applyBorder="1" applyAlignment="1">
      <alignment horizontal="right"/>
    </xf>
    <xf numFmtId="0" fontId="8" fillId="7" borderId="38" xfId="0" applyFont="1" applyFill="1" applyBorder="1"/>
    <xf numFmtId="0" fontId="8" fillId="7" borderId="40" xfId="0" applyFont="1" applyFill="1" applyBorder="1"/>
    <xf numFmtId="4" fontId="8" fillId="7" borderId="40" xfId="0" applyNumberFormat="1" applyFont="1" applyFill="1" applyBorder="1" applyAlignment="1">
      <alignment horizontal="right"/>
    </xf>
    <xf numFmtId="167" fontId="8" fillId="7" borderId="49" xfId="0" applyNumberFormat="1" applyFont="1" applyFill="1" applyBorder="1" applyAlignment="1">
      <alignment horizontal="right"/>
    </xf>
    <xf numFmtId="167" fontId="8" fillId="7" borderId="50" xfId="0" applyNumberFormat="1" applyFont="1" applyFill="1" applyBorder="1" applyAlignment="1">
      <alignment horizontal="right"/>
    </xf>
    <xf numFmtId="167" fontId="8" fillId="7" borderId="39" xfId="0" applyNumberFormat="1" applyFont="1" applyFill="1" applyBorder="1" applyAlignment="1">
      <alignment horizontal="right"/>
    </xf>
    <xf numFmtId="0" fontId="0" fillId="7" borderId="46" xfId="0" applyFont="1" applyFill="1" applyBorder="1" applyAlignment="1">
      <alignment horizontal="left"/>
    </xf>
    <xf numFmtId="0" fontId="1" fillId="0" borderId="0" xfId="0" applyFont="1" applyAlignment="1">
      <alignment vertical="center"/>
    </xf>
    <xf numFmtId="49" fontId="4" fillId="0" borderId="17" xfId="0" applyNumberFormat="1" applyFont="1" applyFill="1" applyBorder="1" applyAlignment="1">
      <alignment horizontal="left"/>
    </xf>
    <xf numFmtId="49" fontId="7" fillId="0" borderId="51" xfId="0" applyNumberFormat="1" applyFont="1" applyBorder="1"/>
    <xf numFmtId="0" fontId="7" fillId="0" borderId="52" xfId="0" applyFont="1" applyBorder="1"/>
    <xf numFmtId="0" fontId="7" fillId="0" borderId="53" xfId="0" applyFont="1" applyBorder="1"/>
    <xf numFmtId="4" fontId="7" fillId="0" borderId="54" xfId="0" applyNumberFormat="1" applyFont="1" applyBorder="1" applyAlignment="1">
      <alignment horizontal="right"/>
    </xf>
    <xf numFmtId="167" fontId="0" fillId="0" borderId="10" xfId="0" applyNumberFormat="1" applyBorder="1"/>
    <xf numFmtId="14" fontId="0" fillId="0" borderId="8" xfId="0" applyNumberFormat="1" applyBorder="1" applyAlignment="1">
      <alignment horizontal="left"/>
    </xf>
    <xf numFmtId="49" fontId="5" fillId="0" borderId="37" xfId="0" applyNumberFormat="1" applyFont="1" applyFill="1" applyBorder="1" applyAlignment="1">
      <alignment horizontal="left"/>
    </xf>
    <xf numFmtId="0" fontId="0" fillId="0" borderId="11" xfId="0" applyFont="1" applyFill="1" applyBorder="1"/>
    <xf numFmtId="0" fontId="4" fillId="0" borderId="13" xfId="0" applyFont="1" applyFill="1" applyBorder="1"/>
    <xf numFmtId="0" fontId="4" fillId="0" borderId="12" xfId="0" applyFont="1" applyFill="1" applyBorder="1"/>
    <xf numFmtId="0" fontId="2" fillId="0" borderId="31" xfId="0" applyFont="1" applyFill="1" applyBorder="1"/>
    <xf numFmtId="0" fontId="4" fillId="0" borderId="34" xfId="0" applyFont="1" applyFill="1" applyBorder="1"/>
    <xf numFmtId="0" fontId="4" fillId="0" borderId="33" xfId="0" applyFont="1" applyFill="1" applyBorder="1"/>
    <xf numFmtId="0" fontId="4" fillId="0" borderId="18" xfId="0" applyFont="1" applyFill="1" applyBorder="1"/>
    <xf numFmtId="0" fontId="4" fillId="0" borderId="1" xfId="0" applyFont="1" applyFill="1" applyBorder="1"/>
    <xf numFmtId="0" fontId="0" fillId="0" borderId="17" xfId="0" applyFont="1" applyFill="1" applyBorder="1"/>
    <xf numFmtId="0" fontId="0" fillId="0" borderId="1" xfId="0" applyFont="1" applyFill="1" applyBorder="1"/>
    <xf numFmtId="0" fontId="2" fillId="0" borderId="5" xfId="0" applyFont="1" applyFill="1" applyBorder="1"/>
    <xf numFmtId="49" fontId="2" fillId="0" borderId="5" xfId="0" applyNumberFormat="1" applyFont="1" applyFill="1" applyBorder="1"/>
    <xf numFmtId="0" fontId="7" fillId="0" borderId="55" xfId="0" applyFont="1" applyFill="1" applyBorder="1"/>
    <xf numFmtId="0" fontId="7" fillId="0" borderId="55" xfId="20" applyFont="1" applyFill="1" applyBorder="1">
      <alignment/>
      <protection/>
    </xf>
    <xf numFmtId="4" fontId="7" fillId="0" borderId="55" xfId="20" applyNumberFormat="1" applyFont="1" applyFill="1" applyBorder="1" applyAlignment="1">
      <alignment horizontal="right"/>
      <protection/>
    </xf>
    <xf numFmtId="4" fontId="7" fillId="0" borderId="55" xfId="20" applyNumberFormat="1" applyFont="1" applyFill="1" applyBorder="1">
      <alignment/>
      <protection/>
    </xf>
    <xf numFmtId="4" fontId="7" fillId="0" borderId="56" xfId="20" applyNumberFormat="1" applyFont="1" applyFill="1" applyBorder="1">
      <alignment/>
      <protection/>
    </xf>
    <xf numFmtId="4" fontId="7" fillId="0" borderId="55" xfId="0" applyNumberFormat="1" applyFont="1" applyFill="1" applyBorder="1" applyAlignment="1">
      <alignment horizontal="left"/>
    </xf>
    <xf numFmtId="4" fontId="7" fillId="0" borderId="57" xfId="0" applyNumberFormat="1" applyFont="1" applyFill="1" applyBorder="1"/>
    <xf numFmtId="0" fontId="7" fillId="0" borderId="58" xfId="0" applyFont="1" applyFill="1" applyBorder="1"/>
    <xf numFmtId="0" fontId="7" fillId="0" borderId="58" xfId="20" applyFont="1" applyFill="1" applyBorder="1">
      <alignment/>
      <protection/>
    </xf>
    <xf numFmtId="4" fontId="7" fillId="0" borderId="58" xfId="20" applyNumberFormat="1" applyFont="1" applyFill="1" applyBorder="1" applyAlignment="1">
      <alignment horizontal="right"/>
      <protection/>
    </xf>
    <xf numFmtId="4" fontId="7" fillId="0" borderId="58" xfId="20" applyNumberFormat="1" applyFont="1" applyFill="1" applyBorder="1">
      <alignment/>
      <protection/>
    </xf>
    <xf numFmtId="0" fontId="0" fillId="0" borderId="59" xfId="0" applyFill="1" applyBorder="1"/>
    <xf numFmtId="49" fontId="0" fillId="0" borderId="37" xfId="0" applyNumberFormat="1" applyFill="1" applyBorder="1"/>
    <xf numFmtId="0" fontId="0" fillId="0" borderId="3" xfId="0" applyFill="1" applyBorder="1"/>
    <xf numFmtId="49" fontId="0" fillId="0" borderId="18" xfId="0" applyNumberFormat="1" applyFill="1" applyBorder="1"/>
    <xf numFmtId="0" fontId="0" fillId="0" borderId="60" xfId="0" applyFill="1" applyBorder="1"/>
    <xf numFmtId="49" fontId="0" fillId="0" borderId="53" xfId="0" applyNumberFormat="1" applyFill="1" applyBorder="1"/>
    <xf numFmtId="4" fontId="7" fillId="0" borderId="17" xfId="0" applyNumberFormat="1" applyFont="1" applyBorder="1" applyAlignment="1">
      <alignment horizontal="right"/>
    </xf>
    <xf numFmtId="4" fontId="7" fillId="0" borderId="52" xfId="0" applyNumberFormat="1" applyFont="1" applyBorder="1" applyAlignment="1">
      <alignment horizontal="right"/>
    </xf>
    <xf numFmtId="4" fontId="8" fillId="7" borderId="42" xfId="0" applyNumberFormat="1" applyFont="1" applyFill="1" applyBorder="1" applyAlignment="1">
      <alignment horizontal="right"/>
    </xf>
    <xf numFmtId="167" fontId="7" fillId="0" borderId="14" xfId="0" applyNumberFormat="1" applyFont="1" applyBorder="1"/>
    <xf numFmtId="167" fontId="7" fillId="0" borderId="61" xfId="0" applyNumberFormat="1" applyFont="1" applyBorder="1"/>
    <xf numFmtId="4" fontId="8" fillId="7" borderId="37" xfId="0" applyNumberFormat="1" applyFont="1" applyFill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53" xfId="0" applyNumberFormat="1" applyFont="1" applyBorder="1" applyAlignment="1">
      <alignment horizontal="right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4" fontId="8" fillId="7" borderId="44" xfId="0" applyNumberFormat="1" applyFont="1" applyFill="1" applyBorder="1" applyAlignment="1">
      <alignment horizontal="right"/>
    </xf>
    <xf numFmtId="49" fontId="4" fillId="0" borderId="4" xfId="0" applyNumberFormat="1" applyFont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2" borderId="20" xfId="0" applyFill="1" applyBorder="1" applyAlignment="1">
      <alignment horizontal="right"/>
    </xf>
    <xf numFmtId="0" fontId="0" fillId="2" borderId="43" xfId="0" applyFill="1" applyBorder="1" applyAlignment="1">
      <alignment horizontal="right"/>
    </xf>
    <xf numFmtId="0" fontId="4" fillId="0" borderId="14" xfId="0" applyNumberFormat="1" applyFont="1" applyFill="1" applyBorder="1" applyAlignment="1">
      <alignment horizontal="left"/>
    </xf>
    <xf numFmtId="0" fontId="4" fillId="0" borderId="2" xfId="0" applyFont="1" applyFill="1" applyBorder="1"/>
    <xf numFmtId="49" fontId="4" fillId="0" borderId="2" xfId="0" applyNumberFormat="1" applyFont="1" applyFill="1" applyBorder="1" applyAlignment="1">
      <alignment horizontal="left"/>
    </xf>
    <xf numFmtId="0" fontId="4" fillId="0" borderId="2" xfId="0" applyNumberFormat="1" applyFont="1" applyFill="1" applyBorder="1"/>
    <xf numFmtId="0" fontId="5" fillId="0" borderId="43" xfId="0" applyNumberFormat="1" applyFont="1" applyFill="1" applyBorder="1" applyAlignment="1">
      <alignment horizontal="left"/>
    </xf>
    <xf numFmtId="167" fontId="7" fillId="0" borderId="0" xfId="0" applyNumberFormat="1" applyFont="1"/>
    <xf numFmtId="4" fontId="7" fillId="0" borderId="17" xfId="0" applyNumberFormat="1" applyFont="1" applyFill="1" applyBorder="1" applyAlignment="1">
      <alignment horizontal="right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right"/>
    </xf>
    <xf numFmtId="0" fontId="17" fillId="0" borderId="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right"/>
    </xf>
    <xf numFmtId="167" fontId="17" fillId="0" borderId="0" xfId="0" applyNumberFormat="1" applyFont="1" applyFill="1" applyBorder="1"/>
    <xf numFmtId="167" fontId="17" fillId="0" borderId="7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167" fontId="7" fillId="0" borderId="7" xfId="0" applyNumberFormat="1" applyFont="1" applyFill="1" applyBorder="1" applyAlignment="1">
      <alignment horizontal="right"/>
    </xf>
    <xf numFmtId="49" fontId="2" fillId="0" borderId="17" xfId="0" applyNumberFormat="1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2" fillId="0" borderId="37" xfId="0" applyNumberFormat="1" applyFont="1" applyFill="1" applyBorder="1" applyAlignment="1">
      <alignment wrapText="1"/>
    </xf>
    <xf numFmtId="2" fontId="2" fillId="0" borderId="19" xfId="0" applyNumberFormat="1" applyFont="1" applyFill="1" applyBorder="1" applyAlignment="1">
      <alignment wrapText="1"/>
    </xf>
    <xf numFmtId="167" fontId="0" fillId="0" borderId="17" xfId="0" applyNumberFormat="1" applyBorder="1" applyAlignment="1">
      <alignment horizontal="right"/>
    </xf>
    <xf numFmtId="167" fontId="0" fillId="0" borderId="4" xfId="0" applyNumberFormat="1" applyBorder="1" applyAlignment="1">
      <alignment horizontal="right"/>
    </xf>
    <xf numFmtId="0" fontId="0" fillId="0" borderId="62" xfId="0" applyBorder="1"/>
    <xf numFmtId="0" fontId="0" fillId="0" borderId="24" xfId="0" applyBorder="1"/>
    <xf numFmtId="0" fontId="0" fillId="0" borderId="9" xfId="0" applyBorder="1"/>
    <xf numFmtId="0" fontId="0" fillId="0" borderId="8" xfId="0" applyBorder="1"/>
    <xf numFmtId="0" fontId="0" fillId="0" borderId="9" xfId="0" applyFont="1" applyBorder="1"/>
    <xf numFmtId="0" fontId="0" fillId="0" borderId="8" xfId="0" applyFont="1" applyBorder="1"/>
    <xf numFmtId="0" fontId="0" fillId="0" borderId="38" xfId="0" applyBorder="1" applyAlignment="1">
      <alignment horizontal="center" shrinkToFit="1"/>
    </xf>
    <xf numFmtId="0" fontId="0" fillId="0" borderId="40" xfId="0" applyBorder="1" applyAlignment="1">
      <alignment horizontal="center" shrinkToFit="1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7" fontId="0" fillId="0" borderId="63" xfId="0" applyNumberFormat="1" applyBorder="1" applyAlignment="1">
      <alignment horizontal="right"/>
    </xf>
    <xf numFmtId="167" fontId="0" fillId="0" borderId="50" xfId="0" applyNumberFormat="1" applyBorder="1" applyAlignment="1">
      <alignment horizontal="right"/>
    </xf>
    <xf numFmtId="170" fontId="6" fillId="7" borderId="48" xfId="0" applyNumberFormat="1" applyFont="1" applyFill="1" applyBorder="1" applyAlignment="1">
      <alignment horizontal="right"/>
    </xf>
    <xf numFmtId="170" fontId="6" fillId="7" borderId="45" xfId="0" applyNumberFormat="1" applyFont="1" applyFill="1" applyBorder="1" applyAlignment="1">
      <alignment horizontal="right"/>
    </xf>
    <xf numFmtId="0" fontId="7" fillId="0" borderId="64" xfId="20" applyFont="1" applyFill="1" applyBorder="1" applyAlignment="1">
      <alignment horizontal="center"/>
      <protection/>
    </xf>
    <xf numFmtId="0" fontId="7" fillId="0" borderId="65" xfId="20" applyFont="1" applyFill="1" applyBorder="1" applyAlignment="1">
      <alignment horizontal="center"/>
      <protection/>
    </xf>
    <xf numFmtId="0" fontId="7" fillId="0" borderId="66" xfId="20" applyFont="1" applyFill="1" applyBorder="1" applyAlignment="1">
      <alignment horizontal="center"/>
      <protection/>
    </xf>
    <xf numFmtId="0" fontId="7" fillId="0" borderId="67" xfId="20" applyFont="1" applyFill="1" applyBorder="1" applyAlignment="1">
      <alignment horizontal="center"/>
      <protection/>
    </xf>
    <xf numFmtId="4" fontId="7" fillId="0" borderId="68" xfId="20" applyNumberFormat="1" applyFont="1" applyFill="1" applyBorder="1" applyAlignment="1">
      <alignment horizontal="left"/>
      <protection/>
    </xf>
    <xf numFmtId="4" fontId="7" fillId="0" borderId="58" xfId="20" applyNumberFormat="1" applyFont="1" applyFill="1" applyBorder="1" applyAlignment="1">
      <alignment horizontal="left"/>
      <protection/>
    </xf>
    <xf numFmtId="4" fontId="7" fillId="0" borderId="69" xfId="20" applyNumberFormat="1" applyFont="1" applyFill="1" applyBorder="1" applyAlignment="1">
      <alignment horizontal="left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0" fillId="0" borderId="37" xfId="0" applyNumberFormat="1" applyFill="1" applyBorder="1" applyAlignment="1">
      <alignment wrapText="1"/>
    </xf>
    <xf numFmtId="49" fontId="0" fillId="0" borderId="37" xfId="0" applyNumberFormat="1" applyFill="1" applyBorder="1"/>
    <xf numFmtId="49" fontId="0" fillId="0" borderId="41" xfId="0" applyNumberFormat="1" applyFill="1" applyBorder="1"/>
    <xf numFmtId="49" fontId="0" fillId="0" borderId="18" xfId="0" applyNumberFormat="1" applyFill="1" applyBorder="1" applyAlignment="1">
      <alignment wrapText="1"/>
    </xf>
    <xf numFmtId="49" fontId="0" fillId="0" borderId="18" xfId="0" applyNumberFormat="1" applyFill="1" applyBorder="1"/>
    <xf numFmtId="49" fontId="0" fillId="0" borderId="4" xfId="0" applyNumberFormat="1" applyFill="1" applyBorder="1"/>
    <xf numFmtId="49" fontId="0" fillId="0" borderId="53" xfId="0" applyNumberFormat="1" applyFill="1" applyBorder="1" applyAlignment="1">
      <alignment wrapText="1"/>
    </xf>
    <xf numFmtId="49" fontId="0" fillId="0" borderId="53" xfId="0" applyNumberFormat="1" applyFill="1" applyBorder="1"/>
    <xf numFmtId="49" fontId="0" fillId="0" borderId="70" xfId="0" applyNumberFormat="1" applyFill="1" applyBorder="1"/>
    <xf numFmtId="4" fontId="0" fillId="2" borderId="17" xfId="0" applyNumberFormat="1" applyFill="1" applyBorder="1"/>
    <xf numFmtId="4" fontId="0" fillId="2" borderId="4" xfId="0" applyNumberFormat="1" applyFill="1" applyBorder="1"/>
    <xf numFmtId="4" fontId="0" fillId="2" borderId="71" xfId="0" applyNumberFormat="1" applyFill="1" applyBorder="1"/>
    <xf numFmtId="4" fontId="0" fillId="2" borderId="15" xfId="0" applyNumberForma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Procent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view="pageBreakPreview" zoomScale="130" zoomScaleSheetLayoutView="130" workbookViewId="0" topLeftCell="A1">
      <selection activeCell="D15" sqref="D15:E1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37" customWidth="1"/>
    <col min="11" max="11" width="40.125" style="37" customWidth="1"/>
  </cols>
  <sheetData>
    <row r="1" spans="1:11" ht="24.75" customHeight="1" thickBot="1">
      <c r="A1" s="50" t="s">
        <v>333</v>
      </c>
      <c r="B1" s="51"/>
      <c r="C1" s="52"/>
      <c r="D1" s="52"/>
      <c r="E1" s="51"/>
      <c r="F1" s="51"/>
      <c r="G1" s="51"/>
      <c r="I1" s="69"/>
      <c r="J1" s="38"/>
      <c r="K1" s="38"/>
    </row>
    <row r="2" spans="1:11" ht="12.75" customHeight="1">
      <c r="A2" s="30" t="s">
        <v>0</v>
      </c>
      <c r="B2" s="36"/>
      <c r="C2" s="261" t="s">
        <v>320</v>
      </c>
      <c r="D2" s="325" t="s">
        <v>321</v>
      </c>
      <c r="E2" s="326"/>
      <c r="F2" s="49" t="s">
        <v>1</v>
      </c>
      <c r="G2" s="310" t="s">
        <v>336</v>
      </c>
      <c r="I2" s="69"/>
      <c r="J2" s="68"/>
      <c r="K2" s="38"/>
    </row>
    <row r="3" spans="1:11" ht="3" customHeight="1" hidden="1">
      <c r="A3" s="262"/>
      <c r="B3" s="263"/>
      <c r="C3" s="264"/>
      <c r="D3" s="264"/>
      <c r="E3" s="263"/>
      <c r="F3" s="2"/>
      <c r="G3" s="306"/>
      <c r="I3" s="69"/>
      <c r="J3" s="38"/>
      <c r="K3" s="38"/>
    </row>
    <row r="4" spans="1:11" ht="12" customHeight="1">
      <c r="A4" s="265" t="s">
        <v>2</v>
      </c>
      <c r="B4" s="266"/>
      <c r="C4" s="267" t="s">
        <v>3</v>
      </c>
      <c r="D4" s="268"/>
      <c r="E4" s="269"/>
      <c r="F4" s="2"/>
      <c r="G4" s="306"/>
      <c r="I4" s="69"/>
      <c r="J4" s="38"/>
      <c r="K4" s="38"/>
    </row>
    <row r="5" spans="1:11" ht="23.25" customHeight="1">
      <c r="A5" s="270"/>
      <c r="B5" s="271"/>
      <c r="C5" s="322" t="s">
        <v>337</v>
      </c>
      <c r="D5" s="323"/>
      <c r="E5" s="324"/>
      <c r="F5" s="307"/>
      <c r="G5" s="26"/>
      <c r="I5" s="69"/>
      <c r="J5" s="38"/>
      <c r="K5" s="68"/>
    </row>
    <row r="6" spans="1:15" ht="12.95" customHeight="1">
      <c r="A6" s="272" t="s">
        <v>5</v>
      </c>
      <c r="B6" s="269"/>
      <c r="C6" s="268" t="s">
        <v>6</v>
      </c>
      <c r="D6" s="268"/>
      <c r="E6" s="269"/>
      <c r="F6" s="307"/>
      <c r="G6" s="28"/>
      <c r="I6" s="69"/>
      <c r="J6" s="38"/>
      <c r="K6" s="38"/>
      <c r="O6" s="3"/>
    </row>
    <row r="7" spans="1:11" ht="25.5" customHeight="1">
      <c r="A7" s="273" t="s">
        <v>320</v>
      </c>
      <c r="B7" s="271"/>
      <c r="C7" s="322" t="s">
        <v>322</v>
      </c>
      <c r="D7" s="323"/>
      <c r="E7" s="324"/>
      <c r="F7" s="308"/>
      <c r="G7" s="28"/>
      <c r="I7" s="69"/>
      <c r="J7" s="38"/>
      <c r="K7" s="68"/>
    </row>
    <row r="8" spans="1:11" ht="12.75">
      <c r="A8" s="4" t="s">
        <v>7</v>
      </c>
      <c r="B8" s="2"/>
      <c r="C8" s="32" t="s">
        <v>326</v>
      </c>
      <c r="D8" s="34"/>
      <c r="E8" s="35"/>
      <c r="F8" s="309"/>
      <c r="G8" s="5"/>
      <c r="H8" s="6"/>
      <c r="I8" s="70"/>
      <c r="J8" s="38"/>
      <c r="K8" s="38"/>
    </row>
    <row r="9" spans="1:11" ht="12.75">
      <c r="A9" s="12"/>
      <c r="B9" s="1"/>
      <c r="C9" s="32"/>
      <c r="D9" s="34"/>
      <c r="E9" s="35"/>
      <c r="F9" s="7"/>
      <c r="G9" s="27"/>
      <c r="H9" s="7"/>
      <c r="I9" s="69"/>
      <c r="J9" s="38"/>
      <c r="K9" s="38"/>
    </row>
    <row r="10" spans="1:11" ht="12.75">
      <c r="A10" s="4" t="s">
        <v>8</v>
      </c>
      <c r="B10" s="2"/>
      <c r="C10" s="253" t="s">
        <v>327</v>
      </c>
      <c r="D10" s="34"/>
      <c r="E10" s="35"/>
      <c r="F10" s="8"/>
      <c r="G10" s="27"/>
      <c r="H10" s="9"/>
      <c r="I10" s="69"/>
      <c r="J10" s="71"/>
      <c r="K10" s="38"/>
    </row>
    <row r="11" spans="1:57" ht="13.5" customHeight="1">
      <c r="A11" s="4" t="s">
        <v>9</v>
      </c>
      <c r="B11" s="2"/>
      <c r="C11" s="32"/>
      <c r="D11" s="34"/>
      <c r="E11" s="35"/>
      <c r="F11" s="10" t="s">
        <v>10</v>
      </c>
      <c r="G11" s="302" t="s">
        <v>335</v>
      </c>
      <c r="H11" s="7"/>
      <c r="I11" s="69"/>
      <c r="J11" s="38"/>
      <c r="K11" s="38"/>
      <c r="BA11" s="11"/>
      <c r="BB11" s="11"/>
      <c r="BC11" s="11"/>
      <c r="BD11" s="11"/>
      <c r="BE11" s="11"/>
    </row>
    <row r="12" spans="1:11" ht="12.75" customHeight="1">
      <c r="A12" s="12" t="s">
        <v>11</v>
      </c>
      <c r="B12" s="1"/>
      <c r="C12" s="254" t="s">
        <v>328</v>
      </c>
      <c r="D12" s="34"/>
      <c r="E12" s="35"/>
      <c r="F12" s="13" t="s">
        <v>12</v>
      </c>
      <c r="G12" s="29" t="s">
        <v>331</v>
      </c>
      <c r="H12" s="7"/>
      <c r="I12" s="69"/>
      <c r="J12" s="38"/>
      <c r="K12" s="38"/>
    </row>
    <row r="13" spans="1:11" ht="28.5" customHeight="1" thickBot="1">
      <c r="A13" s="53" t="s">
        <v>33</v>
      </c>
      <c r="B13" s="54"/>
      <c r="C13" s="54"/>
      <c r="D13" s="54"/>
      <c r="E13" s="55"/>
      <c r="F13" s="55"/>
      <c r="G13" s="56"/>
      <c r="H13" s="7"/>
      <c r="I13" s="69"/>
      <c r="J13" s="38"/>
      <c r="K13" s="38"/>
    </row>
    <row r="14" spans="1:11" ht="17.25" customHeight="1" thickBot="1">
      <c r="A14" s="252"/>
      <c r="B14" s="220" t="s">
        <v>34</v>
      </c>
      <c r="C14" s="221"/>
      <c r="D14" s="222"/>
      <c r="E14" s="223"/>
      <c r="F14" s="223"/>
      <c r="G14" s="224" t="s">
        <v>35</v>
      </c>
      <c r="I14" s="69"/>
      <c r="J14" s="38"/>
      <c r="K14" s="38"/>
    </row>
    <row r="15" spans="1:11" ht="15.95" customHeight="1">
      <c r="A15" s="14"/>
      <c r="B15" s="72" t="s">
        <v>29</v>
      </c>
      <c r="C15" s="60"/>
      <c r="D15" s="329"/>
      <c r="E15" s="330"/>
      <c r="F15" s="65"/>
      <c r="G15" s="259">
        <f>Rekapitulace!I7+Rekapitulace!I8+Rekapitulace!I9+Rekapitulace!I10+Rekapitulace!I11+Rekapitulace!I12+Rekapitulace!I13</f>
        <v>0</v>
      </c>
      <c r="I15" s="69"/>
      <c r="J15" s="38"/>
      <c r="K15" s="38"/>
    </row>
    <row r="16" spans="1:11" ht="15.95" customHeight="1">
      <c r="A16" s="14"/>
      <c r="B16" s="73" t="s">
        <v>30</v>
      </c>
      <c r="C16" s="57"/>
      <c r="D16" s="331"/>
      <c r="E16" s="332"/>
      <c r="F16" s="66"/>
      <c r="G16" s="259">
        <f>Rekapitulace!I14+Rekapitulace!I15+Rekapitulace!I16+Rekapitulace!I17+Rekapitulace!I18+Rekapitulace!I19+Rekapitulace!I20+Rekapitulace!I21</f>
        <v>0</v>
      </c>
      <c r="I16" s="69"/>
      <c r="J16" s="38"/>
      <c r="K16" s="38"/>
    </row>
    <row r="17" spans="1:11" ht="15.95" customHeight="1">
      <c r="A17" s="14"/>
      <c r="B17" s="73" t="s">
        <v>36</v>
      </c>
      <c r="C17" s="57"/>
      <c r="D17" s="331"/>
      <c r="E17" s="332"/>
      <c r="F17" s="66"/>
      <c r="G17" s="259">
        <f>Rekapitulace!I22</f>
        <v>0</v>
      </c>
      <c r="I17" s="69"/>
      <c r="J17" s="38"/>
      <c r="K17" s="38"/>
    </row>
    <row r="18" spans="1:11" ht="15.95" customHeight="1">
      <c r="A18" s="14"/>
      <c r="B18" s="74" t="s">
        <v>37</v>
      </c>
      <c r="C18" s="57"/>
      <c r="D18" s="331"/>
      <c r="E18" s="332"/>
      <c r="F18" s="66"/>
      <c r="G18" s="259">
        <f>Rekapitulace!I23</f>
        <v>0</v>
      </c>
      <c r="I18" s="69"/>
      <c r="J18" s="38"/>
      <c r="K18" s="38"/>
    </row>
    <row r="19" spans="1:11" ht="15.95" customHeight="1">
      <c r="A19" s="14"/>
      <c r="B19" s="73" t="s">
        <v>38</v>
      </c>
      <c r="C19" s="57"/>
      <c r="D19" s="333"/>
      <c r="E19" s="334"/>
      <c r="F19" s="66"/>
      <c r="G19" s="259"/>
      <c r="I19" s="69"/>
      <c r="J19" s="38"/>
      <c r="K19" s="38"/>
    </row>
    <row r="20" spans="1:11" ht="15.95" customHeight="1">
      <c r="A20" s="14"/>
      <c r="B20" s="7" t="s">
        <v>35</v>
      </c>
      <c r="C20" s="57"/>
      <c r="D20" s="331"/>
      <c r="E20" s="332"/>
      <c r="F20" s="66"/>
      <c r="G20" s="259">
        <f>SUM(G15:G19)</f>
        <v>0</v>
      </c>
      <c r="I20" s="69"/>
      <c r="J20" s="38"/>
      <c r="K20" s="38"/>
    </row>
    <row r="21" spans="1:11" ht="3" customHeight="1">
      <c r="A21" s="14"/>
      <c r="B21" s="7"/>
      <c r="C21" s="57"/>
      <c r="D21" s="16"/>
      <c r="E21" s="62"/>
      <c r="F21" s="66"/>
      <c r="G21" s="58"/>
      <c r="I21" s="69"/>
      <c r="J21" s="38"/>
      <c r="K21" s="38"/>
    </row>
    <row r="22" spans="1:11" ht="3" customHeight="1">
      <c r="A22" s="14"/>
      <c r="B22" s="7"/>
      <c r="C22" s="57"/>
      <c r="D22" s="16"/>
      <c r="E22" s="62"/>
      <c r="F22" s="66"/>
      <c r="G22" s="58"/>
      <c r="I22" s="69"/>
      <c r="J22" s="38"/>
      <c r="K22" s="38"/>
    </row>
    <row r="23" spans="1:11" ht="3" customHeight="1" thickBot="1">
      <c r="A23" s="335"/>
      <c r="B23" s="336"/>
      <c r="C23" s="61"/>
      <c r="D23" s="63"/>
      <c r="E23" s="64"/>
      <c r="F23" s="67"/>
      <c r="G23" s="59"/>
      <c r="I23" s="69"/>
      <c r="J23" s="38"/>
      <c r="K23" s="38"/>
    </row>
    <row r="24" spans="1:11" ht="12.75">
      <c r="A24" s="225" t="s">
        <v>13</v>
      </c>
      <c r="B24" s="226"/>
      <c r="C24" s="227"/>
      <c r="D24" s="226" t="s">
        <v>14</v>
      </c>
      <c r="E24" s="226"/>
      <c r="F24" s="228" t="s">
        <v>15</v>
      </c>
      <c r="G24" s="229"/>
      <c r="I24" s="69"/>
      <c r="J24" s="38"/>
      <c r="K24" s="38"/>
    </row>
    <row r="25" spans="1:11" ht="12.75">
      <c r="A25" s="230" t="s">
        <v>16</v>
      </c>
      <c r="B25" s="231"/>
      <c r="C25" s="232" t="s">
        <v>332</v>
      </c>
      <c r="D25" s="231" t="s">
        <v>16</v>
      </c>
      <c r="E25" s="231"/>
      <c r="F25" s="233" t="s">
        <v>16</v>
      </c>
      <c r="G25" s="234"/>
      <c r="I25" s="69"/>
      <c r="J25" s="38"/>
      <c r="K25" s="38"/>
    </row>
    <row r="26" spans="1:11" ht="2.25" customHeight="1">
      <c r="A26" s="14"/>
      <c r="B26" s="7"/>
      <c r="C26" s="15"/>
      <c r="D26" s="7"/>
      <c r="E26" s="7"/>
      <c r="F26" s="16"/>
      <c r="G26" s="17"/>
      <c r="I26" s="69"/>
      <c r="J26" s="38"/>
      <c r="K26" s="38"/>
    </row>
    <row r="27" spans="1:11" ht="34.5" customHeight="1">
      <c r="A27" s="337" t="s">
        <v>39</v>
      </c>
      <c r="B27" s="338"/>
      <c r="C27" s="339"/>
      <c r="D27" s="340" t="s">
        <v>39</v>
      </c>
      <c r="E27" s="339"/>
      <c r="F27" s="340" t="s">
        <v>39</v>
      </c>
      <c r="G27" s="341"/>
      <c r="I27" s="69"/>
      <c r="J27" s="38"/>
      <c r="K27" s="38"/>
    </row>
    <row r="28" spans="1:11" ht="15.75" customHeight="1">
      <c r="A28" s="14" t="s">
        <v>17</v>
      </c>
      <c r="B28" s="18"/>
      <c r="C28" s="260">
        <v>42169</v>
      </c>
      <c r="D28" s="7" t="s">
        <v>17</v>
      </c>
      <c r="E28" s="7"/>
      <c r="F28" s="16" t="s">
        <v>17</v>
      </c>
      <c r="G28" s="17"/>
      <c r="I28" s="69"/>
      <c r="J28" s="38"/>
      <c r="K28" s="38"/>
    </row>
    <row r="29" spans="1:11" ht="48.75" customHeight="1">
      <c r="A29" s="14" t="s">
        <v>18</v>
      </c>
      <c r="B29" s="7"/>
      <c r="C29" s="15"/>
      <c r="D29" s="16" t="s">
        <v>19</v>
      </c>
      <c r="E29" s="15"/>
      <c r="F29" s="19" t="s">
        <v>19</v>
      </c>
      <c r="G29" s="17"/>
      <c r="I29" s="69"/>
      <c r="J29" s="38"/>
      <c r="K29" s="38"/>
    </row>
    <row r="30" spans="1:11" ht="12.75">
      <c r="A30" s="20" t="s">
        <v>20</v>
      </c>
      <c r="B30" s="21"/>
      <c r="C30" s="31"/>
      <c r="D30" s="21" t="s">
        <v>21</v>
      </c>
      <c r="E30" s="22"/>
      <c r="F30" s="327">
        <f>G20</f>
        <v>0</v>
      </c>
      <c r="G30" s="328"/>
      <c r="I30" s="69"/>
      <c r="J30" s="38"/>
      <c r="K30" s="38"/>
    </row>
    <row r="31" spans="1:7" ht="12.75">
      <c r="A31" s="20" t="s">
        <v>22</v>
      </c>
      <c r="B31" s="21"/>
      <c r="C31" s="31">
        <v>15</v>
      </c>
      <c r="D31" s="21" t="s">
        <v>23</v>
      </c>
      <c r="E31" s="22"/>
      <c r="F31" s="327">
        <f>PRODUCT(F30,C31/100)</f>
        <v>0</v>
      </c>
      <c r="G31" s="328"/>
    </row>
    <row r="32" spans="1:7" ht="12.75">
      <c r="A32" s="20" t="s">
        <v>20</v>
      </c>
      <c r="B32" s="21"/>
      <c r="C32" s="31"/>
      <c r="D32" s="21" t="s">
        <v>23</v>
      </c>
      <c r="E32" s="22"/>
      <c r="F32" s="327"/>
      <c r="G32" s="328"/>
    </row>
    <row r="33" spans="1:7" ht="12.75">
      <c r="A33" s="20" t="s">
        <v>22</v>
      </c>
      <c r="B33" s="21"/>
      <c r="C33" s="31">
        <f>SazbaDPH2</f>
        <v>0</v>
      </c>
      <c r="D33" s="21" t="s">
        <v>23</v>
      </c>
      <c r="E33" s="22"/>
      <c r="F33" s="344">
        <f>PRODUCT(F32,C33/100)</f>
        <v>0</v>
      </c>
      <c r="G33" s="345"/>
    </row>
    <row r="34" spans="1:7" ht="13.5" thickBot="1">
      <c r="A34" s="20" t="s">
        <v>32</v>
      </c>
      <c r="B34" s="21"/>
      <c r="C34" s="31"/>
      <c r="D34" s="21"/>
      <c r="E34" s="22"/>
      <c r="F34" s="344">
        <v>0</v>
      </c>
      <c r="G34" s="345"/>
    </row>
    <row r="35" spans="1:11" s="23" customFormat="1" ht="19.5" customHeight="1" thickBot="1">
      <c r="A35" s="235" t="s">
        <v>24</v>
      </c>
      <c r="B35" s="235"/>
      <c r="C35" s="236"/>
      <c r="D35" s="236"/>
      <c r="E35" s="237"/>
      <c r="F35" s="346">
        <f>SUM(F30:G34)</f>
        <v>0</v>
      </c>
      <c r="G35" s="347"/>
      <c r="J35" s="39"/>
      <c r="K35" s="39"/>
    </row>
    <row r="36" ht="18" customHeight="1">
      <c r="A36" s="24" t="s">
        <v>31</v>
      </c>
    </row>
    <row r="37" spans="2:8" ht="12.75">
      <c r="B37" s="342"/>
      <c r="C37" s="342"/>
      <c r="D37" s="342"/>
      <c r="E37" s="342"/>
      <c r="F37" s="342"/>
      <c r="G37" s="342"/>
      <c r="H37" t="s">
        <v>4</v>
      </c>
    </row>
    <row r="38" spans="1:8" ht="14.25" customHeight="1">
      <c r="A38" s="24"/>
      <c r="B38" s="342"/>
      <c r="C38" s="342"/>
      <c r="D38" s="342"/>
      <c r="E38" s="342"/>
      <c r="F38" s="342"/>
      <c r="G38" s="342"/>
      <c r="H38" t="s">
        <v>4</v>
      </c>
    </row>
    <row r="39" spans="1:8" ht="12.75" customHeight="1">
      <c r="A39" s="25"/>
      <c r="B39" s="342"/>
      <c r="C39" s="342"/>
      <c r="D39" s="342"/>
      <c r="E39" s="342"/>
      <c r="F39" s="342"/>
      <c r="G39" s="342"/>
      <c r="H39" t="s">
        <v>4</v>
      </c>
    </row>
    <row r="40" spans="1:8" ht="12.75">
      <c r="A40" s="25"/>
      <c r="B40" s="342"/>
      <c r="C40" s="342"/>
      <c r="D40" s="342"/>
      <c r="E40" s="342"/>
      <c r="F40" s="342"/>
      <c r="G40" s="342"/>
      <c r="H40" t="s">
        <v>4</v>
      </c>
    </row>
    <row r="41" spans="1:8" ht="12.75">
      <c r="A41" s="25"/>
      <c r="B41" s="342"/>
      <c r="C41" s="342"/>
      <c r="D41" s="342"/>
      <c r="E41" s="342"/>
      <c r="F41" s="342"/>
      <c r="G41" s="342"/>
      <c r="H41" t="s">
        <v>4</v>
      </c>
    </row>
    <row r="42" spans="1:8" ht="12.75">
      <c r="A42" s="25"/>
      <c r="B42" s="342"/>
      <c r="C42" s="342"/>
      <c r="D42" s="342"/>
      <c r="E42" s="342"/>
      <c r="F42" s="342"/>
      <c r="G42" s="342"/>
      <c r="H42" t="s">
        <v>4</v>
      </c>
    </row>
    <row r="43" spans="1:8" ht="12.75">
      <c r="A43" s="25"/>
      <c r="B43" s="342"/>
      <c r="C43" s="342"/>
      <c r="D43" s="342"/>
      <c r="E43" s="342"/>
      <c r="F43" s="342"/>
      <c r="G43" s="342"/>
      <c r="H43" t="s">
        <v>4</v>
      </c>
    </row>
    <row r="44" spans="1:8" ht="12.75">
      <c r="A44" s="25"/>
      <c r="B44" s="342"/>
      <c r="C44" s="342"/>
      <c r="D44" s="342"/>
      <c r="E44" s="342"/>
      <c r="F44" s="342"/>
      <c r="G44" s="342"/>
      <c r="H44" t="s">
        <v>4</v>
      </c>
    </row>
    <row r="45" spans="1:8" ht="12.75">
      <c r="A45" s="25"/>
      <c r="B45" s="342"/>
      <c r="C45" s="342"/>
      <c r="D45" s="342"/>
      <c r="E45" s="342"/>
      <c r="F45" s="342"/>
      <c r="G45" s="342"/>
      <c r="H45" t="s">
        <v>4</v>
      </c>
    </row>
    <row r="46" spans="1:8" ht="12.75" customHeight="1">
      <c r="A46" s="25"/>
      <c r="B46" s="343"/>
      <c r="C46" s="343"/>
      <c r="D46" s="343"/>
      <c r="E46" s="343"/>
      <c r="F46" s="343"/>
      <c r="G46" s="343"/>
      <c r="H46" t="s">
        <v>4</v>
      </c>
    </row>
    <row r="47" spans="2:7" ht="12.75">
      <c r="B47" s="343"/>
      <c r="C47" s="343"/>
      <c r="D47" s="343"/>
      <c r="E47" s="343"/>
      <c r="F47" s="343"/>
      <c r="G47" s="343"/>
    </row>
    <row r="48" spans="2:7" ht="12.75">
      <c r="B48" s="343"/>
      <c r="C48" s="343"/>
      <c r="D48" s="343"/>
      <c r="E48" s="343"/>
      <c r="F48" s="343"/>
      <c r="G48" s="343"/>
    </row>
    <row r="49" spans="2:7" ht="12.75">
      <c r="B49" s="343"/>
      <c r="C49" s="343"/>
      <c r="D49" s="343"/>
      <c r="E49" s="343"/>
      <c r="F49" s="343"/>
      <c r="G49" s="343"/>
    </row>
    <row r="50" spans="2:7" ht="12.75">
      <c r="B50" s="343"/>
      <c r="C50" s="343"/>
      <c r="D50" s="343"/>
      <c r="E50" s="343"/>
      <c r="F50" s="343"/>
      <c r="G50" s="343"/>
    </row>
    <row r="51" spans="2:7" ht="12.75">
      <c r="B51" s="33"/>
      <c r="C51" s="33"/>
      <c r="D51" s="33"/>
      <c r="E51" s="33"/>
      <c r="F51" s="33"/>
      <c r="G51" s="33"/>
    </row>
    <row r="52" spans="2:7" ht="12.75">
      <c r="B52" s="33"/>
      <c r="C52" s="33"/>
      <c r="D52" s="33"/>
      <c r="E52" s="33"/>
      <c r="F52" s="33"/>
      <c r="G52" s="33"/>
    </row>
    <row r="53" spans="2:7" ht="12.75">
      <c r="B53" s="33"/>
      <c r="C53" s="33"/>
      <c r="D53" s="33"/>
      <c r="E53" s="33"/>
      <c r="F53" s="33"/>
      <c r="G53" s="33"/>
    </row>
    <row r="54" spans="2:7" ht="12.75">
      <c r="B54" s="33"/>
      <c r="C54" s="33"/>
      <c r="D54" s="33"/>
      <c r="E54" s="33"/>
      <c r="F54" s="33"/>
      <c r="G54" s="33"/>
    </row>
    <row r="55" spans="2:7" ht="12.75">
      <c r="B55" s="33"/>
      <c r="C55" s="33"/>
      <c r="D55" s="33"/>
      <c r="E55" s="33"/>
      <c r="F55" s="33"/>
      <c r="G55" s="33"/>
    </row>
  </sheetData>
  <mergeCells count="20">
    <mergeCell ref="A23:B23"/>
    <mergeCell ref="A27:C27"/>
    <mergeCell ref="D27:E27"/>
    <mergeCell ref="F27:G27"/>
    <mergeCell ref="B37:G50"/>
    <mergeCell ref="F33:G33"/>
    <mergeCell ref="F35:G35"/>
    <mergeCell ref="F34:G34"/>
    <mergeCell ref="F31:G31"/>
    <mergeCell ref="F32:G32"/>
    <mergeCell ref="C5:E5"/>
    <mergeCell ref="C7:E7"/>
    <mergeCell ref="D2:E2"/>
    <mergeCell ref="F30:G30"/>
    <mergeCell ref="D15:E15"/>
    <mergeCell ref="D16:E16"/>
    <mergeCell ref="D17:E17"/>
    <mergeCell ref="D18:E18"/>
    <mergeCell ref="D19:E19"/>
    <mergeCell ref="D20:E2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ignoredErrors>
    <ignoredError sqref="G1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1"/>
  <sheetViews>
    <sheetView view="pageBreakPreview" zoomScale="115" zoomScaleSheetLayoutView="115" workbookViewId="0" topLeftCell="A1">
      <selection activeCell="N30" sqref="N30"/>
    </sheetView>
  </sheetViews>
  <sheetFormatPr defaultColWidth="9.00390625" defaultRowHeight="12.75"/>
  <cols>
    <col min="1" max="1" width="5.875" style="40" customWidth="1"/>
    <col min="2" max="2" width="6.125" style="40" customWidth="1"/>
    <col min="3" max="3" width="11.375" style="40" customWidth="1"/>
    <col min="4" max="4" width="15.875" style="40" customWidth="1"/>
    <col min="5" max="5" width="11.25390625" style="42" customWidth="1"/>
    <col min="6" max="6" width="12.00390625" style="42" customWidth="1"/>
    <col min="7" max="7" width="9.125" style="42" customWidth="1"/>
    <col min="8" max="8" width="8.125" style="42" customWidth="1"/>
    <col min="9" max="9" width="10.75390625" style="42" customWidth="1"/>
    <col min="10" max="10" width="10.125" style="299" bestFit="1" customWidth="1"/>
    <col min="11" max="11" width="9.125" style="299" customWidth="1"/>
    <col min="12" max="12" width="10.125" style="40" bestFit="1" customWidth="1"/>
    <col min="13" max="16384" width="9.125" style="40" customWidth="1"/>
  </cols>
  <sheetData>
    <row r="1" spans="1:9" ht="12" thickTop="1">
      <c r="A1" s="348" t="s">
        <v>25</v>
      </c>
      <c r="B1" s="349"/>
      <c r="C1" s="274" t="str">
        <f>CONCATENATE(cislostavby," ",nazevstavby)</f>
        <v>272015 Výměna střešní krytiny a zateplení střechy, Nový Bor - Janov 114</v>
      </c>
      <c r="D1" s="275"/>
      <c r="E1" s="276"/>
      <c r="F1" s="277"/>
      <c r="G1" s="278" t="s">
        <v>26</v>
      </c>
      <c r="H1" s="279" t="str">
        <f>CisloRozpoctu</f>
        <v>272015</v>
      </c>
      <c r="I1" s="280"/>
    </row>
    <row r="2" spans="1:9" ht="12" thickBot="1">
      <c r="A2" s="350" t="s">
        <v>27</v>
      </c>
      <c r="B2" s="351"/>
      <c r="C2" s="281" t="str">
        <f>CONCATENATE(cisloobjektu," ",nazevobjektu)</f>
        <v xml:space="preserve"> Oprava střechy bytového objektu Nový Bor, Janov 114</v>
      </c>
      <c r="D2" s="282"/>
      <c r="E2" s="283"/>
      <c r="F2" s="284"/>
      <c r="G2" s="352" t="str">
        <f>NazevRozpoctu</f>
        <v>JANOV 114</v>
      </c>
      <c r="H2" s="353"/>
      <c r="I2" s="354"/>
    </row>
    <row r="3" ht="12" thickTop="1">
      <c r="F3" s="43"/>
    </row>
    <row r="4" spans="1:11" ht="19.5" customHeight="1">
      <c r="A4" s="45" t="s">
        <v>334</v>
      </c>
      <c r="B4" s="46"/>
      <c r="C4" s="46"/>
      <c r="D4" s="46"/>
      <c r="E4" s="47"/>
      <c r="F4" s="48"/>
      <c r="G4" s="48"/>
      <c r="H4" s="48"/>
      <c r="I4" s="48"/>
      <c r="J4" s="313"/>
      <c r="K4" s="313"/>
    </row>
    <row r="5" spans="5:11" ht="12" thickBot="1">
      <c r="E5" s="44"/>
      <c r="F5" s="44"/>
      <c r="G5" s="44"/>
      <c r="H5" s="44"/>
      <c r="I5" s="44"/>
      <c r="J5" s="314"/>
      <c r="K5" s="313"/>
    </row>
    <row r="6" spans="1:11" s="41" customFormat="1" ht="12.75">
      <c r="A6" s="215" t="s">
        <v>28</v>
      </c>
      <c r="B6" s="216"/>
      <c r="C6" s="217"/>
      <c r="D6" s="217"/>
      <c r="E6" s="218"/>
      <c r="F6" s="293" t="s">
        <v>40</v>
      </c>
      <c r="G6" s="296"/>
      <c r="H6" s="218"/>
      <c r="I6" s="219" t="s">
        <v>35</v>
      </c>
      <c r="J6" s="315"/>
      <c r="K6" s="316"/>
    </row>
    <row r="7" spans="1:11" ht="12.75">
      <c r="A7" s="78" t="s">
        <v>41</v>
      </c>
      <c r="B7" s="75" t="s">
        <v>158</v>
      </c>
      <c r="C7" s="76"/>
      <c r="D7" s="76"/>
      <c r="E7" s="77"/>
      <c r="F7" s="291" t="s">
        <v>29</v>
      </c>
      <c r="G7" s="297"/>
      <c r="H7" s="77"/>
      <c r="I7" s="294">
        <f>Položky!F9</f>
        <v>0</v>
      </c>
      <c r="J7" s="317"/>
      <c r="K7" s="318"/>
    </row>
    <row r="8" spans="1:11" ht="12.75">
      <c r="A8" s="78" t="s">
        <v>323</v>
      </c>
      <c r="B8" s="75" t="s">
        <v>329</v>
      </c>
      <c r="C8" s="76"/>
      <c r="D8" s="76"/>
      <c r="E8" s="77"/>
      <c r="F8" s="291" t="s">
        <v>29</v>
      </c>
      <c r="G8" s="297"/>
      <c r="H8" s="77"/>
      <c r="I8" s="294">
        <f>Položky!F11</f>
        <v>0</v>
      </c>
      <c r="J8" s="317"/>
      <c r="K8" s="318"/>
    </row>
    <row r="9" spans="1:11" ht="12.75">
      <c r="A9" s="78" t="s">
        <v>44</v>
      </c>
      <c r="B9" s="75" t="s">
        <v>45</v>
      </c>
      <c r="C9" s="76"/>
      <c r="D9" s="76"/>
      <c r="E9" s="77"/>
      <c r="F9" s="291" t="s">
        <v>29</v>
      </c>
      <c r="G9" s="297"/>
      <c r="H9" s="77"/>
      <c r="I9" s="294">
        <f>Položky!F16</f>
        <v>0</v>
      </c>
      <c r="J9" s="317"/>
      <c r="K9" s="318"/>
    </row>
    <row r="10" spans="1:11" ht="12.75">
      <c r="A10" s="78" t="s">
        <v>46</v>
      </c>
      <c r="B10" s="75" t="s">
        <v>162</v>
      </c>
      <c r="C10" s="76"/>
      <c r="D10" s="76"/>
      <c r="E10" s="77"/>
      <c r="F10" s="291" t="s">
        <v>29</v>
      </c>
      <c r="G10" s="297"/>
      <c r="H10" s="77"/>
      <c r="I10" s="294">
        <f>Položky!F18</f>
        <v>0</v>
      </c>
      <c r="J10" s="317"/>
      <c r="K10" s="318"/>
    </row>
    <row r="11" spans="1:11" ht="12.75">
      <c r="A11" s="78" t="s">
        <v>47</v>
      </c>
      <c r="B11" s="75" t="s">
        <v>330</v>
      </c>
      <c r="C11" s="76"/>
      <c r="D11" s="76"/>
      <c r="E11" s="77"/>
      <c r="F11" s="312" t="s">
        <v>29</v>
      </c>
      <c r="G11" s="297"/>
      <c r="H11" s="77"/>
      <c r="I11" s="294">
        <f>Položky!F20</f>
        <v>0</v>
      </c>
      <c r="J11" s="319"/>
      <c r="K11" s="318"/>
    </row>
    <row r="12" spans="1:11" ht="12.75">
      <c r="A12" s="78" t="s">
        <v>48</v>
      </c>
      <c r="B12" s="75" t="s">
        <v>168</v>
      </c>
      <c r="C12" s="76"/>
      <c r="D12" s="76"/>
      <c r="E12" s="77"/>
      <c r="F12" s="291" t="s">
        <v>29</v>
      </c>
      <c r="G12" s="297"/>
      <c r="H12" s="77"/>
      <c r="I12" s="294">
        <f>Položky!F32</f>
        <v>0</v>
      </c>
      <c r="J12" s="317"/>
      <c r="K12" s="318"/>
    </row>
    <row r="13" spans="1:11" ht="12.75">
      <c r="A13" s="78" t="s">
        <v>42</v>
      </c>
      <c r="B13" s="75" t="s">
        <v>43</v>
      </c>
      <c r="C13" s="76"/>
      <c r="D13" s="76"/>
      <c r="E13" s="77"/>
      <c r="F13" s="291" t="s">
        <v>29</v>
      </c>
      <c r="G13" s="297"/>
      <c r="H13" s="77"/>
      <c r="I13" s="294">
        <f>Položky!F34</f>
        <v>0</v>
      </c>
      <c r="J13" s="317"/>
      <c r="K13" s="318"/>
    </row>
    <row r="14" spans="1:11" ht="12.75">
      <c r="A14" s="78" t="s">
        <v>324</v>
      </c>
      <c r="B14" s="75" t="s">
        <v>174</v>
      </c>
      <c r="C14" s="76"/>
      <c r="D14" s="76"/>
      <c r="E14" s="77"/>
      <c r="F14" s="291" t="s">
        <v>30</v>
      </c>
      <c r="G14" s="297"/>
      <c r="H14" s="77"/>
      <c r="I14" s="294">
        <f>Položky!F41</f>
        <v>0</v>
      </c>
      <c r="J14" s="319"/>
      <c r="K14" s="313"/>
    </row>
    <row r="15" spans="1:11" ht="12.75">
      <c r="A15" s="78" t="s">
        <v>49</v>
      </c>
      <c r="B15" s="75" t="s">
        <v>50</v>
      </c>
      <c r="C15" s="76"/>
      <c r="D15" s="76"/>
      <c r="E15" s="77"/>
      <c r="F15" s="291" t="s">
        <v>30</v>
      </c>
      <c r="G15" s="297"/>
      <c r="H15" s="77"/>
      <c r="I15" s="294">
        <f>Položky!F43</f>
        <v>0</v>
      </c>
      <c r="J15" s="319"/>
      <c r="K15" s="313"/>
    </row>
    <row r="16" spans="1:11" ht="12.75">
      <c r="A16" s="78" t="s">
        <v>51</v>
      </c>
      <c r="B16" s="75" t="s">
        <v>52</v>
      </c>
      <c r="C16" s="76"/>
      <c r="D16" s="76"/>
      <c r="E16" s="77"/>
      <c r="F16" s="291" t="s">
        <v>30</v>
      </c>
      <c r="G16" s="297"/>
      <c r="H16" s="77"/>
      <c r="I16" s="294">
        <f>Položky!F63</f>
        <v>0</v>
      </c>
      <c r="J16" s="319"/>
      <c r="K16" s="313"/>
    </row>
    <row r="17" spans="1:11" ht="12.75">
      <c r="A17" s="78" t="s">
        <v>53</v>
      </c>
      <c r="B17" s="75" t="s">
        <v>54</v>
      </c>
      <c r="C17" s="76"/>
      <c r="D17" s="76"/>
      <c r="E17" s="77"/>
      <c r="F17" s="291" t="s">
        <v>30</v>
      </c>
      <c r="G17" s="297"/>
      <c r="H17" s="77"/>
      <c r="I17" s="294">
        <f>Položky!F80</f>
        <v>0</v>
      </c>
      <c r="J17" s="319"/>
      <c r="K17" s="313"/>
    </row>
    <row r="18" spans="1:11" ht="12.75">
      <c r="A18" s="78" t="s">
        <v>55</v>
      </c>
      <c r="B18" s="75" t="s">
        <v>214</v>
      </c>
      <c r="C18" s="76"/>
      <c r="D18" s="76"/>
      <c r="E18" s="77"/>
      <c r="F18" s="291" t="s">
        <v>30</v>
      </c>
      <c r="G18" s="297"/>
      <c r="H18" s="77"/>
      <c r="I18" s="294">
        <f>Položky!F100</f>
        <v>0</v>
      </c>
      <c r="J18" s="319"/>
      <c r="K18" s="313"/>
    </row>
    <row r="19" spans="1:11" ht="12.75">
      <c r="A19" s="78" t="s">
        <v>56</v>
      </c>
      <c r="B19" s="75" t="s">
        <v>57</v>
      </c>
      <c r="C19" s="76"/>
      <c r="D19" s="76"/>
      <c r="E19" s="77"/>
      <c r="F19" s="291" t="s">
        <v>30</v>
      </c>
      <c r="G19" s="297"/>
      <c r="H19" s="77"/>
      <c r="I19" s="294">
        <f>Položky!F118</f>
        <v>0</v>
      </c>
      <c r="J19" s="319"/>
      <c r="K19" s="313"/>
    </row>
    <row r="20" spans="1:11" ht="12.75">
      <c r="A20" s="78" t="s">
        <v>58</v>
      </c>
      <c r="B20" s="75" t="s">
        <v>59</v>
      </c>
      <c r="C20" s="76"/>
      <c r="D20" s="76"/>
      <c r="E20" s="77"/>
      <c r="F20" s="291" t="s">
        <v>30</v>
      </c>
      <c r="G20" s="297"/>
      <c r="H20" s="77"/>
      <c r="I20" s="294">
        <f>Položky!F132</f>
        <v>0</v>
      </c>
      <c r="J20" s="319"/>
      <c r="K20" s="313"/>
    </row>
    <row r="21" spans="1:11" ht="12.75">
      <c r="A21" s="78" t="s">
        <v>60</v>
      </c>
      <c r="B21" s="75" t="s">
        <v>61</v>
      </c>
      <c r="C21" s="76"/>
      <c r="D21" s="76"/>
      <c r="E21" s="77"/>
      <c r="F21" s="291" t="s">
        <v>30</v>
      </c>
      <c r="G21" s="297"/>
      <c r="H21" s="77"/>
      <c r="I21" s="294">
        <f>Položky!F134</f>
        <v>0</v>
      </c>
      <c r="J21" s="319"/>
      <c r="K21" s="313"/>
    </row>
    <row r="22" spans="1:11" ht="12.75">
      <c r="A22" s="78" t="s">
        <v>62</v>
      </c>
      <c r="B22" s="75" t="s">
        <v>63</v>
      </c>
      <c r="C22" s="76"/>
      <c r="D22" s="76"/>
      <c r="E22" s="77"/>
      <c r="F22" s="291" t="s">
        <v>36</v>
      </c>
      <c r="G22" s="297"/>
      <c r="H22" s="77"/>
      <c r="I22" s="294">
        <f>Položky!F138</f>
        <v>0</v>
      </c>
      <c r="J22" s="317"/>
      <c r="K22" s="313"/>
    </row>
    <row r="23" spans="1:11" ht="12" thickBot="1">
      <c r="A23" s="255" t="s">
        <v>64</v>
      </c>
      <c r="B23" s="256" t="s">
        <v>37</v>
      </c>
      <c r="C23" s="257"/>
      <c r="D23" s="257"/>
      <c r="E23" s="258"/>
      <c r="F23" s="292" t="s">
        <v>64</v>
      </c>
      <c r="G23" s="298"/>
      <c r="H23" s="258"/>
      <c r="I23" s="295">
        <f>Položky!F142</f>
        <v>0</v>
      </c>
      <c r="J23" s="317"/>
      <c r="K23" s="313"/>
    </row>
    <row r="24" spans="1:12" ht="12" thickBot="1">
      <c r="A24" s="238"/>
      <c r="B24" s="239" t="s">
        <v>65</v>
      </c>
      <c r="C24" s="240"/>
      <c r="D24" s="240"/>
      <c r="E24" s="301"/>
      <c r="F24" s="301"/>
      <c r="G24" s="301" t="s">
        <v>113</v>
      </c>
      <c r="H24" s="241"/>
      <c r="I24" s="249">
        <f>SUM(I7:I23)</f>
        <v>0</v>
      </c>
      <c r="J24" s="319"/>
      <c r="K24" s="318"/>
      <c r="L24" s="311"/>
    </row>
    <row r="25" spans="1:11" ht="12.75">
      <c r="A25" s="242"/>
      <c r="B25" s="243"/>
      <c r="C25" s="243"/>
      <c r="D25" s="243"/>
      <c r="E25" s="244"/>
      <c r="F25" s="244"/>
      <c r="G25" s="244" t="s">
        <v>22</v>
      </c>
      <c r="H25" s="245">
        <v>0.15</v>
      </c>
      <c r="I25" s="250">
        <f>HZS*H25</f>
        <v>0</v>
      </c>
      <c r="J25" s="320"/>
      <c r="K25" s="92"/>
    </row>
    <row r="26" spans="1:11" ht="12" thickBot="1">
      <c r="A26" s="246"/>
      <c r="B26" s="247"/>
      <c r="C26" s="247"/>
      <c r="D26" s="247"/>
      <c r="E26" s="248"/>
      <c r="F26" s="248"/>
      <c r="G26" s="248" t="s">
        <v>114</v>
      </c>
      <c r="H26" s="248"/>
      <c r="I26" s="251">
        <f>HZS+I25</f>
        <v>0</v>
      </c>
      <c r="J26" s="321"/>
      <c r="K26" s="92"/>
    </row>
    <row r="27" spans="5:10" ht="12.75">
      <c r="E27" s="44"/>
      <c r="F27" s="44"/>
      <c r="G27" s="44"/>
      <c r="H27" s="44"/>
      <c r="I27" s="44"/>
      <c r="J27" s="300"/>
    </row>
    <row r="28" spans="5:10" ht="12.75">
      <c r="E28" s="44"/>
      <c r="F28" s="44"/>
      <c r="G28" s="44"/>
      <c r="H28" s="44"/>
      <c r="I28" s="44"/>
      <c r="J28" s="300"/>
    </row>
    <row r="29" spans="5:10" ht="12.75">
      <c r="E29" s="44"/>
      <c r="F29" s="44"/>
      <c r="G29" s="44"/>
      <c r="H29" s="44"/>
      <c r="I29" s="44"/>
      <c r="J29" s="300"/>
    </row>
    <row r="30" spans="5:10" ht="12.75">
      <c r="E30" s="44"/>
      <c r="F30" s="44"/>
      <c r="G30" s="44"/>
      <c r="H30" s="44"/>
      <c r="I30" s="44"/>
      <c r="J30" s="300"/>
    </row>
    <row r="31" spans="5:10" ht="12.75">
      <c r="E31" s="44"/>
      <c r="F31" s="44"/>
      <c r="G31" s="44"/>
      <c r="H31" s="44"/>
      <c r="I31" s="44"/>
      <c r="J31" s="300"/>
    </row>
    <row r="32" spans="5:10" ht="12.75">
      <c r="E32" s="44"/>
      <c r="F32" s="44"/>
      <c r="G32" s="44"/>
      <c r="H32" s="44"/>
      <c r="I32" s="44"/>
      <c r="J32" s="300"/>
    </row>
    <row r="33" spans="5:10" ht="12.75">
      <c r="E33" s="44"/>
      <c r="F33" s="44"/>
      <c r="G33" s="44"/>
      <c r="H33" s="44"/>
      <c r="I33" s="44"/>
      <c r="J33" s="300"/>
    </row>
    <row r="34" spans="5:10" ht="12.75">
      <c r="E34" s="44"/>
      <c r="F34" s="44"/>
      <c r="G34" s="44"/>
      <c r="H34" s="44"/>
      <c r="I34" s="44"/>
      <c r="J34" s="300"/>
    </row>
    <row r="35" spans="5:10" ht="12.75">
      <c r="E35" s="44"/>
      <c r="F35" s="44"/>
      <c r="G35" s="44"/>
      <c r="H35" s="44"/>
      <c r="I35" s="44"/>
      <c r="J35" s="300"/>
    </row>
    <row r="36" spans="5:10" ht="12.75">
      <c r="E36" s="44"/>
      <c r="F36" s="44"/>
      <c r="G36" s="44"/>
      <c r="H36" s="44"/>
      <c r="I36" s="44"/>
      <c r="J36" s="300"/>
    </row>
    <row r="37" spans="5:10" ht="12.75">
      <c r="E37" s="44"/>
      <c r="F37" s="44"/>
      <c r="G37" s="44"/>
      <c r="H37" s="44"/>
      <c r="I37" s="44"/>
      <c r="J37" s="300"/>
    </row>
    <row r="38" spans="5:10" ht="12.75">
      <c r="E38" s="44"/>
      <c r="F38" s="44"/>
      <c r="G38" s="44"/>
      <c r="H38" s="44"/>
      <c r="I38" s="44"/>
      <c r="J38" s="300"/>
    </row>
    <row r="39" spans="5:10" ht="12.75">
      <c r="E39" s="44"/>
      <c r="F39" s="44"/>
      <c r="G39" s="44"/>
      <c r="H39" s="44"/>
      <c r="I39" s="44"/>
      <c r="J39" s="300"/>
    </row>
    <row r="40" spans="5:10" ht="12.75">
      <c r="E40" s="44"/>
      <c r="F40" s="44"/>
      <c r="G40" s="44"/>
      <c r="H40" s="44"/>
      <c r="I40" s="44"/>
      <c r="J40" s="300"/>
    </row>
    <row r="41" spans="5:10" ht="12.75">
      <c r="E41" s="44"/>
      <c r="F41" s="44"/>
      <c r="G41" s="44"/>
      <c r="H41" s="44"/>
      <c r="I41" s="44"/>
      <c r="J41" s="300"/>
    </row>
    <row r="42" spans="5:10" ht="12.75">
      <c r="E42" s="44"/>
      <c r="F42" s="44"/>
      <c r="G42" s="44"/>
      <c r="H42" s="44"/>
      <c r="I42" s="44"/>
      <c r="J42" s="300"/>
    </row>
    <row r="43" spans="5:10" ht="12.75">
      <c r="E43" s="44"/>
      <c r="F43" s="44"/>
      <c r="G43" s="44"/>
      <c r="H43" s="44"/>
      <c r="I43" s="44"/>
      <c r="J43" s="300"/>
    </row>
    <row r="44" spans="5:10" ht="12.75">
      <c r="E44" s="44"/>
      <c r="F44" s="44"/>
      <c r="G44" s="44"/>
      <c r="H44" s="44"/>
      <c r="I44" s="44"/>
      <c r="J44" s="300"/>
    </row>
    <row r="45" spans="5:10" ht="12.75">
      <c r="E45" s="44"/>
      <c r="F45" s="44"/>
      <c r="G45" s="44"/>
      <c r="H45" s="44"/>
      <c r="I45" s="44"/>
      <c r="J45" s="300"/>
    </row>
    <row r="46" spans="5:10" ht="12.75">
      <c r="E46" s="44"/>
      <c r="F46" s="44"/>
      <c r="G46" s="44"/>
      <c r="H46" s="44"/>
      <c r="I46" s="44"/>
      <c r="J46" s="300"/>
    </row>
    <row r="47" spans="5:10" ht="12.75">
      <c r="E47" s="44"/>
      <c r="F47" s="44"/>
      <c r="G47" s="44"/>
      <c r="H47" s="44"/>
      <c r="I47" s="44"/>
      <c r="J47" s="300"/>
    </row>
    <row r="48" spans="5:10" ht="12.75">
      <c r="E48" s="44"/>
      <c r="F48" s="44"/>
      <c r="G48" s="44"/>
      <c r="H48" s="44"/>
      <c r="I48" s="44"/>
      <c r="J48" s="300"/>
    </row>
    <row r="49" spans="5:10" ht="12.75">
      <c r="E49" s="44"/>
      <c r="F49" s="44"/>
      <c r="G49" s="44"/>
      <c r="H49" s="44"/>
      <c r="I49" s="44"/>
      <c r="J49" s="300"/>
    </row>
    <row r="50" spans="5:10" ht="12.75">
      <c r="E50" s="44"/>
      <c r="F50" s="44"/>
      <c r="G50" s="44"/>
      <c r="H50" s="44"/>
      <c r="I50" s="44"/>
      <c r="J50" s="300"/>
    </row>
    <row r="51" spans="5:10" ht="12.75">
      <c r="E51" s="44"/>
      <c r="F51" s="44"/>
      <c r="G51" s="44"/>
      <c r="H51" s="44"/>
      <c r="I51" s="44"/>
      <c r="J51" s="300"/>
    </row>
    <row r="52" spans="5:10" ht="12.75">
      <c r="E52" s="44"/>
      <c r="F52" s="44"/>
      <c r="G52" s="44"/>
      <c r="H52" s="44"/>
      <c r="I52" s="44"/>
      <c r="J52" s="300"/>
    </row>
    <row r="53" spans="5:10" ht="12.75">
      <c r="E53" s="44"/>
      <c r="F53" s="44"/>
      <c r="G53" s="44"/>
      <c r="H53" s="44"/>
      <c r="I53" s="44"/>
      <c r="J53" s="300"/>
    </row>
    <row r="54" spans="5:10" ht="12.75">
      <c r="E54" s="44"/>
      <c r="F54" s="44"/>
      <c r="G54" s="44"/>
      <c r="H54" s="44"/>
      <c r="I54" s="44"/>
      <c r="J54" s="300"/>
    </row>
    <row r="55" spans="5:10" ht="12.75">
      <c r="E55" s="44"/>
      <c r="F55" s="44"/>
      <c r="G55" s="44"/>
      <c r="H55" s="44"/>
      <c r="I55" s="44"/>
      <c r="J55" s="300"/>
    </row>
    <row r="56" spans="5:10" ht="12.75">
      <c r="E56" s="44"/>
      <c r="F56" s="44"/>
      <c r="G56" s="44"/>
      <c r="H56" s="44"/>
      <c r="I56" s="44"/>
      <c r="J56" s="300"/>
    </row>
    <row r="57" spans="5:10" ht="12.75">
      <c r="E57" s="44"/>
      <c r="F57" s="44"/>
      <c r="G57" s="44"/>
      <c r="H57" s="44"/>
      <c r="I57" s="44"/>
      <c r="J57" s="300"/>
    </row>
    <row r="58" spans="5:10" ht="12.75">
      <c r="E58" s="44"/>
      <c r="F58" s="44"/>
      <c r="G58" s="44"/>
      <c r="H58" s="44"/>
      <c r="I58" s="44"/>
      <c r="J58" s="300"/>
    </row>
    <row r="59" spans="5:10" ht="12.75">
      <c r="E59" s="44"/>
      <c r="F59" s="44"/>
      <c r="G59" s="44"/>
      <c r="H59" s="44"/>
      <c r="I59" s="44"/>
      <c r="J59" s="300"/>
    </row>
    <row r="60" spans="5:10" ht="12.75">
      <c r="E60" s="44"/>
      <c r="F60" s="44"/>
      <c r="G60" s="44"/>
      <c r="H60" s="44"/>
      <c r="I60" s="44"/>
      <c r="J60" s="300"/>
    </row>
    <row r="61" spans="5:10" ht="12.75">
      <c r="E61" s="44"/>
      <c r="F61" s="44"/>
      <c r="G61" s="44"/>
      <c r="H61" s="44"/>
      <c r="I61" s="44"/>
      <c r="J61" s="300"/>
    </row>
    <row r="62" spans="5:10" ht="12.75">
      <c r="E62" s="44"/>
      <c r="F62" s="44"/>
      <c r="G62" s="44"/>
      <c r="H62" s="44"/>
      <c r="I62" s="44"/>
      <c r="J62" s="300"/>
    </row>
    <row r="63" spans="5:10" ht="12.75">
      <c r="E63" s="44"/>
      <c r="F63" s="44"/>
      <c r="G63" s="44"/>
      <c r="H63" s="44"/>
      <c r="I63" s="44"/>
      <c r="J63" s="300"/>
    </row>
    <row r="64" spans="5:10" ht="12.75">
      <c r="E64" s="44"/>
      <c r="F64" s="44"/>
      <c r="G64" s="44"/>
      <c r="H64" s="44"/>
      <c r="I64" s="44"/>
      <c r="J64" s="300"/>
    </row>
    <row r="65" spans="5:10" ht="12.75">
      <c r="E65" s="44"/>
      <c r="F65" s="44"/>
      <c r="G65" s="44"/>
      <c r="H65" s="44"/>
      <c r="I65" s="44"/>
      <c r="J65" s="300"/>
    </row>
    <row r="66" spans="5:10" ht="12.75">
      <c r="E66" s="44"/>
      <c r="F66" s="44"/>
      <c r="G66" s="44"/>
      <c r="H66" s="44"/>
      <c r="I66" s="44"/>
      <c r="J66" s="300"/>
    </row>
    <row r="67" spans="5:10" ht="12.75">
      <c r="E67" s="44"/>
      <c r="F67" s="44"/>
      <c r="G67" s="44"/>
      <c r="H67" s="44"/>
      <c r="I67" s="44"/>
      <c r="J67" s="300"/>
    </row>
    <row r="68" spans="5:10" ht="12.75">
      <c r="E68" s="44"/>
      <c r="F68" s="44"/>
      <c r="G68" s="44"/>
      <c r="H68" s="44"/>
      <c r="I68" s="44"/>
      <c r="J68" s="300"/>
    </row>
    <row r="69" spans="5:10" ht="12.75">
      <c r="E69" s="44"/>
      <c r="F69" s="44"/>
      <c r="G69" s="44"/>
      <c r="H69" s="44"/>
      <c r="I69" s="44"/>
      <c r="J69" s="300"/>
    </row>
    <row r="70" spans="5:10" ht="12.75">
      <c r="E70" s="44"/>
      <c r="F70" s="44"/>
      <c r="G70" s="44"/>
      <c r="H70" s="44"/>
      <c r="I70" s="44"/>
      <c r="J70" s="300"/>
    </row>
    <row r="71" spans="5:10" ht="12.75">
      <c r="E71" s="44"/>
      <c r="F71" s="44"/>
      <c r="G71" s="44"/>
      <c r="H71" s="44"/>
      <c r="I71" s="44"/>
      <c r="J71" s="300"/>
    </row>
    <row r="72" spans="5:10" ht="12.75">
      <c r="E72" s="44"/>
      <c r="F72" s="44"/>
      <c r="G72" s="44"/>
      <c r="H72" s="44"/>
      <c r="I72" s="44"/>
      <c r="J72" s="300"/>
    </row>
    <row r="73" spans="5:10" ht="12.75">
      <c r="E73" s="44"/>
      <c r="F73" s="44"/>
      <c r="G73" s="44"/>
      <c r="H73" s="44"/>
      <c r="I73" s="44"/>
      <c r="J73" s="300"/>
    </row>
    <row r="74" spans="5:10" ht="12.75">
      <c r="E74" s="44"/>
      <c r="F74" s="44"/>
      <c r="G74" s="44"/>
      <c r="H74" s="44"/>
      <c r="I74" s="44"/>
      <c r="J74" s="300"/>
    </row>
    <row r="75" spans="5:10" ht="12.75">
      <c r="E75" s="44"/>
      <c r="F75" s="44"/>
      <c r="G75" s="44"/>
      <c r="H75" s="44"/>
      <c r="I75" s="44"/>
      <c r="J75" s="300"/>
    </row>
    <row r="76" spans="5:10" ht="12.75">
      <c r="E76" s="44"/>
      <c r="F76" s="44"/>
      <c r="G76" s="44"/>
      <c r="H76" s="44"/>
      <c r="I76" s="44"/>
      <c r="J76" s="300"/>
    </row>
    <row r="77" spans="5:10" ht="12.75">
      <c r="E77" s="44"/>
      <c r="F77" s="44"/>
      <c r="G77" s="44"/>
      <c r="H77" s="44"/>
      <c r="I77" s="44"/>
      <c r="J77" s="300"/>
    </row>
    <row r="78" spans="5:10" ht="12.75">
      <c r="E78" s="44"/>
      <c r="F78" s="44"/>
      <c r="G78" s="44"/>
      <c r="H78" s="44"/>
      <c r="I78" s="44"/>
      <c r="J78" s="300"/>
    </row>
    <row r="79" spans="5:10" ht="12.75">
      <c r="E79" s="44"/>
      <c r="F79" s="44"/>
      <c r="G79" s="44"/>
      <c r="H79" s="44"/>
      <c r="I79" s="44"/>
      <c r="J79" s="300"/>
    </row>
    <row r="80" spans="5:10" ht="12.75">
      <c r="E80" s="44"/>
      <c r="F80" s="44"/>
      <c r="G80" s="44"/>
      <c r="H80" s="44"/>
      <c r="I80" s="44"/>
      <c r="J80" s="300"/>
    </row>
    <row r="81" spans="5:10" ht="12.75">
      <c r="E81" s="44"/>
      <c r="F81" s="44"/>
      <c r="G81" s="44"/>
      <c r="H81" s="44"/>
      <c r="I81" s="44"/>
      <c r="J81" s="300"/>
    </row>
    <row r="82" spans="5:10" ht="12.75">
      <c r="E82" s="44"/>
      <c r="F82" s="44"/>
      <c r="G82" s="44"/>
      <c r="H82" s="44"/>
      <c r="I82" s="44"/>
      <c r="J82" s="300"/>
    </row>
    <row r="83" spans="5:10" ht="12.75">
      <c r="E83" s="44"/>
      <c r="F83" s="44"/>
      <c r="G83" s="44"/>
      <c r="H83" s="44"/>
      <c r="I83" s="44"/>
      <c r="J83" s="300"/>
    </row>
    <row r="84" spans="5:10" ht="12.75">
      <c r="E84" s="44"/>
      <c r="F84" s="44"/>
      <c r="G84" s="44"/>
      <c r="H84" s="44"/>
      <c r="I84" s="44"/>
      <c r="J84" s="300"/>
    </row>
    <row r="85" spans="5:10" ht="12.75">
      <c r="E85" s="44"/>
      <c r="F85" s="44"/>
      <c r="G85" s="44"/>
      <c r="H85" s="44"/>
      <c r="I85" s="44"/>
      <c r="J85" s="300"/>
    </row>
    <row r="86" spans="5:10" ht="12.75">
      <c r="E86" s="44"/>
      <c r="F86" s="44"/>
      <c r="G86" s="44"/>
      <c r="H86" s="44"/>
      <c r="I86" s="44"/>
      <c r="J86" s="300"/>
    </row>
    <row r="87" spans="5:10" ht="12.75">
      <c r="E87" s="44"/>
      <c r="F87" s="44"/>
      <c r="G87" s="44"/>
      <c r="H87" s="44"/>
      <c r="I87" s="44"/>
      <c r="J87" s="300"/>
    </row>
    <row r="88" spans="5:10" ht="12.75">
      <c r="E88" s="44"/>
      <c r="F88" s="44"/>
      <c r="G88" s="44"/>
      <c r="H88" s="44"/>
      <c r="I88" s="44"/>
      <c r="J88" s="300"/>
    </row>
    <row r="89" spans="5:10" ht="12.75">
      <c r="E89" s="44"/>
      <c r="F89" s="44"/>
      <c r="G89" s="44"/>
      <c r="H89" s="44"/>
      <c r="I89" s="44"/>
      <c r="J89" s="300"/>
    </row>
    <row r="90" spans="5:10" ht="12.75">
      <c r="E90" s="44"/>
      <c r="F90" s="44"/>
      <c r="G90" s="44"/>
      <c r="H90" s="44"/>
      <c r="I90" s="44"/>
      <c r="J90" s="300"/>
    </row>
    <row r="91" spans="5:10" ht="12.75">
      <c r="E91" s="44"/>
      <c r="F91" s="44"/>
      <c r="G91" s="44"/>
      <c r="H91" s="44"/>
      <c r="I91" s="44"/>
      <c r="J91" s="300"/>
    </row>
    <row r="92" spans="5:10" ht="12.75">
      <c r="E92" s="44"/>
      <c r="F92" s="44"/>
      <c r="G92" s="44"/>
      <c r="H92" s="44"/>
      <c r="I92" s="44"/>
      <c r="J92" s="300"/>
    </row>
    <row r="93" spans="5:10" ht="12.75">
      <c r="E93" s="44"/>
      <c r="F93" s="44"/>
      <c r="G93" s="44"/>
      <c r="H93" s="44"/>
      <c r="I93" s="44"/>
      <c r="J93" s="300"/>
    </row>
    <row r="94" spans="5:10" ht="12.75">
      <c r="E94" s="44"/>
      <c r="F94" s="44"/>
      <c r="G94" s="44"/>
      <c r="H94" s="44"/>
      <c r="I94" s="44"/>
      <c r="J94" s="300"/>
    </row>
    <row r="95" spans="5:10" ht="12.75">
      <c r="E95" s="44"/>
      <c r="F95" s="44"/>
      <c r="G95" s="44"/>
      <c r="H95" s="44"/>
      <c r="I95" s="44"/>
      <c r="J95" s="300"/>
    </row>
    <row r="96" spans="5:10" ht="12.75">
      <c r="E96" s="44"/>
      <c r="F96" s="44"/>
      <c r="G96" s="44"/>
      <c r="H96" s="44"/>
      <c r="I96" s="44"/>
      <c r="J96" s="300"/>
    </row>
    <row r="97" spans="5:10" ht="12.75">
      <c r="E97" s="44"/>
      <c r="F97" s="44"/>
      <c r="G97" s="44"/>
      <c r="H97" s="44"/>
      <c r="I97" s="44"/>
      <c r="J97" s="300"/>
    </row>
    <row r="98" spans="5:10" ht="12.75">
      <c r="E98" s="44"/>
      <c r="F98" s="44"/>
      <c r="G98" s="44"/>
      <c r="H98" s="44"/>
      <c r="I98" s="44"/>
      <c r="J98" s="300"/>
    </row>
    <row r="99" spans="5:10" ht="12.75">
      <c r="E99" s="44"/>
      <c r="F99" s="44"/>
      <c r="G99" s="44"/>
      <c r="H99" s="44"/>
      <c r="I99" s="44"/>
      <c r="J99" s="300"/>
    </row>
    <row r="100" spans="5:10" ht="12.75">
      <c r="E100" s="44"/>
      <c r="F100" s="44"/>
      <c r="G100" s="44"/>
      <c r="H100" s="44"/>
      <c r="I100" s="44"/>
      <c r="J100" s="300"/>
    </row>
    <row r="101" spans="5:10" ht="12.75">
      <c r="E101" s="44"/>
      <c r="F101" s="44"/>
      <c r="G101" s="44"/>
      <c r="H101" s="44"/>
      <c r="I101" s="44"/>
      <c r="J101" s="300"/>
    </row>
    <row r="102" spans="5:10" ht="12.75">
      <c r="E102" s="44"/>
      <c r="F102" s="44"/>
      <c r="G102" s="44"/>
      <c r="H102" s="44"/>
      <c r="I102" s="44"/>
      <c r="J102" s="300"/>
    </row>
    <row r="103" spans="5:10" ht="12.75">
      <c r="E103" s="44"/>
      <c r="F103" s="44"/>
      <c r="G103" s="44"/>
      <c r="H103" s="44"/>
      <c r="I103" s="44"/>
      <c r="J103" s="300"/>
    </row>
    <row r="104" spans="5:10" ht="12.75">
      <c r="E104" s="44"/>
      <c r="F104" s="44"/>
      <c r="G104" s="44"/>
      <c r="H104" s="44"/>
      <c r="I104" s="44"/>
      <c r="J104" s="300"/>
    </row>
    <row r="105" spans="5:10" ht="12.75">
      <c r="E105" s="44"/>
      <c r="F105" s="44"/>
      <c r="G105" s="44"/>
      <c r="H105" s="44"/>
      <c r="I105" s="44"/>
      <c r="J105" s="300"/>
    </row>
    <row r="106" spans="5:10" ht="12.75">
      <c r="E106" s="44"/>
      <c r="F106" s="44"/>
      <c r="G106" s="44"/>
      <c r="H106" s="44"/>
      <c r="I106" s="44"/>
      <c r="J106" s="300"/>
    </row>
    <row r="107" spans="5:10" ht="12.75">
      <c r="E107" s="44"/>
      <c r="F107" s="44"/>
      <c r="G107" s="44"/>
      <c r="H107" s="44"/>
      <c r="I107" s="44"/>
      <c r="J107" s="300"/>
    </row>
    <row r="108" spans="5:10" ht="12.75">
      <c r="E108" s="44"/>
      <c r="F108" s="44"/>
      <c r="G108" s="44"/>
      <c r="H108" s="44"/>
      <c r="I108" s="44"/>
      <c r="J108" s="300"/>
    </row>
    <row r="109" spans="5:10" ht="12.75">
      <c r="E109" s="44"/>
      <c r="F109" s="44"/>
      <c r="G109" s="44"/>
      <c r="H109" s="44"/>
      <c r="I109" s="44"/>
      <c r="J109" s="300"/>
    </row>
    <row r="110" spans="5:10" ht="12.75">
      <c r="E110" s="44"/>
      <c r="F110" s="44"/>
      <c r="G110" s="44"/>
      <c r="H110" s="44"/>
      <c r="I110" s="44"/>
      <c r="J110" s="300"/>
    </row>
    <row r="111" spans="5:10" ht="12.75">
      <c r="E111" s="44"/>
      <c r="F111" s="44"/>
      <c r="G111" s="44"/>
      <c r="H111" s="44"/>
      <c r="I111" s="44"/>
      <c r="J111" s="300"/>
    </row>
    <row r="112" spans="5:10" ht="12.75">
      <c r="E112" s="44"/>
      <c r="F112" s="44"/>
      <c r="G112" s="44"/>
      <c r="H112" s="44"/>
      <c r="I112" s="44"/>
      <c r="J112" s="300"/>
    </row>
    <row r="113" spans="5:10" ht="12.75">
      <c r="E113" s="44"/>
      <c r="F113" s="44"/>
      <c r="G113" s="44"/>
      <c r="H113" s="44"/>
      <c r="I113" s="44"/>
      <c r="J113" s="300"/>
    </row>
    <row r="114" spans="5:10" ht="12.75">
      <c r="E114" s="44"/>
      <c r="F114" s="44"/>
      <c r="G114" s="44"/>
      <c r="H114" s="44"/>
      <c r="I114" s="44"/>
      <c r="J114" s="300"/>
    </row>
    <row r="115" spans="5:10" ht="12.75">
      <c r="E115" s="44"/>
      <c r="F115" s="44"/>
      <c r="G115" s="44"/>
      <c r="H115" s="44"/>
      <c r="I115" s="44"/>
      <c r="J115" s="300"/>
    </row>
    <row r="116" spans="5:10" ht="12.75">
      <c r="E116" s="44"/>
      <c r="F116" s="44"/>
      <c r="G116" s="44"/>
      <c r="H116" s="44"/>
      <c r="I116" s="44"/>
      <c r="J116" s="300"/>
    </row>
    <row r="117" spans="5:10" ht="12.75">
      <c r="E117" s="44"/>
      <c r="F117" s="44"/>
      <c r="G117" s="44"/>
      <c r="H117" s="44"/>
      <c r="I117" s="44"/>
      <c r="J117" s="300"/>
    </row>
    <row r="118" spans="5:10" ht="12.75">
      <c r="E118" s="44"/>
      <c r="F118" s="44"/>
      <c r="G118" s="44"/>
      <c r="H118" s="44"/>
      <c r="I118" s="44"/>
      <c r="J118" s="300"/>
    </row>
    <row r="119" spans="5:10" ht="12.75">
      <c r="E119" s="44"/>
      <c r="F119" s="44"/>
      <c r="G119" s="44"/>
      <c r="H119" s="44"/>
      <c r="I119" s="44"/>
      <c r="J119" s="300"/>
    </row>
    <row r="120" spans="5:10" ht="12.75">
      <c r="E120" s="44"/>
      <c r="F120" s="44"/>
      <c r="G120" s="44"/>
      <c r="H120" s="44"/>
      <c r="I120" s="44"/>
      <c r="J120" s="300"/>
    </row>
    <row r="121" spans="5:10" ht="12.75">
      <c r="E121" s="44"/>
      <c r="F121" s="44"/>
      <c r="G121" s="44"/>
      <c r="H121" s="44"/>
      <c r="I121" s="44"/>
      <c r="J121" s="300"/>
    </row>
    <row r="122" spans="5:10" ht="12.75">
      <c r="E122" s="44"/>
      <c r="F122" s="44"/>
      <c r="G122" s="44"/>
      <c r="H122" s="44"/>
      <c r="I122" s="44"/>
      <c r="J122" s="300"/>
    </row>
    <row r="123" spans="5:10" ht="12.75">
      <c r="E123" s="44"/>
      <c r="F123" s="44"/>
      <c r="G123" s="44"/>
      <c r="H123" s="44"/>
      <c r="I123" s="44"/>
      <c r="J123" s="300"/>
    </row>
    <row r="124" spans="5:10" ht="12.75">
      <c r="E124" s="44"/>
      <c r="F124" s="44"/>
      <c r="G124" s="44"/>
      <c r="H124" s="44"/>
      <c r="I124" s="44"/>
      <c r="J124" s="300"/>
    </row>
    <row r="125" spans="5:10" ht="12.75">
      <c r="E125" s="44"/>
      <c r="F125" s="44"/>
      <c r="G125" s="44"/>
      <c r="H125" s="44"/>
      <c r="I125" s="44"/>
      <c r="J125" s="300"/>
    </row>
    <row r="126" spans="5:10" ht="12.75">
      <c r="E126" s="44"/>
      <c r="F126" s="44"/>
      <c r="G126" s="44"/>
      <c r="H126" s="44"/>
      <c r="I126" s="44"/>
      <c r="J126" s="300"/>
    </row>
    <row r="127" spans="5:10" ht="12.75">
      <c r="E127" s="44"/>
      <c r="F127" s="44"/>
      <c r="G127" s="44"/>
      <c r="H127" s="44"/>
      <c r="I127" s="44"/>
      <c r="J127" s="300"/>
    </row>
    <row r="128" spans="5:10" ht="12.75">
      <c r="E128" s="44"/>
      <c r="F128" s="44"/>
      <c r="G128" s="44"/>
      <c r="H128" s="44"/>
      <c r="I128" s="44"/>
      <c r="J128" s="300"/>
    </row>
    <row r="129" spans="5:10" ht="12.75">
      <c r="E129" s="44"/>
      <c r="F129" s="44"/>
      <c r="G129" s="44"/>
      <c r="H129" s="44"/>
      <c r="I129" s="44"/>
      <c r="J129" s="300"/>
    </row>
    <row r="130" spans="5:10" ht="12.75">
      <c r="E130" s="44"/>
      <c r="F130" s="44"/>
      <c r="G130" s="44"/>
      <c r="H130" s="44"/>
      <c r="I130" s="44"/>
      <c r="J130" s="300"/>
    </row>
    <row r="131" spans="5:10" ht="12.75">
      <c r="E131" s="44"/>
      <c r="F131" s="44"/>
      <c r="G131" s="44"/>
      <c r="H131" s="44"/>
      <c r="I131" s="44"/>
      <c r="J131" s="300"/>
    </row>
    <row r="132" spans="5:10" ht="12.75">
      <c r="E132" s="44"/>
      <c r="F132" s="44"/>
      <c r="G132" s="44"/>
      <c r="H132" s="44"/>
      <c r="I132" s="44"/>
      <c r="J132" s="300"/>
    </row>
    <row r="133" spans="5:10" ht="12.75">
      <c r="E133" s="44"/>
      <c r="F133" s="44"/>
      <c r="G133" s="44"/>
      <c r="H133" s="44"/>
      <c r="I133" s="44"/>
      <c r="J133" s="300"/>
    </row>
    <row r="134" spans="5:10" ht="12.75">
      <c r="E134" s="44"/>
      <c r="F134" s="44"/>
      <c r="G134" s="44"/>
      <c r="H134" s="44"/>
      <c r="I134" s="44"/>
      <c r="J134" s="300"/>
    </row>
    <row r="135" spans="5:10" ht="12.75">
      <c r="E135" s="44"/>
      <c r="F135" s="44"/>
      <c r="G135" s="44"/>
      <c r="H135" s="44"/>
      <c r="I135" s="44"/>
      <c r="J135" s="300"/>
    </row>
    <row r="136" spans="5:10" ht="12.75">
      <c r="E136" s="44"/>
      <c r="F136" s="44"/>
      <c r="G136" s="44"/>
      <c r="H136" s="44"/>
      <c r="I136" s="44"/>
      <c r="J136" s="300"/>
    </row>
    <row r="137" spans="5:10" ht="12.75">
      <c r="E137" s="44"/>
      <c r="F137" s="44"/>
      <c r="G137" s="44"/>
      <c r="H137" s="44"/>
      <c r="I137" s="44"/>
      <c r="J137" s="300"/>
    </row>
    <row r="138" spans="5:10" ht="12.75">
      <c r="E138" s="44"/>
      <c r="F138" s="44"/>
      <c r="G138" s="44"/>
      <c r="H138" s="44"/>
      <c r="I138" s="44"/>
      <c r="J138" s="300"/>
    </row>
    <row r="139" spans="5:10" ht="12.75">
      <c r="E139" s="44"/>
      <c r="F139" s="44"/>
      <c r="G139" s="44"/>
      <c r="H139" s="44"/>
      <c r="I139" s="44"/>
      <c r="J139" s="300"/>
    </row>
    <row r="140" spans="5:10" ht="12.75">
      <c r="E140" s="44"/>
      <c r="F140" s="44"/>
      <c r="G140" s="44"/>
      <c r="H140" s="44"/>
      <c r="I140" s="44"/>
      <c r="J140" s="300"/>
    </row>
    <row r="141" spans="5:10" ht="12.75">
      <c r="E141" s="44"/>
      <c r="F141" s="44"/>
      <c r="G141" s="44"/>
      <c r="H141" s="44"/>
      <c r="I141" s="44"/>
      <c r="J141" s="300"/>
    </row>
    <row r="142" spans="5:10" ht="12.75">
      <c r="E142" s="44"/>
      <c r="F142" s="44"/>
      <c r="G142" s="44"/>
      <c r="H142" s="44"/>
      <c r="I142" s="44"/>
      <c r="J142" s="300"/>
    </row>
    <row r="143" spans="5:10" ht="12.75">
      <c r="E143" s="44"/>
      <c r="F143" s="44"/>
      <c r="G143" s="44"/>
      <c r="H143" s="44"/>
      <c r="I143" s="44"/>
      <c r="J143" s="300"/>
    </row>
    <row r="144" spans="5:10" ht="12.75">
      <c r="E144" s="44"/>
      <c r="F144" s="44"/>
      <c r="G144" s="44"/>
      <c r="H144" s="44"/>
      <c r="I144" s="44"/>
      <c r="J144" s="300"/>
    </row>
    <row r="145" spans="5:10" ht="12.75">
      <c r="E145" s="44"/>
      <c r="F145" s="44"/>
      <c r="G145" s="44"/>
      <c r="H145" s="44"/>
      <c r="I145" s="44"/>
      <c r="J145" s="300"/>
    </row>
    <row r="146" spans="5:10" ht="12.75">
      <c r="E146" s="44"/>
      <c r="F146" s="44"/>
      <c r="G146" s="44"/>
      <c r="H146" s="44"/>
      <c r="I146" s="44"/>
      <c r="J146" s="300"/>
    </row>
    <row r="147" spans="5:10" ht="12.75">
      <c r="E147" s="44"/>
      <c r="F147" s="44"/>
      <c r="G147" s="44"/>
      <c r="H147" s="44"/>
      <c r="I147" s="44"/>
      <c r="J147" s="300"/>
    </row>
    <row r="148" spans="5:10" ht="12.75">
      <c r="E148" s="44"/>
      <c r="F148" s="44"/>
      <c r="G148" s="44"/>
      <c r="H148" s="44"/>
      <c r="I148" s="44"/>
      <c r="J148" s="300"/>
    </row>
    <row r="149" spans="5:10" ht="12.75">
      <c r="E149" s="44"/>
      <c r="F149" s="44"/>
      <c r="G149" s="44"/>
      <c r="H149" s="44"/>
      <c r="I149" s="44"/>
      <c r="J149" s="300"/>
    </row>
    <row r="150" spans="5:10" ht="12.75">
      <c r="E150" s="44"/>
      <c r="F150" s="44"/>
      <c r="G150" s="44"/>
      <c r="H150" s="44"/>
      <c r="I150" s="44"/>
      <c r="J150" s="300"/>
    </row>
    <row r="151" spans="5:10" ht="12.75">
      <c r="E151" s="44"/>
      <c r="F151" s="44"/>
      <c r="G151" s="44"/>
      <c r="H151" s="44"/>
      <c r="I151" s="44"/>
      <c r="J151" s="300"/>
    </row>
    <row r="152" spans="5:10" ht="12.75">
      <c r="E152" s="44"/>
      <c r="F152" s="44"/>
      <c r="G152" s="44"/>
      <c r="H152" s="44"/>
      <c r="I152" s="44"/>
      <c r="J152" s="300"/>
    </row>
    <row r="153" spans="5:10" ht="12.75">
      <c r="E153" s="44"/>
      <c r="F153" s="44"/>
      <c r="G153" s="44"/>
      <c r="H153" s="44"/>
      <c r="I153" s="44"/>
      <c r="J153" s="300"/>
    </row>
    <row r="154" spans="5:10" ht="12.75">
      <c r="E154" s="44"/>
      <c r="F154" s="44"/>
      <c r="G154" s="44"/>
      <c r="H154" s="44"/>
      <c r="I154" s="44"/>
      <c r="J154" s="300"/>
    </row>
    <row r="155" spans="5:10" ht="12.75">
      <c r="E155" s="44"/>
      <c r="F155" s="44"/>
      <c r="G155" s="44"/>
      <c r="H155" s="44"/>
      <c r="I155" s="44"/>
      <c r="J155" s="300"/>
    </row>
    <row r="156" spans="5:10" ht="12.75">
      <c r="E156" s="44"/>
      <c r="F156" s="44"/>
      <c r="G156" s="44"/>
      <c r="H156" s="44"/>
      <c r="I156" s="44"/>
      <c r="J156" s="300"/>
    </row>
    <row r="157" spans="5:10" ht="12.75">
      <c r="E157" s="44"/>
      <c r="F157" s="44"/>
      <c r="G157" s="44"/>
      <c r="H157" s="44"/>
      <c r="I157" s="44"/>
      <c r="J157" s="300"/>
    </row>
    <row r="158" spans="5:10" ht="12.75">
      <c r="E158" s="44"/>
      <c r="F158" s="44"/>
      <c r="G158" s="44"/>
      <c r="H158" s="44"/>
      <c r="I158" s="44"/>
      <c r="J158" s="300"/>
    </row>
    <row r="159" spans="5:10" ht="12.75">
      <c r="E159" s="44"/>
      <c r="F159" s="44"/>
      <c r="G159" s="44"/>
      <c r="H159" s="44"/>
      <c r="I159" s="44"/>
      <c r="J159" s="300"/>
    </row>
    <row r="160" spans="5:10" ht="12.75">
      <c r="E160" s="44"/>
      <c r="F160" s="44"/>
      <c r="G160" s="44"/>
      <c r="H160" s="44"/>
      <c r="I160" s="44"/>
      <c r="J160" s="300"/>
    </row>
    <row r="161" spans="5:10" ht="12.75">
      <c r="E161" s="44"/>
      <c r="F161" s="44"/>
      <c r="G161" s="44"/>
      <c r="H161" s="44"/>
      <c r="I161" s="44"/>
      <c r="J161" s="300"/>
    </row>
    <row r="162" spans="5:10" ht="12.75">
      <c r="E162" s="44"/>
      <c r="F162" s="44"/>
      <c r="G162" s="44"/>
      <c r="H162" s="44"/>
      <c r="I162" s="44"/>
      <c r="J162" s="300"/>
    </row>
    <row r="163" spans="5:10" ht="12.75">
      <c r="E163" s="44"/>
      <c r="F163" s="44"/>
      <c r="G163" s="44"/>
      <c r="H163" s="44"/>
      <c r="I163" s="44"/>
      <c r="J163" s="300"/>
    </row>
    <row r="164" spans="5:10" ht="12.75">
      <c r="E164" s="44"/>
      <c r="F164" s="44"/>
      <c r="G164" s="44"/>
      <c r="H164" s="44"/>
      <c r="I164" s="44"/>
      <c r="J164" s="300"/>
    </row>
    <row r="165" spans="5:10" ht="12.75">
      <c r="E165" s="44"/>
      <c r="F165" s="44"/>
      <c r="G165" s="44"/>
      <c r="H165" s="44"/>
      <c r="I165" s="44"/>
      <c r="J165" s="300"/>
    </row>
    <row r="166" spans="5:10" ht="12.75">
      <c r="E166" s="44"/>
      <c r="F166" s="44"/>
      <c r="G166" s="44"/>
      <c r="H166" s="44"/>
      <c r="I166" s="44"/>
      <c r="J166" s="300"/>
    </row>
    <row r="167" spans="5:10" ht="12.75">
      <c r="E167" s="44"/>
      <c r="F167" s="44"/>
      <c r="G167" s="44"/>
      <c r="H167" s="44"/>
      <c r="I167" s="44"/>
      <c r="J167" s="300"/>
    </row>
    <row r="168" spans="5:10" ht="12.75">
      <c r="E168" s="44"/>
      <c r="F168" s="44"/>
      <c r="G168" s="44"/>
      <c r="H168" s="44"/>
      <c r="I168" s="44"/>
      <c r="J168" s="300"/>
    </row>
    <row r="169" spans="5:10" ht="12.75">
      <c r="E169" s="44"/>
      <c r="F169" s="44"/>
      <c r="G169" s="44"/>
      <c r="H169" s="44"/>
      <c r="I169" s="44"/>
      <c r="J169" s="300"/>
    </row>
    <row r="170" spans="5:10" ht="12.75">
      <c r="E170" s="44"/>
      <c r="F170" s="44"/>
      <c r="G170" s="44"/>
      <c r="H170" s="44"/>
      <c r="I170" s="44"/>
      <c r="J170" s="300"/>
    </row>
    <row r="171" spans="5:10" ht="12.75">
      <c r="E171" s="44"/>
      <c r="F171" s="44"/>
      <c r="G171" s="44"/>
      <c r="H171" s="44"/>
      <c r="I171" s="44"/>
      <c r="J171" s="300"/>
    </row>
    <row r="172" spans="5:10" ht="12.75">
      <c r="E172" s="44"/>
      <c r="F172" s="44"/>
      <c r="G172" s="44"/>
      <c r="H172" s="44"/>
      <c r="I172" s="44"/>
      <c r="J172" s="300"/>
    </row>
    <row r="173" spans="5:10" ht="12.75">
      <c r="E173" s="44"/>
      <c r="F173" s="44"/>
      <c r="G173" s="44"/>
      <c r="H173" s="44"/>
      <c r="I173" s="44"/>
      <c r="J173" s="300"/>
    </row>
    <row r="174" spans="5:10" ht="12.75">
      <c r="E174" s="44"/>
      <c r="F174" s="44"/>
      <c r="G174" s="44"/>
      <c r="H174" s="44"/>
      <c r="I174" s="44"/>
      <c r="J174" s="300"/>
    </row>
    <row r="175" spans="5:10" ht="12.75">
      <c r="E175" s="44"/>
      <c r="F175" s="44"/>
      <c r="G175" s="44"/>
      <c r="H175" s="44"/>
      <c r="I175" s="44"/>
      <c r="J175" s="300"/>
    </row>
    <row r="176" spans="5:10" ht="12.75">
      <c r="E176" s="44"/>
      <c r="F176" s="44"/>
      <c r="G176" s="44"/>
      <c r="H176" s="44"/>
      <c r="I176" s="44"/>
      <c r="J176" s="300"/>
    </row>
    <row r="177" spans="5:10" ht="12.75">
      <c r="E177" s="44"/>
      <c r="F177" s="44"/>
      <c r="G177" s="44"/>
      <c r="H177" s="44"/>
      <c r="I177" s="44"/>
      <c r="J177" s="300"/>
    </row>
    <row r="178" spans="5:10" ht="12.75">
      <c r="E178" s="44"/>
      <c r="F178" s="44"/>
      <c r="G178" s="44"/>
      <c r="H178" s="44"/>
      <c r="I178" s="44"/>
      <c r="J178" s="300"/>
    </row>
    <row r="179" spans="5:10" ht="12.75">
      <c r="E179" s="44"/>
      <c r="F179" s="44"/>
      <c r="G179" s="44"/>
      <c r="H179" s="44"/>
      <c r="I179" s="44"/>
      <c r="J179" s="300"/>
    </row>
    <row r="180" spans="5:10" ht="12.75">
      <c r="E180" s="44"/>
      <c r="F180" s="44"/>
      <c r="G180" s="44"/>
      <c r="H180" s="44"/>
      <c r="I180" s="44"/>
      <c r="J180" s="300"/>
    </row>
    <row r="181" spans="5:10" ht="12.75">
      <c r="E181" s="44"/>
      <c r="F181" s="44"/>
      <c r="G181" s="44"/>
      <c r="H181" s="44"/>
      <c r="I181" s="44"/>
      <c r="J181" s="300"/>
    </row>
    <row r="182" spans="5:10" ht="12.75">
      <c r="E182" s="44"/>
      <c r="F182" s="44"/>
      <c r="G182" s="44"/>
      <c r="H182" s="44"/>
      <c r="I182" s="44"/>
      <c r="J182" s="300"/>
    </row>
    <row r="183" spans="5:10" ht="12.75">
      <c r="E183" s="44"/>
      <c r="F183" s="44"/>
      <c r="G183" s="44"/>
      <c r="H183" s="44"/>
      <c r="I183" s="44"/>
      <c r="J183" s="300"/>
    </row>
    <row r="184" spans="5:10" ht="12.75">
      <c r="E184" s="44"/>
      <c r="F184" s="44"/>
      <c r="G184" s="44"/>
      <c r="H184" s="44"/>
      <c r="I184" s="44"/>
      <c r="J184" s="300"/>
    </row>
    <row r="185" spans="5:10" ht="12.75">
      <c r="E185" s="44"/>
      <c r="F185" s="44"/>
      <c r="G185" s="44"/>
      <c r="H185" s="44"/>
      <c r="I185" s="44"/>
      <c r="J185" s="300"/>
    </row>
    <row r="186" spans="5:10" ht="12.75">
      <c r="E186" s="44"/>
      <c r="F186" s="44"/>
      <c r="G186" s="44"/>
      <c r="H186" s="44"/>
      <c r="I186" s="44"/>
      <c r="J186" s="300"/>
    </row>
    <row r="187" spans="5:10" ht="12.75">
      <c r="E187" s="44"/>
      <c r="F187" s="44"/>
      <c r="G187" s="44"/>
      <c r="H187" s="44"/>
      <c r="I187" s="44"/>
      <c r="J187" s="300"/>
    </row>
    <row r="188" spans="5:10" ht="12.75">
      <c r="E188" s="44"/>
      <c r="F188" s="44"/>
      <c r="G188" s="44"/>
      <c r="H188" s="44"/>
      <c r="I188" s="44"/>
      <c r="J188" s="300"/>
    </row>
    <row r="189" spans="5:10" ht="12.75">
      <c r="E189" s="44"/>
      <c r="F189" s="44"/>
      <c r="G189" s="44"/>
      <c r="H189" s="44"/>
      <c r="I189" s="44"/>
      <c r="J189" s="300"/>
    </row>
    <row r="190" spans="5:10" ht="12.75">
      <c r="E190" s="44"/>
      <c r="F190" s="44"/>
      <c r="G190" s="44"/>
      <c r="H190" s="44"/>
      <c r="I190" s="44"/>
      <c r="J190" s="300"/>
    </row>
    <row r="191" spans="5:10" ht="12.75">
      <c r="E191" s="44"/>
      <c r="F191" s="44"/>
      <c r="G191" s="44"/>
      <c r="H191" s="44"/>
      <c r="I191" s="44"/>
      <c r="J191" s="300"/>
    </row>
    <row r="192" spans="5:10" ht="12.75">
      <c r="E192" s="44"/>
      <c r="F192" s="44"/>
      <c r="G192" s="44"/>
      <c r="H192" s="44"/>
      <c r="I192" s="44"/>
      <c r="J192" s="300"/>
    </row>
    <row r="193" spans="5:10" ht="12.75">
      <c r="E193" s="44"/>
      <c r="F193" s="44"/>
      <c r="G193" s="44"/>
      <c r="H193" s="44"/>
      <c r="I193" s="44"/>
      <c r="J193" s="300"/>
    </row>
    <row r="194" spans="5:10" ht="12.75">
      <c r="E194" s="44"/>
      <c r="F194" s="44"/>
      <c r="G194" s="44"/>
      <c r="H194" s="44"/>
      <c r="I194" s="44"/>
      <c r="J194" s="300"/>
    </row>
    <row r="195" spans="5:10" ht="12.75">
      <c r="E195" s="44"/>
      <c r="F195" s="44"/>
      <c r="G195" s="44"/>
      <c r="H195" s="44"/>
      <c r="I195" s="44"/>
      <c r="J195" s="300"/>
    </row>
    <row r="196" spans="5:10" ht="12.75">
      <c r="E196" s="44"/>
      <c r="F196" s="44"/>
      <c r="G196" s="44"/>
      <c r="H196" s="44"/>
      <c r="I196" s="44"/>
      <c r="J196" s="300"/>
    </row>
    <row r="197" spans="5:10" ht="12.75">
      <c r="E197" s="44"/>
      <c r="F197" s="44"/>
      <c r="G197" s="44"/>
      <c r="H197" s="44"/>
      <c r="I197" s="44"/>
      <c r="J197" s="300"/>
    </row>
    <row r="198" spans="5:10" ht="12.75">
      <c r="E198" s="44"/>
      <c r="F198" s="44"/>
      <c r="G198" s="44"/>
      <c r="H198" s="44"/>
      <c r="I198" s="44"/>
      <c r="J198" s="300"/>
    </row>
    <row r="199" spans="5:10" ht="12.75">
      <c r="E199" s="44"/>
      <c r="F199" s="44"/>
      <c r="G199" s="44"/>
      <c r="H199" s="44"/>
      <c r="I199" s="44"/>
      <c r="J199" s="300"/>
    </row>
    <row r="200" spans="5:10" ht="12.75">
      <c r="E200" s="44"/>
      <c r="F200" s="44"/>
      <c r="G200" s="44"/>
      <c r="H200" s="44"/>
      <c r="I200" s="44"/>
      <c r="J200" s="300"/>
    </row>
    <row r="201" spans="5:10" ht="12.75">
      <c r="E201" s="44"/>
      <c r="F201" s="44"/>
      <c r="G201" s="44"/>
      <c r="H201" s="44"/>
      <c r="I201" s="44"/>
      <c r="J201" s="300"/>
    </row>
    <row r="202" spans="5:10" ht="12.75">
      <c r="E202" s="44"/>
      <c r="F202" s="44"/>
      <c r="G202" s="44"/>
      <c r="H202" s="44"/>
      <c r="I202" s="44"/>
      <c r="J202" s="300"/>
    </row>
    <row r="203" spans="5:10" ht="12.75">
      <c r="E203" s="44"/>
      <c r="F203" s="44"/>
      <c r="G203" s="44"/>
      <c r="H203" s="44"/>
      <c r="I203" s="44"/>
      <c r="J203" s="300"/>
    </row>
    <row r="204" spans="5:10" ht="12.75">
      <c r="E204" s="44"/>
      <c r="F204" s="44"/>
      <c r="G204" s="44"/>
      <c r="H204" s="44"/>
      <c r="I204" s="44"/>
      <c r="J204" s="300"/>
    </row>
    <row r="205" spans="5:10" ht="12.75">
      <c r="E205" s="44"/>
      <c r="F205" s="44"/>
      <c r="G205" s="44"/>
      <c r="H205" s="44"/>
      <c r="I205" s="44"/>
      <c r="J205" s="300"/>
    </row>
    <row r="206" spans="5:10" ht="12.75">
      <c r="E206" s="44"/>
      <c r="F206" s="44"/>
      <c r="G206" s="44"/>
      <c r="H206" s="44"/>
      <c r="I206" s="44"/>
      <c r="J206" s="300"/>
    </row>
    <row r="207" spans="5:10" ht="12.75">
      <c r="E207" s="44"/>
      <c r="F207" s="44"/>
      <c r="G207" s="44"/>
      <c r="H207" s="44"/>
      <c r="I207" s="44"/>
      <c r="J207" s="300"/>
    </row>
    <row r="208" spans="5:10" ht="12.75">
      <c r="E208" s="44"/>
      <c r="F208" s="44"/>
      <c r="G208" s="44"/>
      <c r="H208" s="44"/>
      <c r="I208" s="44"/>
      <c r="J208" s="300"/>
    </row>
    <row r="209" spans="5:10" ht="12.75">
      <c r="E209" s="44"/>
      <c r="F209" s="44"/>
      <c r="G209" s="44"/>
      <c r="H209" s="44"/>
      <c r="I209" s="44"/>
      <c r="J209" s="300"/>
    </row>
    <row r="210" spans="5:10" ht="12.75">
      <c r="E210" s="44"/>
      <c r="F210" s="44"/>
      <c r="G210" s="44"/>
      <c r="H210" s="44"/>
      <c r="I210" s="44"/>
      <c r="J210" s="300"/>
    </row>
    <row r="211" spans="5:10" ht="12.75">
      <c r="E211" s="44"/>
      <c r="F211" s="44"/>
      <c r="G211" s="44"/>
      <c r="H211" s="44"/>
      <c r="I211" s="44"/>
      <c r="J211" s="300"/>
    </row>
    <row r="212" spans="5:10" ht="12.75">
      <c r="E212" s="44"/>
      <c r="F212" s="44"/>
      <c r="G212" s="44"/>
      <c r="H212" s="44"/>
      <c r="I212" s="44"/>
      <c r="J212" s="300"/>
    </row>
    <row r="213" spans="5:10" ht="12.75">
      <c r="E213" s="44"/>
      <c r="F213" s="44"/>
      <c r="G213" s="44"/>
      <c r="H213" s="44"/>
      <c r="I213" s="44"/>
      <c r="J213" s="300"/>
    </row>
    <row r="214" spans="5:10" ht="12.75">
      <c r="E214" s="44"/>
      <c r="F214" s="44"/>
      <c r="G214" s="44"/>
      <c r="H214" s="44"/>
      <c r="I214" s="44"/>
      <c r="J214" s="300"/>
    </row>
    <row r="215" spans="5:10" ht="12.75">
      <c r="E215" s="44"/>
      <c r="F215" s="44"/>
      <c r="G215" s="44"/>
      <c r="H215" s="44"/>
      <c r="I215" s="44"/>
      <c r="J215" s="300"/>
    </row>
    <row r="216" spans="5:10" ht="12.75">
      <c r="E216" s="44"/>
      <c r="F216" s="44"/>
      <c r="G216" s="44"/>
      <c r="H216" s="44"/>
      <c r="I216" s="44"/>
      <c r="J216" s="300"/>
    </row>
    <row r="217" spans="5:10" ht="12.75">
      <c r="E217" s="44"/>
      <c r="F217" s="44"/>
      <c r="G217" s="44"/>
      <c r="H217" s="44"/>
      <c r="I217" s="44"/>
      <c r="J217" s="300"/>
    </row>
    <row r="218" spans="5:10" ht="12.75">
      <c r="E218" s="44"/>
      <c r="F218" s="44"/>
      <c r="G218" s="44"/>
      <c r="H218" s="44"/>
      <c r="I218" s="44"/>
      <c r="J218" s="300"/>
    </row>
    <row r="219" spans="5:10" ht="12.75">
      <c r="E219" s="44"/>
      <c r="F219" s="44"/>
      <c r="G219" s="44"/>
      <c r="H219" s="44"/>
      <c r="I219" s="44"/>
      <c r="J219" s="300"/>
    </row>
    <row r="220" spans="5:10" ht="12.75">
      <c r="E220" s="44"/>
      <c r="F220" s="44"/>
      <c r="G220" s="44"/>
      <c r="H220" s="44"/>
      <c r="I220" s="44"/>
      <c r="J220" s="300"/>
    </row>
    <row r="221" spans="5:10" ht="12.75">
      <c r="E221" s="44"/>
      <c r="F221" s="44"/>
      <c r="G221" s="44"/>
      <c r="H221" s="44"/>
      <c r="I221" s="44"/>
      <c r="J221" s="300"/>
    </row>
    <row r="222" spans="5:10" ht="12.75">
      <c r="E222" s="44"/>
      <c r="F222" s="44"/>
      <c r="G222" s="44"/>
      <c r="H222" s="44"/>
      <c r="I222" s="44"/>
      <c r="J222" s="300"/>
    </row>
    <row r="223" spans="5:10" ht="12.75">
      <c r="E223" s="44"/>
      <c r="F223" s="44"/>
      <c r="G223" s="44"/>
      <c r="H223" s="44"/>
      <c r="I223" s="44"/>
      <c r="J223" s="300"/>
    </row>
    <row r="224" spans="5:10" ht="12.75">
      <c r="E224" s="44"/>
      <c r="F224" s="44"/>
      <c r="G224" s="44"/>
      <c r="H224" s="44"/>
      <c r="I224" s="44"/>
      <c r="J224" s="300"/>
    </row>
    <row r="225" spans="5:10" ht="12.75">
      <c r="E225" s="44"/>
      <c r="F225" s="44"/>
      <c r="G225" s="44"/>
      <c r="H225" s="44"/>
      <c r="I225" s="44"/>
      <c r="J225" s="300"/>
    </row>
    <row r="226" spans="5:10" ht="12.75">
      <c r="E226" s="44"/>
      <c r="F226" s="44"/>
      <c r="G226" s="44"/>
      <c r="H226" s="44"/>
      <c r="I226" s="44"/>
      <c r="J226" s="300"/>
    </row>
    <row r="227" spans="5:10" ht="12.75">
      <c r="E227" s="44"/>
      <c r="F227" s="44"/>
      <c r="G227" s="44"/>
      <c r="H227" s="44"/>
      <c r="I227" s="44"/>
      <c r="J227" s="300"/>
    </row>
    <row r="228" spans="5:10" ht="12.75">
      <c r="E228" s="44"/>
      <c r="F228" s="44"/>
      <c r="G228" s="44"/>
      <c r="H228" s="44"/>
      <c r="I228" s="44"/>
      <c r="J228" s="300"/>
    </row>
    <row r="229" spans="5:10" ht="12.75">
      <c r="E229" s="44"/>
      <c r="F229" s="44"/>
      <c r="G229" s="44"/>
      <c r="H229" s="44"/>
      <c r="I229" s="44"/>
      <c r="J229" s="300"/>
    </row>
    <row r="230" spans="5:10" ht="12.75">
      <c r="E230" s="44"/>
      <c r="F230" s="44"/>
      <c r="G230" s="44"/>
      <c r="H230" s="44"/>
      <c r="I230" s="44"/>
      <c r="J230" s="300"/>
    </row>
    <row r="231" spans="5:10" ht="12.75">
      <c r="E231" s="44"/>
      <c r="F231" s="44"/>
      <c r="G231" s="44"/>
      <c r="H231" s="44"/>
      <c r="I231" s="44"/>
      <c r="J231" s="300"/>
    </row>
    <row r="232" spans="5:10" ht="12.75">
      <c r="E232" s="44"/>
      <c r="F232" s="44"/>
      <c r="G232" s="44"/>
      <c r="H232" s="44"/>
      <c r="I232" s="44"/>
      <c r="J232" s="300"/>
    </row>
    <row r="233" spans="5:10" ht="12.75">
      <c r="E233" s="44"/>
      <c r="F233" s="44"/>
      <c r="G233" s="44"/>
      <c r="H233" s="44"/>
      <c r="I233" s="44"/>
      <c r="J233" s="300"/>
    </row>
    <row r="234" spans="5:10" ht="12.75">
      <c r="E234" s="44"/>
      <c r="F234" s="44"/>
      <c r="G234" s="44"/>
      <c r="H234" s="44"/>
      <c r="I234" s="44"/>
      <c r="J234" s="300"/>
    </row>
    <row r="235" spans="5:10" ht="12.75">
      <c r="E235" s="44"/>
      <c r="F235" s="44"/>
      <c r="G235" s="44"/>
      <c r="H235" s="44"/>
      <c r="I235" s="44"/>
      <c r="J235" s="300"/>
    </row>
    <row r="236" spans="5:10" ht="12.75">
      <c r="E236" s="44"/>
      <c r="F236" s="44"/>
      <c r="G236" s="44"/>
      <c r="H236" s="44"/>
      <c r="I236" s="44"/>
      <c r="J236" s="300"/>
    </row>
    <row r="237" spans="5:10" ht="12.75">
      <c r="E237" s="44"/>
      <c r="F237" s="44"/>
      <c r="G237" s="44"/>
      <c r="H237" s="44"/>
      <c r="I237" s="44"/>
      <c r="J237" s="300"/>
    </row>
    <row r="238" spans="5:10" ht="12.75">
      <c r="E238" s="44"/>
      <c r="F238" s="44"/>
      <c r="G238" s="44"/>
      <c r="H238" s="44"/>
      <c r="I238" s="44"/>
      <c r="J238" s="300"/>
    </row>
    <row r="239" spans="5:10" ht="12.75">
      <c r="E239" s="44"/>
      <c r="F239" s="44"/>
      <c r="G239" s="44"/>
      <c r="H239" s="44"/>
      <c r="I239" s="44"/>
      <c r="J239" s="300"/>
    </row>
    <row r="240" spans="5:10" ht="12.75">
      <c r="E240" s="44"/>
      <c r="F240" s="44"/>
      <c r="G240" s="44"/>
      <c r="H240" s="44"/>
      <c r="I240" s="44"/>
      <c r="J240" s="300"/>
    </row>
    <row r="241" spans="5:10" ht="12.75">
      <c r="E241" s="44"/>
      <c r="F241" s="44"/>
      <c r="G241" s="44"/>
      <c r="H241" s="44"/>
      <c r="I241" s="44"/>
      <c r="J241" s="300"/>
    </row>
    <row r="242" spans="5:10" ht="12.75">
      <c r="E242" s="44"/>
      <c r="F242" s="44"/>
      <c r="G242" s="44"/>
      <c r="H242" s="44"/>
      <c r="I242" s="44"/>
      <c r="J242" s="300"/>
    </row>
    <row r="243" spans="5:10" ht="12.75">
      <c r="E243" s="44"/>
      <c r="F243" s="44"/>
      <c r="G243" s="44"/>
      <c r="H243" s="44"/>
      <c r="I243" s="44"/>
      <c r="J243" s="300"/>
    </row>
    <row r="244" spans="5:10" ht="12.75">
      <c r="E244" s="44"/>
      <c r="F244" s="44"/>
      <c r="G244" s="44"/>
      <c r="H244" s="44"/>
      <c r="I244" s="44"/>
      <c r="J244" s="300"/>
    </row>
    <row r="245" spans="5:10" ht="12.75">
      <c r="E245" s="44"/>
      <c r="F245" s="44"/>
      <c r="G245" s="44"/>
      <c r="H245" s="44"/>
      <c r="I245" s="44"/>
      <c r="J245" s="300"/>
    </row>
    <row r="246" spans="5:10" ht="12.75">
      <c r="E246" s="44"/>
      <c r="F246" s="44"/>
      <c r="G246" s="44"/>
      <c r="H246" s="44"/>
      <c r="I246" s="44"/>
      <c r="J246" s="300"/>
    </row>
    <row r="247" spans="5:10" ht="12.75">
      <c r="E247" s="44"/>
      <c r="F247" s="44"/>
      <c r="G247" s="44"/>
      <c r="H247" s="44"/>
      <c r="I247" s="44"/>
      <c r="J247" s="300"/>
    </row>
    <row r="248" spans="5:10" ht="12.75">
      <c r="E248" s="44"/>
      <c r="F248" s="44"/>
      <c r="G248" s="44"/>
      <c r="H248" s="44"/>
      <c r="I248" s="44"/>
      <c r="J248" s="300"/>
    </row>
    <row r="249" spans="5:10" ht="12.75">
      <c r="E249" s="44"/>
      <c r="F249" s="44"/>
      <c r="G249" s="44"/>
      <c r="H249" s="44"/>
      <c r="I249" s="44"/>
      <c r="J249" s="300"/>
    </row>
    <row r="250" spans="5:10" ht="12.75">
      <c r="E250" s="44"/>
      <c r="F250" s="44"/>
      <c r="G250" s="44"/>
      <c r="H250" s="44"/>
      <c r="I250" s="44"/>
      <c r="J250" s="300"/>
    </row>
    <row r="251" spans="5:10" ht="12.75">
      <c r="E251" s="44"/>
      <c r="F251" s="44"/>
      <c r="G251" s="44"/>
      <c r="H251" s="44"/>
      <c r="I251" s="44"/>
      <c r="J251" s="300"/>
    </row>
    <row r="252" spans="5:10" ht="12.75">
      <c r="E252" s="44"/>
      <c r="F252" s="44"/>
      <c r="G252" s="44"/>
      <c r="H252" s="44"/>
      <c r="I252" s="44"/>
      <c r="J252" s="300"/>
    </row>
    <row r="253" spans="5:10" ht="12.75">
      <c r="E253" s="44"/>
      <c r="F253" s="44"/>
      <c r="G253" s="44"/>
      <c r="H253" s="44"/>
      <c r="I253" s="44"/>
      <c r="J253" s="300"/>
    </row>
    <row r="254" spans="5:10" ht="12.75">
      <c r="E254" s="44"/>
      <c r="F254" s="44"/>
      <c r="G254" s="44"/>
      <c r="H254" s="44"/>
      <c r="I254" s="44"/>
      <c r="J254" s="300"/>
    </row>
    <row r="255" spans="5:10" ht="12.75">
      <c r="E255" s="44"/>
      <c r="F255" s="44"/>
      <c r="G255" s="44"/>
      <c r="H255" s="44"/>
      <c r="I255" s="44"/>
      <c r="J255" s="300"/>
    </row>
    <row r="256" spans="5:10" ht="12.75">
      <c r="E256" s="44"/>
      <c r="F256" s="44"/>
      <c r="G256" s="44"/>
      <c r="H256" s="44"/>
      <c r="I256" s="44"/>
      <c r="J256" s="300"/>
    </row>
    <row r="257" spans="5:10" ht="12.75">
      <c r="E257" s="44"/>
      <c r="F257" s="44"/>
      <c r="G257" s="44"/>
      <c r="H257" s="44"/>
      <c r="I257" s="44"/>
      <c r="J257" s="300"/>
    </row>
    <row r="258" spans="5:10" ht="12.75">
      <c r="E258" s="44"/>
      <c r="F258" s="44"/>
      <c r="G258" s="44"/>
      <c r="H258" s="44"/>
      <c r="I258" s="44"/>
      <c r="J258" s="300"/>
    </row>
    <row r="259" spans="5:10" ht="12.75">
      <c r="E259" s="44"/>
      <c r="F259" s="44"/>
      <c r="G259" s="44"/>
      <c r="H259" s="44"/>
      <c r="I259" s="44"/>
      <c r="J259" s="300"/>
    </row>
    <row r="260" spans="5:10" ht="12.75">
      <c r="E260" s="44"/>
      <c r="F260" s="44"/>
      <c r="G260" s="44"/>
      <c r="H260" s="44"/>
      <c r="I260" s="44"/>
      <c r="J260" s="300"/>
    </row>
    <row r="261" spans="5:10" ht="12.75">
      <c r="E261" s="44"/>
      <c r="F261" s="44"/>
      <c r="G261" s="44"/>
      <c r="H261" s="44"/>
      <c r="I261" s="44"/>
      <c r="J261" s="300"/>
    </row>
    <row r="262" spans="5:10" ht="12.75">
      <c r="E262" s="44"/>
      <c r="F262" s="44"/>
      <c r="G262" s="44"/>
      <c r="H262" s="44"/>
      <c r="I262" s="44"/>
      <c r="J262" s="300"/>
    </row>
    <row r="263" spans="5:10" ht="12.75">
      <c r="E263" s="44"/>
      <c r="F263" s="44"/>
      <c r="G263" s="44"/>
      <c r="H263" s="44"/>
      <c r="I263" s="44"/>
      <c r="J263" s="300"/>
    </row>
    <row r="264" spans="5:10" ht="12.75">
      <c r="E264" s="44"/>
      <c r="F264" s="44"/>
      <c r="G264" s="44"/>
      <c r="H264" s="44"/>
      <c r="I264" s="44"/>
      <c r="J264" s="300"/>
    </row>
    <row r="265" spans="5:10" ht="12.75">
      <c r="E265" s="44"/>
      <c r="F265" s="44"/>
      <c r="G265" s="44"/>
      <c r="H265" s="44"/>
      <c r="I265" s="44"/>
      <c r="J265" s="300"/>
    </row>
    <row r="266" spans="5:10" ht="12.75">
      <c r="E266" s="44"/>
      <c r="F266" s="44"/>
      <c r="G266" s="44"/>
      <c r="H266" s="44"/>
      <c r="I266" s="44"/>
      <c r="J266" s="300"/>
    </row>
    <row r="267" spans="5:10" ht="12.75">
      <c r="E267" s="44"/>
      <c r="F267" s="44"/>
      <c r="G267" s="44"/>
      <c r="H267" s="44"/>
      <c r="I267" s="44"/>
      <c r="J267" s="300"/>
    </row>
    <row r="268" spans="5:10" ht="12.75">
      <c r="E268" s="44"/>
      <c r="F268" s="44"/>
      <c r="G268" s="44"/>
      <c r="H268" s="44"/>
      <c r="I268" s="44"/>
      <c r="J268" s="300"/>
    </row>
    <row r="269" spans="5:10" ht="12.75">
      <c r="E269" s="44"/>
      <c r="F269" s="44"/>
      <c r="G269" s="44"/>
      <c r="H269" s="44"/>
      <c r="I269" s="44"/>
      <c r="J269" s="300"/>
    </row>
    <row r="270" spans="5:10" ht="12.75">
      <c r="E270" s="44"/>
      <c r="F270" s="44"/>
      <c r="G270" s="44"/>
      <c r="H270" s="44"/>
      <c r="I270" s="44"/>
      <c r="J270" s="300"/>
    </row>
    <row r="271" spans="5:10" ht="12.75">
      <c r="E271" s="44"/>
      <c r="F271" s="44"/>
      <c r="G271" s="44"/>
      <c r="H271" s="44"/>
      <c r="I271" s="44"/>
      <c r="J271" s="300"/>
    </row>
    <row r="272" spans="5:10" ht="12.75">
      <c r="E272" s="44"/>
      <c r="F272" s="44"/>
      <c r="G272" s="44"/>
      <c r="H272" s="44"/>
      <c r="I272" s="44"/>
      <c r="J272" s="300"/>
    </row>
    <row r="273" spans="5:10" ht="12.75">
      <c r="E273" s="44"/>
      <c r="F273" s="44"/>
      <c r="G273" s="44"/>
      <c r="H273" s="44"/>
      <c r="I273" s="44"/>
      <c r="J273" s="300"/>
    </row>
    <row r="274" spans="5:10" ht="12.75">
      <c r="E274" s="44"/>
      <c r="F274" s="44"/>
      <c r="G274" s="44"/>
      <c r="H274" s="44"/>
      <c r="I274" s="44"/>
      <c r="J274" s="300"/>
    </row>
    <row r="275" spans="5:10" ht="12.75">
      <c r="E275" s="44"/>
      <c r="F275" s="44"/>
      <c r="G275" s="44"/>
      <c r="H275" s="44"/>
      <c r="I275" s="44"/>
      <c r="J275" s="300"/>
    </row>
    <row r="276" spans="5:10" ht="12.75">
      <c r="E276" s="44"/>
      <c r="F276" s="44"/>
      <c r="G276" s="44"/>
      <c r="H276" s="44"/>
      <c r="I276" s="44"/>
      <c r="J276" s="300"/>
    </row>
    <row r="277" spans="5:10" ht="12.75">
      <c r="E277" s="44"/>
      <c r="F277" s="44"/>
      <c r="G277" s="44"/>
      <c r="H277" s="44"/>
      <c r="I277" s="44"/>
      <c r="J277" s="300"/>
    </row>
    <row r="278" spans="5:10" ht="12.75">
      <c r="E278" s="44"/>
      <c r="F278" s="44"/>
      <c r="G278" s="44"/>
      <c r="H278" s="44"/>
      <c r="I278" s="44"/>
      <c r="J278" s="300"/>
    </row>
    <row r="279" spans="5:10" ht="12.75">
      <c r="E279" s="44"/>
      <c r="F279" s="44"/>
      <c r="G279" s="44"/>
      <c r="H279" s="44"/>
      <c r="I279" s="44"/>
      <c r="J279" s="300"/>
    </row>
    <row r="280" spans="5:10" ht="12.75">
      <c r="E280" s="44"/>
      <c r="F280" s="44"/>
      <c r="G280" s="44"/>
      <c r="H280" s="44"/>
      <c r="I280" s="44"/>
      <c r="J280" s="300"/>
    </row>
    <row r="281" spans="5:10" ht="12.75">
      <c r="E281" s="44"/>
      <c r="F281" s="44"/>
      <c r="G281" s="44"/>
      <c r="H281" s="44"/>
      <c r="I281" s="44"/>
      <c r="J281" s="300"/>
    </row>
    <row r="282" spans="5:10" ht="12.75">
      <c r="E282" s="44"/>
      <c r="F282" s="44"/>
      <c r="G282" s="44"/>
      <c r="H282" s="44"/>
      <c r="I282" s="44"/>
      <c r="J282" s="300"/>
    </row>
    <row r="283" spans="5:10" ht="12.75">
      <c r="E283" s="44"/>
      <c r="F283" s="44"/>
      <c r="G283" s="44"/>
      <c r="H283" s="44"/>
      <c r="I283" s="44"/>
      <c r="J283" s="300"/>
    </row>
    <row r="284" spans="5:10" ht="12.75">
      <c r="E284" s="44"/>
      <c r="F284" s="44"/>
      <c r="G284" s="44"/>
      <c r="H284" s="44"/>
      <c r="I284" s="44"/>
      <c r="J284" s="300"/>
    </row>
    <row r="285" spans="5:10" ht="12.75">
      <c r="E285" s="44"/>
      <c r="F285" s="44"/>
      <c r="G285" s="44"/>
      <c r="H285" s="44"/>
      <c r="I285" s="44"/>
      <c r="J285" s="300"/>
    </row>
    <row r="286" spans="5:10" ht="12.75">
      <c r="E286" s="44"/>
      <c r="F286" s="44"/>
      <c r="G286" s="44"/>
      <c r="H286" s="44"/>
      <c r="I286" s="44"/>
      <c r="J286" s="300"/>
    </row>
    <row r="287" spans="5:10" ht="12.75">
      <c r="E287" s="44"/>
      <c r="F287" s="44"/>
      <c r="G287" s="44"/>
      <c r="H287" s="44"/>
      <c r="I287" s="44"/>
      <c r="J287" s="300"/>
    </row>
    <row r="288" spans="5:10" ht="12.75">
      <c r="E288" s="44"/>
      <c r="F288" s="44"/>
      <c r="G288" s="44"/>
      <c r="H288" s="44"/>
      <c r="I288" s="44"/>
      <c r="J288" s="300"/>
    </row>
    <row r="289" spans="5:10" ht="12.75">
      <c r="E289" s="44"/>
      <c r="F289" s="44"/>
      <c r="G289" s="44"/>
      <c r="H289" s="44"/>
      <c r="I289" s="44"/>
      <c r="J289" s="300"/>
    </row>
    <row r="290" spans="5:10" ht="12.75">
      <c r="E290" s="44"/>
      <c r="F290" s="44"/>
      <c r="G290" s="44"/>
      <c r="H290" s="44"/>
      <c r="I290" s="44"/>
      <c r="J290" s="300"/>
    </row>
    <row r="291" spans="5:10" ht="12.75">
      <c r="E291" s="44"/>
      <c r="F291" s="44"/>
      <c r="G291" s="44"/>
      <c r="H291" s="44"/>
      <c r="I291" s="44"/>
      <c r="J291" s="300"/>
    </row>
    <row r="292" spans="5:10" ht="12.75">
      <c r="E292" s="44"/>
      <c r="F292" s="44"/>
      <c r="G292" s="44"/>
      <c r="H292" s="44"/>
      <c r="I292" s="44"/>
      <c r="J292" s="300"/>
    </row>
    <row r="293" spans="5:10" ht="12.75">
      <c r="E293" s="44"/>
      <c r="F293" s="44"/>
      <c r="G293" s="44"/>
      <c r="H293" s="44"/>
      <c r="I293" s="44"/>
      <c r="J293" s="300"/>
    </row>
    <row r="294" spans="5:10" ht="12.75">
      <c r="E294" s="44"/>
      <c r="F294" s="44"/>
      <c r="G294" s="44"/>
      <c r="H294" s="44"/>
      <c r="I294" s="44"/>
      <c r="J294" s="300"/>
    </row>
    <row r="295" spans="5:10" ht="12.75">
      <c r="E295" s="44"/>
      <c r="F295" s="44"/>
      <c r="G295" s="44"/>
      <c r="H295" s="44"/>
      <c r="I295" s="44"/>
      <c r="J295" s="300"/>
    </row>
    <row r="296" spans="5:10" ht="12.75">
      <c r="E296" s="44"/>
      <c r="F296" s="44"/>
      <c r="G296" s="44"/>
      <c r="H296" s="44"/>
      <c r="I296" s="44"/>
      <c r="J296" s="300"/>
    </row>
    <row r="297" spans="5:10" ht="12.75">
      <c r="E297" s="44"/>
      <c r="F297" s="44"/>
      <c r="G297" s="44"/>
      <c r="H297" s="44"/>
      <c r="I297" s="44"/>
      <c r="J297" s="300"/>
    </row>
    <row r="298" spans="5:10" ht="12.75">
      <c r="E298" s="44"/>
      <c r="F298" s="44"/>
      <c r="G298" s="44"/>
      <c r="H298" s="44"/>
      <c r="I298" s="44"/>
      <c r="J298" s="300"/>
    </row>
    <row r="299" spans="5:10" ht="12.75">
      <c r="E299" s="44"/>
      <c r="F299" s="44"/>
      <c r="G299" s="44"/>
      <c r="H299" s="44"/>
      <c r="I299" s="44"/>
      <c r="J299" s="300"/>
    </row>
    <row r="300" spans="5:10" ht="12.75">
      <c r="E300" s="44"/>
      <c r="F300" s="44"/>
      <c r="G300" s="44"/>
      <c r="H300" s="44"/>
      <c r="I300" s="44"/>
      <c r="J300" s="300"/>
    </row>
    <row r="301" spans="5:10" ht="12.75">
      <c r="E301" s="44"/>
      <c r="F301" s="44"/>
      <c r="G301" s="44"/>
      <c r="H301" s="44"/>
      <c r="I301" s="44"/>
      <c r="J301" s="300"/>
    </row>
    <row r="302" spans="5:10" ht="12.75">
      <c r="E302" s="44"/>
      <c r="F302" s="44"/>
      <c r="G302" s="44"/>
      <c r="H302" s="44"/>
      <c r="I302" s="44"/>
      <c r="J302" s="300"/>
    </row>
    <row r="303" spans="5:10" ht="12.75">
      <c r="E303" s="44"/>
      <c r="F303" s="44"/>
      <c r="G303" s="44"/>
      <c r="H303" s="44"/>
      <c r="I303" s="44"/>
      <c r="J303" s="300"/>
    </row>
    <row r="304" spans="5:10" ht="12.75">
      <c r="E304" s="44"/>
      <c r="F304" s="44"/>
      <c r="G304" s="44"/>
      <c r="H304" s="44"/>
      <c r="I304" s="44"/>
      <c r="J304" s="300"/>
    </row>
    <row r="305" spans="5:10" ht="12.75">
      <c r="E305" s="44"/>
      <c r="F305" s="44"/>
      <c r="G305" s="44"/>
      <c r="H305" s="44"/>
      <c r="I305" s="44"/>
      <c r="J305" s="300"/>
    </row>
    <row r="306" spans="5:10" ht="12.75">
      <c r="E306" s="44"/>
      <c r="F306" s="44"/>
      <c r="G306" s="44"/>
      <c r="H306" s="44"/>
      <c r="I306" s="44"/>
      <c r="J306" s="300"/>
    </row>
    <row r="307" spans="5:10" ht="12.75">
      <c r="E307" s="44"/>
      <c r="F307" s="44"/>
      <c r="G307" s="44"/>
      <c r="H307" s="44"/>
      <c r="I307" s="44"/>
      <c r="J307" s="300"/>
    </row>
    <row r="308" spans="5:10" ht="12.75">
      <c r="E308" s="44"/>
      <c r="F308" s="44"/>
      <c r="G308" s="44"/>
      <c r="H308" s="44"/>
      <c r="I308" s="44"/>
      <c r="J308" s="300"/>
    </row>
    <row r="309" spans="5:10" ht="12.75">
      <c r="E309" s="44"/>
      <c r="F309" s="44"/>
      <c r="G309" s="44"/>
      <c r="H309" s="44"/>
      <c r="I309" s="44"/>
      <c r="J309" s="300"/>
    </row>
    <row r="310" spans="5:10" ht="12.75">
      <c r="E310" s="44"/>
      <c r="F310" s="44"/>
      <c r="G310" s="44"/>
      <c r="H310" s="44"/>
      <c r="I310" s="44"/>
      <c r="J310" s="300"/>
    </row>
    <row r="311" spans="5:10" ht="12.75">
      <c r="E311" s="44"/>
      <c r="F311" s="44"/>
      <c r="G311" s="44"/>
      <c r="H311" s="44"/>
      <c r="I311" s="44"/>
      <c r="J311" s="300"/>
    </row>
    <row r="312" spans="5:10" ht="12.75">
      <c r="E312" s="44"/>
      <c r="F312" s="44"/>
      <c r="G312" s="44"/>
      <c r="H312" s="44"/>
      <c r="I312" s="44"/>
      <c r="J312" s="300"/>
    </row>
    <row r="313" spans="5:10" ht="12.75">
      <c r="E313" s="44"/>
      <c r="F313" s="44"/>
      <c r="G313" s="44"/>
      <c r="H313" s="44"/>
      <c r="I313" s="44"/>
      <c r="J313" s="300"/>
    </row>
    <row r="314" spans="5:10" ht="12.75">
      <c r="E314" s="44"/>
      <c r="F314" s="44"/>
      <c r="G314" s="44"/>
      <c r="H314" s="44"/>
      <c r="I314" s="44"/>
      <c r="J314" s="300"/>
    </row>
    <row r="315" spans="5:10" ht="12.75">
      <c r="E315" s="44"/>
      <c r="F315" s="44"/>
      <c r="G315" s="44"/>
      <c r="H315" s="44"/>
      <c r="I315" s="44"/>
      <c r="J315" s="300"/>
    </row>
    <row r="316" spans="5:10" ht="12.75">
      <c r="E316" s="44"/>
      <c r="F316" s="44"/>
      <c r="G316" s="44"/>
      <c r="H316" s="44"/>
      <c r="I316" s="44"/>
      <c r="J316" s="300"/>
    </row>
    <row r="317" spans="5:10" ht="12.75">
      <c r="E317" s="44"/>
      <c r="F317" s="44"/>
      <c r="G317" s="44"/>
      <c r="H317" s="44"/>
      <c r="I317" s="44"/>
      <c r="J317" s="300"/>
    </row>
    <row r="318" spans="5:10" ht="12.75">
      <c r="E318" s="44"/>
      <c r="F318" s="44"/>
      <c r="G318" s="44"/>
      <c r="H318" s="44"/>
      <c r="I318" s="44"/>
      <c r="J318" s="300"/>
    </row>
    <row r="319" spans="5:10" ht="12.75">
      <c r="E319" s="44"/>
      <c r="F319" s="44"/>
      <c r="G319" s="44"/>
      <c r="H319" s="44"/>
      <c r="I319" s="44"/>
      <c r="J319" s="300"/>
    </row>
    <row r="320" spans="5:10" ht="12.75">
      <c r="E320" s="44"/>
      <c r="F320" s="44"/>
      <c r="G320" s="44"/>
      <c r="H320" s="44"/>
      <c r="I320" s="44"/>
      <c r="J320" s="300"/>
    </row>
    <row r="321" spans="5:10" ht="12.75">
      <c r="E321" s="44"/>
      <c r="F321" s="44"/>
      <c r="G321" s="44"/>
      <c r="H321" s="44"/>
      <c r="I321" s="44"/>
      <c r="J321" s="300"/>
    </row>
    <row r="322" spans="5:10" ht="12.75">
      <c r="E322" s="44"/>
      <c r="F322" s="44"/>
      <c r="G322" s="44"/>
      <c r="H322" s="44"/>
      <c r="I322" s="44"/>
      <c r="J322" s="300"/>
    </row>
    <row r="323" spans="5:10" ht="12.75">
      <c r="E323" s="44"/>
      <c r="F323" s="44"/>
      <c r="G323" s="44"/>
      <c r="H323" s="44"/>
      <c r="I323" s="44"/>
      <c r="J323" s="300"/>
    </row>
    <row r="324" spans="5:10" ht="12.75">
      <c r="E324" s="44"/>
      <c r="F324" s="44"/>
      <c r="G324" s="44"/>
      <c r="H324" s="44"/>
      <c r="I324" s="44"/>
      <c r="J324" s="300"/>
    </row>
    <row r="325" spans="5:10" ht="12.75">
      <c r="E325" s="44"/>
      <c r="F325" s="44"/>
      <c r="G325" s="44"/>
      <c r="H325" s="44"/>
      <c r="I325" s="44"/>
      <c r="J325" s="300"/>
    </row>
    <row r="326" spans="5:10" ht="12.75">
      <c r="E326" s="44"/>
      <c r="F326" s="44"/>
      <c r="G326" s="44"/>
      <c r="H326" s="44"/>
      <c r="I326" s="44"/>
      <c r="J326" s="300"/>
    </row>
    <row r="327" spans="5:10" ht="12.75">
      <c r="E327" s="44"/>
      <c r="F327" s="44"/>
      <c r="G327" s="44"/>
      <c r="H327" s="44"/>
      <c r="I327" s="44"/>
      <c r="J327" s="300"/>
    </row>
    <row r="328" spans="5:10" ht="12.75">
      <c r="E328" s="44"/>
      <c r="F328" s="44"/>
      <c r="G328" s="44"/>
      <c r="H328" s="44"/>
      <c r="I328" s="44"/>
      <c r="J328" s="300"/>
    </row>
    <row r="329" spans="5:10" ht="12.75">
      <c r="E329" s="44"/>
      <c r="F329" s="44"/>
      <c r="G329" s="44"/>
      <c r="H329" s="44"/>
      <c r="I329" s="44"/>
      <c r="J329" s="300"/>
    </row>
    <row r="330" spans="5:10" ht="12.75">
      <c r="E330" s="44"/>
      <c r="F330" s="44"/>
      <c r="G330" s="44"/>
      <c r="H330" s="44"/>
      <c r="I330" s="44"/>
      <c r="J330" s="300"/>
    </row>
    <row r="331" spans="5:10" ht="12.75">
      <c r="E331" s="44"/>
      <c r="F331" s="44"/>
      <c r="G331" s="44"/>
      <c r="H331" s="44"/>
      <c r="I331" s="44"/>
      <c r="J331" s="300"/>
    </row>
    <row r="332" spans="5:10" ht="12.75">
      <c r="E332" s="44"/>
      <c r="F332" s="44"/>
      <c r="G332" s="44"/>
      <c r="H332" s="44"/>
      <c r="I332" s="44"/>
      <c r="J332" s="300"/>
    </row>
    <row r="333" spans="5:10" ht="12.75">
      <c r="E333" s="44"/>
      <c r="F333" s="44"/>
      <c r="G333" s="44"/>
      <c r="H333" s="44"/>
      <c r="I333" s="44"/>
      <c r="J333" s="300"/>
    </row>
    <row r="334" spans="5:10" ht="12.75">
      <c r="E334" s="44"/>
      <c r="F334" s="44"/>
      <c r="G334" s="44"/>
      <c r="H334" s="44"/>
      <c r="I334" s="44"/>
      <c r="J334" s="300"/>
    </row>
    <row r="335" spans="5:10" ht="12.75">
      <c r="E335" s="44"/>
      <c r="F335" s="44"/>
      <c r="G335" s="44"/>
      <c r="H335" s="44"/>
      <c r="I335" s="44"/>
      <c r="J335" s="300"/>
    </row>
    <row r="336" spans="5:10" ht="12.75">
      <c r="E336" s="44"/>
      <c r="F336" s="44"/>
      <c r="G336" s="44"/>
      <c r="H336" s="44"/>
      <c r="I336" s="44"/>
      <c r="J336" s="300"/>
    </row>
    <row r="337" spans="5:10" ht="12.75">
      <c r="E337" s="44"/>
      <c r="F337" s="44"/>
      <c r="G337" s="44"/>
      <c r="H337" s="44"/>
      <c r="I337" s="44"/>
      <c r="J337" s="300"/>
    </row>
    <row r="338" spans="5:10" ht="12.75">
      <c r="E338" s="44"/>
      <c r="F338" s="44"/>
      <c r="G338" s="44"/>
      <c r="H338" s="44"/>
      <c r="I338" s="44"/>
      <c r="J338" s="300"/>
    </row>
    <row r="339" spans="5:10" ht="12.75">
      <c r="E339" s="44"/>
      <c r="F339" s="44"/>
      <c r="G339" s="44"/>
      <c r="H339" s="44"/>
      <c r="I339" s="44"/>
      <c r="J339" s="300"/>
    </row>
    <row r="340" spans="5:10" ht="12.75">
      <c r="E340" s="44"/>
      <c r="F340" s="44"/>
      <c r="G340" s="44"/>
      <c r="H340" s="44"/>
      <c r="I340" s="44"/>
      <c r="J340" s="300"/>
    </row>
    <row r="341" spans="5:10" ht="12.75">
      <c r="E341" s="44"/>
      <c r="F341" s="44"/>
      <c r="G341" s="44"/>
      <c r="H341" s="44"/>
      <c r="I341" s="44"/>
      <c r="J341" s="300"/>
    </row>
    <row r="342" spans="5:10" ht="12.75">
      <c r="E342" s="44"/>
      <c r="F342" s="44"/>
      <c r="G342" s="44"/>
      <c r="H342" s="44"/>
      <c r="I342" s="44"/>
      <c r="J342" s="300"/>
    </row>
    <row r="343" spans="5:10" ht="12.75">
      <c r="E343" s="44"/>
      <c r="F343" s="44"/>
      <c r="G343" s="44"/>
      <c r="H343" s="44"/>
      <c r="I343" s="44"/>
      <c r="J343" s="300"/>
    </row>
    <row r="344" spans="5:10" ht="12.75">
      <c r="E344" s="44"/>
      <c r="F344" s="44"/>
      <c r="G344" s="44"/>
      <c r="H344" s="44"/>
      <c r="I344" s="44"/>
      <c r="J344" s="300"/>
    </row>
    <row r="345" spans="5:10" ht="12.75">
      <c r="E345" s="44"/>
      <c r="F345" s="44"/>
      <c r="G345" s="44"/>
      <c r="H345" s="44"/>
      <c r="I345" s="44"/>
      <c r="J345" s="300"/>
    </row>
    <row r="346" spans="5:10" ht="12.75">
      <c r="E346" s="44"/>
      <c r="F346" s="44"/>
      <c r="G346" s="44"/>
      <c r="H346" s="44"/>
      <c r="I346" s="44"/>
      <c r="J346" s="300"/>
    </row>
    <row r="347" spans="5:10" ht="12.75">
      <c r="E347" s="44"/>
      <c r="F347" s="44"/>
      <c r="G347" s="44"/>
      <c r="H347" s="44"/>
      <c r="I347" s="44"/>
      <c r="J347" s="300"/>
    </row>
    <row r="348" spans="5:10" ht="12.75">
      <c r="E348" s="44"/>
      <c r="F348" s="44"/>
      <c r="G348" s="44"/>
      <c r="H348" s="44"/>
      <c r="I348" s="44"/>
      <c r="J348" s="300"/>
    </row>
    <row r="349" spans="5:10" ht="12.75">
      <c r="E349" s="44"/>
      <c r="F349" s="44"/>
      <c r="G349" s="44"/>
      <c r="H349" s="44"/>
      <c r="I349" s="44"/>
      <c r="J349" s="300"/>
    </row>
    <row r="350" spans="5:10" ht="12.75">
      <c r="E350" s="44"/>
      <c r="F350" s="44"/>
      <c r="G350" s="44"/>
      <c r="H350" s="44"/>
      <c r="I350" s="44"/>
      <c r="J350" s="300"/>
    </row>
    <row r="351" spans="5:10" ht="12.75">
      <c r="E351" s="44"/>
      <c r="F351" s="44"/>
      <c r="G351" s="44"/>
      <c r="H351" s="44"/>
      <c r="I351" s="44"/>
      <c r="J351" s="300"/>
    </row>
    <row r="352" spans="5:10" ht="12.75">
      <c r="E352" s="44"/>
      <c r="F352" s="44"/>
      <c r="G352" s="44"/>
      <c r="H352" s="44"/>
      <c r="I352" s="44"/>
      <c r="J352" s="300"/>
    </row>
    <row r="353" spans="5:10" ht="12.75">
      <c r="E353" s="44"/>
      <c r="F353" s="44"/>
      <c r="G353" s="44"/>
      <c r="H353" s="44"/>
      <c r="I353" s="44"/>
      <c r="J353" s="300"/>
    </row>
    <row r="354" spans="5:10" ht="12.75">
      <c r="E354" s="44"/>
      <c r="F354" s="44"/>
      <c r="G354" s="44"/>
      <c r="H354" s="44"/>
      <c r="I354" s="44"/>
      <c r="J354" s="300"/>
    </row>
    <row r="355" spans="5:10" ht="12.75">
      <c r="E355" s="44"/>
      <c r="F355" s="44"/>
      <c r="G355" s="44"/>
      <c r="H355" s="44"/>
      <c r="I355" s="44"/>
      <c r="J355" s="300"/>
    </row>
    <row r="356" spans="5:10" ht="12.75">
      <c r="E356" s="44"/>
      <c r="F356" s="44"/>
      <c r="G356" s="44"/>
      <c r="H356" s="44"/>
      <c r="I356" s="44"/>
      <c r="J356" s="300"/>
    </row>
    <row r="357" spans="5:10" ht="12.75">
      <c r="E357" s="44"/>
      <c r="F357" s="44"/>
      <c r="G357" s="44"/>
      <c r="H357" s="44"/>
      <c r="I357" s="44"/>
      <c r="J357" s="300"/>
    </row>
    <row r="358" spans="5:10" ht="12.75">
      <c r="E358" s="44"/>
      <c r="F358" s="44"/>
      <c r="G358" s="44"/>
      <c r="H358" s="44"/>
      <c r="I358" s="44"/>
      <c r="J358" s="300"/>
    </row>
    <row r="359" spans="5:10" ht="12.75">
      <c r="E359" s="44"/>
      <c r="F359" s="44"/>
      <c r="G359" s="44"/>
      <c r="H359" s="44"/>
      <c r="I359" s="44"/>
      <c r="J359" s="300"/>
    </row>
    <row r="360" spans="5:10" ht="12.75">
      <c r="E360" s="44"/>
      <c r="F360" s="44"/>
      <c r="G360" s="44"/>
      <c r="H360" s="44"/>
      <c r="I360" s="44"/>
      <c r="J360" s="300"/>
    </row>
    <row r="361" spans="5:10" ht="12.75">
      <c r="E361" s="44"/>
      <c r="F361" s="44"/>
      <c r="G361" s="44"/>
      <c r="H361" s="44"/>
      <c r="I361" s="44"/>
      <c r="J361" s="300"/>
    </row>
    <row r="362" spans="5:10" ht="12.75">
      <c r="E362" s="44"/>
      <c r="F362" s="44"/>
      <c r="G362" s="44"/>
      <c r="H362" s="44"/>
      <c r="I362" s="44"/>
      <c r="J362" s="300"/>
    </row>
    <row r="363" spans="5:10" ht="12.75">
      <c r="E363" s="44"/>
      <c r="F363" s="44"/>
      <c r="G363" s="44"/>
      <c r="H363" s="44"/>
      <c r="I363" s="44"/>
      <c r="J363" s="300"/>
    </row>
    <row r="364" spans="5:10" ht="12.75">
      <c r="E364" s="44"/>
      <c r="F364" s="44"/>
      <c r="G364" s="44"/>
      <c r="H364" s="44"/>
      <c r="I364" s="44"/>
      <c r="J364" s="300"/>
    </row>
    <row r="365" spans="5:10" ht="12.75">
      <c r="E365" s="44"/>
      <c r="F365" s="44"/>
      <c r="G365" s="44"/>
      <c r="H365" s="44"/>
      <c r="I365" s="44"/>
      <c r="J365" s="300"/>
    </row>
    <row r="366" spans="5:10" ht="12.75">
      <c r="E366" s="44"/>
      <c r="F366" s="44"/>
      <c r="G366" s="44"/>
      <c r="H366" s="44"/>
      <c r="I366" s="44"/>
      <c r="J366" s="300"/>
    </row>
    <row r="367" spans="5:10" ht="12.75">
      <c r="E367" s="44"/>
      <c r="F367" s="44"/>
      <c r="G367" s="44"/>
      <c r="H367" s="44"/>
      <c r="I367" s="44"/>
      <c r="J367" s="300"/>
    </row>
    <row r="368" spans="5:10" ht="12.75">
      <c r="E368" s="44"/>
      <c r="F368" s="44"/>
      <c r="G368" s="44"/>
      <c r="H368" s="44"/>
      <c r="I368" s="44"/>
      <c r="J368" s="300"/>
    </row>
    <row r="369" spans="5:10" ht="12.75">
      <c r="E369" s="44"/>
      <c r="F369" s="44"/>
      <c r="G369" s="44"/>
      <c r="H369" s="44"/>
      <c r="I369" s="44"/>
      <c r="J369" s="300"/>
    </row>
    <row r="370" spans="5:10" ht="12.75">
      <c r="E370" s="44"/>
      <c r="F370" s="44"/>
      <c r="G370" s="44"/>
      <c r="H370" s="44"/>
      <c r="I370" s="44"/>
      <c r="J370" s="300"/>
    </row>
    <row r="371" spans="5:10" ht="12.75">
      <c r="E371" s="44"/>
      <c r="F371" s="44"/>
      <c r="G371" s="44"/>
      <c r="H371" s="44"/>
      <c r="I371" s="44"/>
      <c r="J371" s="300"/>
    </row>
    <row r="372" spans="5:10" ht="12.75">
      <c r="E372" s="44"/>
      <c r="F372" s="44"/>
      <c r="G372" s="44"/>
      <c r="H372" s="44"/>
      <c r="I372" s="44"/>
      <c r="J372" s="300"/>
    </row>
    <row r="373" spans="5:10" ht="12.75">
      <c r="E373" s="44"/>
      <c r="F373" s="44"/>
      <c r="G373" s="44"/>
      <c r="H373" s="44"/>
      <c r="I373" s="44"/>
      <c r="J373" s="300"/>
    </row>
    <row r="374" spans="5:10" ht="12.75">
      <c r="E374" s="44"/>
      <c r="F374" s="44"/>
      <c r="G374" s="44"/>
      <c r="H374" s="44"/>
      <c r="I374" s="44"/>
      <c r="J374" s="300"/>
    </row>
    <row r="375" spans="5:10" ht="12.75">
      <c r="E375" s="44"/>
      <c r="F375" s="44"/>
      <c r="G375" s="44"/>
      <c r="H375" s="44"/>
      <c r="I375" s="44"/>
      <c r="J375" s="300"/>
    </row>
    <row r="376" spans="5:10" ht="12.75">
      <c r="E376" s="44"/>
      <c r="F376" s="44"/>
      <c r="G376" s="44"/>
      <c r="H376" s="44"/>
      <c r="I376" s="44"/>
      <c r="J376" s="300"/>
    </row>
    <row r="377" spans="5:10" ht="12.75">
      <c r="E377" s="44"/>
      <c r="F377" s="44"/>
      <c r="G377" s="44"/>
      <c r="H377" s="44"/>
      <c r="I377" s="44"/>
      <c r="J377" s="300"/>
    </row>
    <row r="378" spans="5:10" ht="12.75">
      <c r="E378" s="44"/>
      <c r="F378" s="44"/>
      <c r="G378" s="44"/>
      <c r="H378" s="44"/>
      <c r="I378" s="44"/>
      <c r="J378" s="300"/>
    </row>
    <row r="379" spans="5:10" ht="12.75">
      <c r="E379" s="44"/>
      <c r="F379" s="44"/>
      <c r="G379" s="44"/>
      <c r="H379" s="44"/>
      <c r="I379" s="44"/>
      <c r="J379" s="300"/>
    </row>
    <row r="380" spans="5:10" ht="12.75">
      <c r="E380" s="44"/>
      <c r="F380" s="44"/>
      <c r="G380" s="44"/>
      <c r="H380" s="44"/>
      <c r="I380" s="44"/>
      <c r="J380" s="300"/>
    </row>
    <row r="381" spans="5:10" ht="12.75">
      <c r="E381" s="44"/>
      <c r="F381" s="44"/>
      <c r="G381" s="44"/>
      <c r="H381" s="44"/>
      <c r="I381" s="44"/>
      <c r="J381" s="300"/>
    </row>
    <row r="382" spans="5:10" ht="12.75">
      <c r="E382" s="44"/>
      <c r="F382" s="44"/>
      <c r="G382" s="44"/>
      <c r="H382" s="44"/>
      <c r="I382" s="44"/>
      <c r="J382" s="300"/>
    </row>
    <row r="383" spans="5:10" ht="12.75">
      <c r="E383" s="44"/>
      <c r="F383" s="44"/>
      <c r="G383" s="44"/>
      <c r="H383" s="44"/>
      <c r="I383" s="44"/>
      <c r="J383" s="300"/>
    </row>
    <row r="384" spans="5:10" ht="12.75">
      <c r="E384" s="44"/>
      <c r="F384" s="44"/>
      <c r="G384" s="44"/>
      <c r="H384" s="44"/>
      <c r="I384" s="44"/>
      <c r="J384" s="300"/>
    </row>
    <row r="385" spans="5:10" ht="12.75">
      <c r="E385" s="44"/>
      <c r="F385" s="44"/>
      <c r="G385" s="44"/>
      <c r="H385" s="44"/>
      <c r="I385" s="44"/>
      <c r="J385" s="300"/>
    </row>
    <row r="386" spans="5:10" ht="12.75">
      <c r="E386" s="44"/>
      <c r="F386" s="44"/>
      <c r="G386" s="44"/>
      <c r="H386" s="44"/>
      <c r="I386" s="44"/>
      <c r="J386" s="300"/>
    </row>
    <row r="387" spans="5:10" ht="12.75">
      <c r="E387" s="44"/>
      <c r="F387" s="44"/>
      <c r="G387" s="44"/>
      <c r="H387" s="44"/>
      <c r="I387" s="44"/>
      <c r="J387" s="300"/>
    </row>
    <row r="388" spans="5:10" ht="12.75">
      <c r="E388" s="44"/>
      <c r="F388" s="44"/>
      <c r="G388" s="44"/>
      <c r="H388" s="44"/>
      <c r="I388" s="44"/>
      <c r="J388" s="300"/>
    </row>
    <row r="389" spans="5:10" ht="12.75">
      <c r="E389" s="44"/>
      <c r="F389" s="44"/>
      <c r="G389" s="44"/>
      <c r="H389" s="44"/>
      <c r="I389" s="44"/>
      <c r="J389" s="300"/>
    </row>
    <row r="390" spans="5:10" ht="12.75">
      <c r="E390" s="44"/>
      <c r="F390" s="44"/>
      <c r="G390" s="44"/>
      <c r="H390" s="44"/>
      <c r="I390" s="44"/>
      <c r="J390" s="300"/>
    </row>
    <row r="391" spans="5:10" ht="12.75">
      <c r="E391" s="44"/>
      <c r="F391" s="44"/>
      <c r="G391" s="44"/>
      <c r="H391" s="44"/>
      <c r="I391" s="44"/>
      <c r="J391" s="300"/>
    </row>
    <row r="392" spans="5:10" ht="12.75">
      <c r="E392" s="44"/>
      <c r="F392" s="44"/>
      <c r="G392" s="44"/>
      <c r="H392" s="44"/>
      <c r="I392" s="44"/>
      <c r="J392" s="300"/>
    </row>
    <row r="393" spans="5:10" ht="12.75">
      <c r="E393" s="44"/>
      <c r="F393" s="44"/>
      <c r="G393" s="44"/>
      <c r="H393" s="44"/>
      <c r="I393" s="44"/>
      <c r="J393" s="300"/>
    </row>
    <row r="394" spans="5:10" ht="12.75">
      <c r="E394" s="44"/>
      <c r="F394" s="44"/>
      <c r="G394" s="44"/>
      <c r="H394" s="44"/>
      <c r="I394" s="44"/>
      <c r="J394" s="300"/>
    </row>
    <row r="395" spans="5:10" ht="12.75">
      <c r="E395" s="44"/>
      <c r="F395" s="44"/>
      <c r="G395" s="44"/>
      <c r="H395" s="44"/>
      <c r="I395" s="44"/>
      <c r="J395" s="300"/>
    </row>
    <row r="396" spans="5:10" ht="12.75">
      <c r="E396" s="44"/>
      <c r="F396" s="44"/>
      <c r="G396" s="44"/>
      <c r="H396" s="44"/>
      <c r="I396" s="44"/>
      <c r="J396" s="300"/>
    </row>
    <row r="397" spans="5:10" ht="12.75">
      <c r="E397" s="44"/>
      <c r="F397" s="44"/>
      <c r="G397" s="44"/>
      <c r="H397" s="44"/>
      <c r="I397" s="44"/>
      <c r="J397" s="300"/>
    </row>
    <row r="398" spans="5:10" ht="12.75">
      <c r="E398" s="44"/>
      <c r="F398" s="44"/>
      <c r="G398" s="44"/>
      <c r="H398" s="44"/>
      <c r="I398" s="44"/>
      <c r="J398" s="300"/>
    </row>
    <row r="399" spans="5:10" ht="12.75">
      <c r="E399" s="44"/>
      <c r="F399" s="44"/>
      <c r="G399" s="44"/>
      <c r="H399" s="44"/>
      <c r="I399" s="44"/>
      <c r="J399" s="300"/>
    </row>
    <row r="400" spans="5:10" ht="12.75">
      <c r="E400" s="44"/>
      <c r="F400" s="44"/>
      <c r="G400" s="44"/>
      <c r="H400" s="44"/>
      <c r="I400" s="44"/>
      <c r="J400" s="300"/>
    </row>
    <row r="401" spans="5:10" ht="12.75">
      <c r="E401" s="44"/>
      <c r="F401" s="44"/>
      <c r="G401" s="44"/>
      <c r="H401" s="44"/>
      <c r="I401" s="44"/>
      <c r="J401" s="300"/>
    </row>
    <row r="402" spans="5:10" ht="12.75">
      <c r="E402" s="44"/>
      <c r="F402" s="44"/>
      <c r="G402" s="44"/>
      <c r="H402" s="44"/>
      <c r="I402" s="44"/>
      <c r="J402" s="300"/>
    </row>
    <row r="403" spans="5:10" ht="12.75">
      <c r="E403" s="44"/>
      <c r="F403" s="44"/>
      <c r="G403" s="44"/>
      <c r="H403" s="44"/>
      <c r="I403" s="44"/>
      <c r="J403" s="300"/>
    </row>
    <row r="404" spans="5:10" ht="12.75">
      <c r="E404" s="44"/>
      <c r="F404" s="44"/>
      <c r="G404" s="44"/>
      <c r="H404" s="44"/>
      <c r="I404" s="44"/>
      <c r="J404" s="300"/>
    </row>
    <row r="405" spans="5:10" ht="12.75">
      <c r="E405" s="44"/>
      <c r="F405" s="44"/>
      <c r="G405" s="44"/>
      <c r="H405" s="44"/>
      <c r="I405" s="44"/>
      <c r="J405" s="300"/>
    </row>
    <row r="406" spans="5:10" ht="12.75">
      <c r="E406" s="44"/>
      <c r="F406" s="44"/>
      <c r="G406" s="44"/>
      <c r="H406" s="44"/>
      <c r="I406" s="44"/>
      <c r="J406" s="300"/>
    </row>
    <row r="407" spans="5:10" ht="12.75">
      <c r="E407" s="44"/>
      <c r="F407" s="44"/>
      <c r="G407" s="44"/>
      <c r="H407" s="44"/>
      <c r="I407" s="44"/>
      <c r="J407" s="300"/>
    </row>
    <row r="408" spans="5:10" ht="12.75">
      <c r="E408" s="44"/>
      <c r="F408" s="44"/>
      <c r="G408" s="44"/>
      <c r="H408" s="44"/>
      <c r="I408" s="44"/>
      <c r="J408" s="300"/>
    </row>
    <row r="409" spans="5:10" ht="12.75">
      <c r="E409" s="44"/>
      <c r="F409" s="44"/>
      <c r="G409" s="44"/>
      <c r="H409" s="44"/>
      <c r="I409" s="44"/>
      <c r="J409" s="300"/>
    </row>
    <row r="410" spans="5:10" ht="12.75">
      <c r="E410" s="44"/>
      <c r="F410" s="44"/>
      <c r="G410" s="44"/>
      <c r="H410" s="44"/>
      <c r="I410" s="44"/>
      <c r="J410" s="300"/>
    </row>
    <row r="411" spans="5:10" ht="12.75">
      <c r="E411" s="44"/>
      <c r="F411" s="44"/>
      <c r="G411" s="44"/>
      <c r="H411" s="44"/>
      <c r="I411" s="44"/>
      <c r="J411" s="300"/>
    </row>
    <row r="412" spans="5:10" ht="12.75">
      <c r="E412" s="44"/>
      <c r="F412" s="44"/>
      <c r="G412" s="44"/>
      <c r="H412" s="44"/>
      <c r="I412" s="44"/>
      <c r="J412" s="300"/>
    </row>
    <row r="413" spans="5:10" ht="12.75">
      <c r="E413" s="44"/>
      <c r="F413" s="44"/>
      <c r="G413" s="44"/>
      <c r="H413" s="44"/>
      <c r="I413" s="44"/>
      <c r="J413" s="300"/>
    </row>
    <row r="414" spans="5:10" ht="12.75">
      <c r="E414" s="44"/>
      <c r="F414" s="44"/>
      <c r="G414" s="44"/>
      <c r="H414" s="44"/>
      <c r="I414" s="44"/>
      <c r="J414" s="300"/>
    </row>
    <row r="415" spans="5:10" ht="12.75">
      <c r="E415" s="44"/>
      <c r="F415" s="44"/>
      <c r="G415" s="44"/>
      <c r="H415" s="44"/>
      <c r="I415" s="44"/>
      <c r="J415" s="300"/>
    </row>
    <row r="416" spans="5:10" ht="12.75">
      <c r="E416" s="44"/>
      <c r="F416" s="44"/>
      <c r="G416" s="44"/>
      <c r="H416" s="44"/>
      <c r="I416" s="44"/>
      <c r="J416" s="300"/>
    </row>
    <row r="417" spans="5:10" ht="12.75">
      <c r="E417" s="44"/>
      <c r="F417" s="44"/>
      <c r="G417" s="44"/>
      <c r="H417" s="44"/>
      <c r="I417" s="44"/>
      <c r="J417" s="300"/>
    </row>
    <row r="418" spans="5:10" ht="12.75">
      <c r="E418" s="44"/>
      <c r="F418" s="44"/>
      <c r="G418" s="44"/>
      <c r="H418" s="44"/>
      <c r="I418" s="44"/>
      <c r="J418" s="300"/>
    </row>
    <row r="419" spans="5:10" ht="12.75">
      <c r="E419" s="44"/>
      <c r="F419" s="44"/>
      <c r="G419" s="44"/>
      <c r="H419" s="44"/>
      <c r="I419" s="44"/>
      <c r="J419" s="300"/>
    </row>
    <row r="420" spans="5:10" ht="12.75">
      <c r="E420" s="44"/>
      <c r="F420" s="44"/>
      <c r="G420" s="44"/>
      <c r="H420" s="44"/>
      <c r="I420" s="44"/>
      <c r="J420" s="300"/>
    </row>
    <row r="421" spans="5:10" ht="12.75">
      <c r="E421" s="44"/>
      <c r="F421" s="44"/>
      <c r="G421" s="44"/>
      <c r="H421" s="44"/>
      <c r="I421" s="44"/>
      <c r="J421" s="300"/>
    </row>
    <row r="422" spans="5:10" ht="12.75">
      <c r="E422" s="44"/>
      <c r="F422" s="44"/>
      <c r="G422" s="44"/>
      <c r="H422" s="44"/>
      <c r="I422" s="44"/>
      <c r="J422" s="300"/>
    </row>
    <row r="423" spans="5:10" ht="12.75">
      <c r="E423" s="44"/>
      <c r="F423" s="44"/>
      <c r="G423" s="44"/>
      <c r="H423" s="44"/>
      <c r="I423" s="44"/>
      <c r="J423" s="300"/>
    </row>
    <row r="424" spans="5:10" ht="12.75">
      <c r="E424" s="44"/>
      <c r="F424" s="44"/>
      <c r="G424" s="44"/>
      <c r="H424" s="44"/>
      <c r="I424" s="44"/>
      <c r="J424" s="300"/>
    </row>
    <row r="425" spans="5:10" ht="12.75">
      <c r="E425" s="44"/>
      <c r="F425" s="44"/>
      <c r="G425" s="44"/>
      <c r="H425" s="44"/>
      <c r="I425" s="44"/>
      <c r="J425" s="300"/>
    </row>
    <row r="426" spans="5:10" ht="12.75">
      <c r="E426" s="44"/>
      <c r="F426" s="44"/>
      <c r="G426" s="44"/>
      <c r="H426" s="44"/>
      <c r="I426" s="44"/>
      <c r="J426" s="300"/>
    </row>
    <row r="427" spans="5:10" ht="12.75">
      <c r="E427" s="44"/>
      <c r="F427" s="44"/>
      <c r="G427" s="44"/>
      <c r="H427" s="44"/>
      <c r="I427" s="44"/>
      <c r="J427" s="300"/>
    </row>
    <row r="428" spans="5:10" ht="12.75">
      <c r="E428" s="44"/>
      <c r="F428" s="44"/>
      <c r="G428" s="44"/>
      <c r="H428" s="44"/>
      <c r="I428" s="44"/>
      <c r="J428" s="300"/>
    </row>
    <row r="429" spans="5:10" ht="12.75">
      <c r="E429" s="44"/>
      <c r="F429" s="44"/>
      <c r="G429" s="44"/>
      <c r="H429" s="44"/>
      <c r="I429" s="44"/>
      <c r="J429" s="300"/>
    </row>
    <row r="430" spans="5:10" ht="12.75">
      <c r="E430" s="44"/>
      <c r="F430" s="44"/>
      <c r="G430" s="44"/>
      <c r="H430" s="44"/>
      <c r="I430" s="44"/>
      <c r="J430" s="300"/>
    </row>
    <row r="431" spans="5:10" ht="12.75">
      <c r="E431" s="44"/>
      <c r="F431" s="44"/>
      <c r="G431" s="44"/>
      <c r="H431" s="44"/>
      <c r="I431" s="44"/>
      <c r="J431" s="300"/>
    </row>
    <row r="432" spans="5:10" ht="12.75">
      <c r="E432" s="44"/>
      <c r="F432" s="44"/>
      <c r="G432" s="44"/>
      <c r="H432" s="44"/>
      <c r="I432" s="44"/>
      <c r="J432" s="300"/>
    </row>
    <row r="433" spans="5:10" ht="12.75">
      <c r="E433" s="44"/>
      <c r="F433" s="44"/>
      <c r="G433" s="44"/>
      <c r="H433" s="44"/>
      <c r="I433" s="44"/>
      <c r="J433" s="300"/>
    </row>
    <row r="434" spans="5:10" ht="12.75">
      <c r="E434" s="44"/>
      <c r="F434" s="44"/>
      <c r="G434" s="44"/>
      <c r="H434" s="44"/>
      <c r="I434" s="44"/>
      <c r="J434" s="300"/>
    </row>
    <row r="435" spans="5:10" ht="12.75">
      <c r="E435" s="44"/>
      <c r="F435" s="44"/>
      <c r="G435" s="44"/>
      <c r="H435" s="44"/>
      <c r="I435" s="44"/>
      <c r="J435" s="300"/>
    </row>
    <row r="436" spans="5:10" ht="12.75">
      <c r="E436" s="44"/>
      <c r="F436" s="44"/>
      <c r="G436" s="44"/>
      <c r="H436" s="44"/>
      <c r="I436" s="44"/>
      <c r="J436" s="300"/>
    </row>
    <row r="437" spans="5:10" ht="12.75">
      <c r="E437" s="44"/>
      <c r="F437" s="44"/>
      <c r="G437" s="44"/>
      <c r="H437" s="44"/>
      <c r="I437" s="44"/>
      <c r="J437" s="300"/>
    </row>
    <row r="438" spans="5:10" ht="12.75">
      <c r="E438" s="44"/>
      <c r="F438" s="44"/>
      <c r="G438" s="44"/>
      <c r="H438" s="44"/>
      <c r="I438" s="44"/>
      <c r="J438" s="300"/>
    </row>
    <row r="439" spans="5:10" ht="12.75">
      <c r="E439" s="44"/>
      <c r="F439" s="44"/>
      <c r="G439" s="44"/>
      <c r="H439" s="44"/>
      <c r="I439" s="44"/>
      <c r="J439" s="300"/>
    </row>
    <row r="440" spans="5:10" ht="12.75">
      <c r="E440" s="44"/>
      <c r="F440" s="44"/>
      <c r="G440" s="44"/>
      <c r="H440" s="44"/>
      <c r="I440" s="44"/>
      <c r="J440" s="300"/>
    </row>
    <row r="441" spans="5:10" ht="12.75">
      <c r="E441" s="44"/>
      <c r="F441" s="44"/>
      <c r="G441" s="44"/>
      <c r="H441" s="44"/>
      <c r="I441" s="44"/>
      <c r="J441" s="300"/>
    </row>
    <row r="442" spans="5:10" ht="12.75">
      <c r="E442" s="44"/>
      <c r="F442" s="44"/>
      <c r="G442" s="44"/>
      <c r="H442" s="44"/>
      <c r="I442" s="44"/>
      <c r="J442" s="300"/>
    </row>
    <row r="443" spans="5:10" ht="12.75">
      <c r="E443" s="44"/>
      <c r="F443" s="44"/>
      <c r="G443" s="44"/>
      <c r="H443" s="44"/>
      <c r="I443" s="44"/>
      <c r="J443" s="300"/>
    </row>
    <row r="444" spans="5:10" ht="12.75">
      <c r="E444" s="44"/>
      <c r="F444" s="44"/>
      <c r="G444" s="44"/>
      <c r="H444" s="44"/>
      <c r="I444" s="44"/>
      <c r="J444" s="300"/>
    </row>
    <row r="445" spans="5:10" ht="12.75">
      <c r="E445" s="44"/>
      <c r="F445" s="44"/>
      <c r="G445" s="44"/>
      <c r="H445" s="44"/>
      <c r="I445" s="44"/>
      <c r="J445" s="300"/>
    </row>
    <row r="446" spans="5:10" ht="12.75">
      <c r="E446" s="44"/>
      <c r="F446" s="44"/>
      <c r="G446" s="44"/>
      <c r="H446" s="44"/>
      <c r="I446" s="44"/>
      <c r="J446" s="300"/>
    </row>
    <row r="447" spans="5:10" ht="12.75">
      <c r="E447" s="44"/>
      <c r="F447" s="44"/>
      <c r="G447" s="44"/>
      <c r="H447" s="44"/>
      <c r="I447" s="44"/>
      <c r="J447" s="300"/>
    </row>
    <row r="448" spans="5:10" ht="12.75">
      <c r="E448" s="44"/>
      <c r="F448" s="44"/>
      <c r="G448" s="44"/>
      <c r="H448" s="44"/>
      <c r="I448" s="44"/>
      <c r="J448" s="300"/>
    </row>
    <row r="449" spans="5:10" ht="12.75">
      <c r="E449" s="44"/>
      <c r="F449" s="44"/>
      <c r="G449" s="44"/>
      <c r="H449" s="44"/>
      <c r="I449" s="44"/>
      <c r="J449" s="300"/>
    </row>
    <row r="450" spans="5:10" ht="12.75">
      <c r="E450" s="44"/>
      <c r="F450" s="44"/>
      <c r="G450" s="44"/>
      <c r="H450" s="44"/>
      <c r="I450" s="44"/>
      <c r="J450" s="300"/>
    </row>
    <row r="451" spans="5:10" ht="12.75">
      <c r="E451" s="44"/>
      <c r="F451" s="44"/>
      <c r="G451" s="44"/>
      <c r="H451" s="44"/>
      <c r="I451" s="44"/>
      <c r="J451" s="300"/>
    </row>
    <row r="452" spans="5:10" ht="12.75">
      <c r="E452" s="44"/>
      <c r="F452" s="44"/>
      <c r="G452" s="44"/>
      <c r="H452" s="44"/>
      <c r="I452" s="44"/>
      <c r="J452" s="300"/>
    </row>
    <row r="453" spans="5:10" ht="12.75">
      <c r="E453" s="44"/>
      <c r="F453" s="44"/>
      <c r="G453" s="44"/>
      <c r="H453" s="44"/>
      <c r="I453" s="44"/>
      <c r="J453" s="300"/>
    </row>
    <row r="454" spans="5:10" ht="12.75">
      <c r="E454" s="44"/>
      <c r="F454" s="44"/>
      <c r="G454" s="44"/>
      <c r="H454" s="44"/>
      <c r="I454" s="44"/>
      <c r="J454" s="300"/>
    </row>
    <row r="455" spans="5:10" ht="12.75">
      <c r="E455" s="44"/>
      <c r="F455" s="44"/>
      <c r="G455" s="44"/>
      <c r="H455" s="44"/>
      <c r="I455" s="44"/>
      <c r="J455" s="300"/>
    </row>
    <row r="456" spans="5:10" ht="12.75">
      <c r="E456" s="44"/>
      <c r="F456" s="44"/>
      <c r="G456" s="44"/>
      <c r="H456" s="44"/>
      <c r="I456" s="44"/>
      <c r="J456" s="300"/>
    </row>
    <row r="457" spans="5:10" ht="12.75">
      <c r="E457" s="44"/>
      <c r="F457" s="44"/>
      <c r="G457" s="44"/>
      <c r="H457" s="44"/>
      <c r="I457" s="44"/>
      <c r="J457" s="300"/>
    </row>
    <row r="458" spans="5:10" ht="12.75">
      <c r="E458" s="44"/>
      <c r="F458" s="44"/>
      <c r="G458" s="44"/>
      <c r="H458" s="44"/>
      <c r="I458" s="44"/>
      <c r="J458" s="300"/>
    </row>
    <row r="459" spans="5:10" ht="12.75">
      <c r="E459" s="44"/>
      <c r="F459" s="44"/>
      <c r="G459" s="44"/>
      <c r="H459" s="44"/>
      <c r="I459" s="44"/>
      <c r="J459" s="300"/>
    </row>
    <row r="460" spans="5:10" ht="12.75">
      <c r="E460" s="44"/>
      <c r="F460" s="44"/>
      <c r="G460" s="44"/>
      <c r="H460" s="44"/>
      <c r="I460" s="44"/>
      <c r="J460" s="300"/>
    </row>
    <row r="461" spans="5:10" ht="12.75">
      <c r="E461" s="44"/>
      <c r="F461" s="44"/>
      <c r="G461" s="44"/>
      <c r="H461" s="44"/>
      <c r="I461" s="44"/>
      <c r="J461" s="300"/>
    </row>
    <row r="462" spans="5:10" ht="12.75">
      <c r="E462" s="44"/>
      <c r="F462" s="44"/>
      <c r="G462" s="44"/>
      <c r="H462" s="44"/>
      <c r="I462" s="44"/>
      <c r="J462" s="300"/>
    </row>
    <row r="463" spans="5:10" ht="12.75">
      <c r="E463" s="44"/>
      <c r="F463" s="44"/>
      <c r="G463" s="44"/>
      <c r="H463" s="44"/>
      <c r="I463" s="44"/>
      <c r="J463" s="300"/>
    </row>
    <row r="464" spans="5:10" ht="12.75">
      <c r="E464" s="44"/>
      <c r="F464" s="44"/>
      <c r="G464" s="44"/>
      <c r="H464" s="44"/>
      <c r="I464" s="44"/>
      <c r="J464" s="300"/>
    </row>
    <row r="465" spans="5:10" ht="12.75">
      <c r="E465" s="44"/>
      <c r="F465" s="44"/>
      <c r="G465" s="44"/>
      <c r="H465" s="44"/>
      <c r="I465" s="44"/>
      <c r="J465" s="300"/>
    </row>
    <row r="466" spans="5:10" ht="12.75">
      <c r="E466" s="44"/>
      <c r="F466" s="44"/>
      <c r="G466" s="44"/>
      <c r="H466" s="44"/>
      <c r="I466" s="44"/>
      <c r="J466" s="300"/>
    </row>
    <row r="467" spans="5:10" ht="12.75">
      <c r="E467" s="44"/>
      <c r="F467" s="44"/>
      <c r="G467" s="44"/>
      <c r="H467" s="44"/>
      <c r="I467" s="44"/>
      <c r="J467" s="300"/>
    </row>
    <row r="468" spans="5:10" ht="12.75">
      <c r="E468" s="44"/>
      <c r="F468" s="44"/>
      <c r="G468" s="44"/>
      <c r="H468" s="44"/>
      <c r="I468" s="44"/>
      <c r="J468" s="300"/>
    </row>
    <row r="469" spans="5:10" ht="12.75">
      <c r="E469" s="44"/>
      <c r="F469" s="44"/>
      <c r="G469" s="44"/>
      <c r="H469" s="44"/>
      <c r="I469" s="44"/>
      <c r="J469" s="300"/>
    </row>
    <row r="470" spans="5:10" ht="12.75">
      <c r="E470" s="44"/>
      <c r="F470" s="44"/>
      <c r="G470" s="44"/>
      <c r="H470" s="44"/>
      <c r="I470" s="44"/>
      <c r="J470" s="300"/>
    </row>
    <row r="471" spans="5:10" ht="12.75">
      <c r="E471" s="44"/>
      <c r="F471" s="44"/>
      <c r="G471" s="44"/>
      <c r="H471" s="44"/>
      <c r="I471" s="44"/>
      <c r="J471" s="300"/>
    </row>
    <row r="472" spans="5:10" ht="12.75">
      <c r="E472" s="44"/>
      <c r="F472" s="44"/>
      <c r="G472" s="44"/>
      <c r="H472" s="44"/>
      <c r="I472" s="44"/>
      <c r="J472" s="300"/>
    </row>
    <row r="473" spans="5:10" ht="12.75">
      <c r="E473" s="44"/>
      <c r="F473" s="44"/>
      <c r="G473" s="44"/>
      <c r="H473" s="44"/>
      <c r="I473" s="44"/>
      <c r="J473" s="300"/>
    </row>
    <row r="474" spans="5:10" ht="12.75">
      <c r="E474" s="44"/>
      <c r="F474" s="44"/>
      <c r="G474" s="44"/>
      <c r="H474" s="44"/>
      <c r="I474" s="44"/>
      <c r="J474" s="300"/>
    </row>
    <row r="475" spans="5:10" ht="12.75">
      <c r="E475" s="44"/>
      <c r="F475" s="44"/>
      <c r="G475" s="44"/>
      <c r="H475" s="44"/>
      <c r="I475" s="44"/>
      <c r="J475" s="300"/>
    </row>
    <row r="476" spans="5:10" ht="12.75">
      <c r="E476" s="44"/>
      <c r="F476" s="44"/>
      <c r="G476" s="44"/>
      <c r="H476" s="44"/>
      <c r="I476" s="44"/>
      <c r="J476" s="300"/>
    </row>
    <row r="477" spans="5:10" ht="12.75">
      <c r="E477" s="44"/>
      <c r="F477" s="44"/>
      <c r="G477" s="44"/>
      <c r="H477" s="44"/>
      <c r="I477" s="44"/>
      <c r="J477" s="300"/>
    </row>
    <row r="478" spans="5:10" ht="12.75">
      <c r="E478" s="44"/>
      <c r="F478" s="44"/>
      <c r="G478" s="44"/>
      <c r="H478" s="44"/>
      <c r="I478" s="44"/>
      <c r="J478" s="300"/>
    </row>
    <row r="479" spans="5:10" ht="12.75">
      <c r="E479" s="44"/>
      <c r="F479" s="44"/>
      <c r="G479" s="44"/>
      <c r="H479" s="44"/>
      <c r="I479" s="44"/>
      <c r="J479" s="300"/>
    </row>
    <row r="480" spans="5:10" ht="12.75">
      <c r="E480" s="44"/>
      <c r="F480" s="44"/>
      <c r="G480" s="44"/>
      <c r="H480" s="44"/>
      <c r="I480" s="44"/>
      <c r="J480" s="300"/>
    </row>
    <row r="481" spans="5:10" ht="12.75">
      <c r="E481" s="44"/>
      <c r="F481" s="44"/>
      <c r="G481" s="44"/>
      <c r="H481" s="44"/>
      <c r="I481" s="44"/>
      <c r="J481" s="300"/>
    </row>
    <row r="482" spans="5:10" ht="12.75">
      <c r="E482" s="44"/>
      <c r="F482" s="44"/>
      <c r="G482" s="44"/>
      <c r="H482" s="44"/>
      <c r="I482" s="44"/>
      <c r="J482" s="300"/>
    </row>
    <row r="483" spans="5:10" ht="12.75">
      <c r="E483" s="44"/>
      <c r="F483" s="44"/>
      <c r="G483" s="44"/>
      <c r="H483" s="44"/>
      <c r="I483" s="44"/>
      <c r="J483" s="300"/>
    </row>
    <row r="484" spans="5:10" ht="12.75">
      <c r="E484" s="44"/>
      <c r="F484" s="44"/>
      <c r="G484" s="44"/>
      <c r="H484" s="44"/>
      <c r="I484" s="44"/>
      <c r="J484" s="300"/>
    </row>
    <row r="485" spans="5:10" ht="12.75">
      <c r="E485" s="44"/>
      <c r="F485" s="44"/>
      <c r="G485" s="44"/>
      <c r="H485" s="44"/>
      <c r="I485" s="44"/>
      <c r="J485" s="300"/>
    </row>
    <row r="486" spans="5:10" ht="12.75">
      <c r="E486" s="44"/>
      <c r="F486" s="44"/>
      <c r="G486" s="44"/>
      <c r="H486" s="44"/>
      <c r="I486" s="44"/>
      <c r="J486" s="300"/>
    </row>
    <row r="487" spans="5:10" ht="12.75">
      <c r="E487" s="44"/>
      <c r="F487" s="44"/>
      <c r="G487" s="44"/>
      <c r="H487" s="44"/>
      <c r="I487" s="44"/>
      <c r="J487" s="300"/>
    </row>
    <row r="488" spans="5:10" ht="12.75">
      <c r="E488" s="44"/>
      <c r="F488" s="44"/>
      <c r="G488" s="44"/>
      <c r="H488" s="44"/>
      <c r="I488" s="44"/>
      <c r="J488" s="300"/>
    </row>
    <row r="489" spans="5:10" ht="12.75">
      <c r="E489" s="44"/>
      <c r="F489" s="44"/>
      <c r="G489" s="44"/>
      <c r="H489" s="44"/>
      <c r="I489" s="44"/>
      <c r="J489" s="300"/>
    </row>
    <row r="490" spans="5:10" ht="12.75">
      <c r="E490" s="44"/>
      <c r="F490" s="44"/>
      <c r="G490" s="44"/>
      <c r="H490" s="44"/>
      <c r="I490" s="44"/>
      <c r="J490" s="300"/>
    </row>
    <row r="491" spans="5:10" ht="12.75">
      <c r="E491" s="44"/>
      <c r="F491" s="44"/>
      <c r="G491" s="44"/>
      <c r="H491" s="44"/>
      <c r="I491" s="44"/>
      <c r="J491" s="300"/>
    </row>
    <row r="492" spans="5:10" ht="12.75">
      <c r="E492" s="44"/>
      <c r="F492" s="44"/>
      <c r="G492" s="44"/>
      <c r="H492" s="44"/>
      <c r="I492" s="44"/>
      <c r="J492" s="300"/>
    </row>
    <row r="493" spans="5:10" ht="12.75">
      <c r="E493" s="44"/>
      <c r="F493" s="44"/>
      <c r="G493" s="44"/>
      <c r="H493" s="44"/>
      <c r="I493" s="44"/>
      <c r="J493" s="300"/>
    </row>
    <row r="494" spans="5:10" ht="12.75">
      <c r="E494" s="44"/>
      <c r="F494" s="44"/>
      <c r="G494" s="44"/>
      <c r="H494" s="44"/>
      <c r="I494" s="44"/>
      <c r="J494" s="300"/>
    </row>
    <row r="495" spans="5:10" ht="12.75">
      <c r="E495" s="44"/>
      <c r="F495" s="44"/>
      <c r="G495" s="44"/>
      <c r="H495" s="44"/>
      <c r="I495" s="44"/>
      <c r="J495" s="300"/>
    </row>
    <row r="496" spans="5:10" ht="12.75">
      <c r="E496" s="44"/>
      <c r="F496" s="44"/>
      <c r="G496" s="44"/>
      <c r="H496" s="44"/>
      <c r="I496" s="44"/>
      <c r="J496" s="300"/>
    </row>
    <row r="497" spans="5:10" ht="12.75">
      <c r="E497" s="44"/>
      <c r="F497" s="44"/>
      <c r="G497" s="44"/>
      <c r="H497" s="44"/>
      <c r="I497" s="44"/>
      <c r="J497" s="300"/>
    </row>
    <row r="498" spans="5:10" ht="12.75">
      <c r="E498" s="44"/>
      <c r="F498" s="44"/>
      <c r="G498" s="44"/>
      <c r="H498" s="44"/>
      <c r="I498" s="44"/>
      <c r="J498" s="300"/>
    </row>
    <row r="499" spans="5:10" ht="12.75">
      <c r="E499" s="44"/>
      <c r="F499" s="44"/>
      <c r="G499" s="44"/>
      <c r="H499" s="44"/>
      <c r="I499" s="44"/>
      <c r="J499" s="300"/>
    </row>
    <row r="500" spans="5:10" ht="12.75">
      <c r="E500" s="44"/>
      <c r="F500" s="44"/>
      <c r="G500" s="44"/>
      <c r="H500" s="44"/>
      <c r="I500" s="44"/>
      <c r="J500" s="300"/>
    </row>
    <row r="501" spans="5:10" ht="12.75">
      <c r="E501" s="44"/>
      <c r="F501" s="44"/>
      <c r="G501" s="44"/>
      <c r="H501" s="44"/>
      <c r="I501" s="44"/>
      <c r="J501" s="300"/>
    </row>
    <row r="502" spans="5:10" ht="12.75">
      <c r="E502" s="44"/>
      <c r="F502" s="44"/>
      <c r="G502" s="44"/>
      <c r="H502" s="44"/>
      <c r="I502" s="44"/>
      <c r="J502" s="300"/>
    </row>
    <row r="503" spans="5:10" ht="12.75">
      <c r="E503" s="44"/>
      <c r="F503" s="44"/>
      <c r="G503" s="44"/>
      <c r="H503" s="44"/>
      <c r="I503" s="44"/>
      <c r="J503" s="300"/>
    </row>
    <row r="504" spans="5:10" ht="12.75">
      <c r="E504" s="44"/>
      <c r="F504" s="44"/>
      <c r="G504" s="44"/>
      <c r="H504" s="44"/>
      <c r="I504" s="44"/>
      <c r="J504" s="300"/>
    </row>
    <row r="505" spans="5:10" ht="12.75">
      <c r="E505" s="44"/>
      <c r="F505" s="44"/>
      <c r="G505" s="44"/>
      <c r="H505" s="44"/>
      <c r="I505" s="44"/>
      <c r="J505" s="300"/>
    </row>
    <row r="506" spans="5:10" ht="12.75">
      <c r="E506" s="44"/>
      <c r="F506" s="44"/>
      <c r="G506" s="44"/>
      <c r="H506" s="44"/>
      <c r="I506" s="44"/>
      <c r="J506" s="300"/>
    </row>
    <row r="507" spans="5:10" ht="12.75">
      <c r="E507" s="44"/>
      <c r="F507" s="44"/>
      <c r="G507" s="44"/>
      <c r="H507" s="44"/>
      <c r="I507" s="44"/>
      <c r="J507" s="300"/>
    </row>
    <row r="508" spans="5:10" ht="12.75">
      <c r="E508" s="44"/>
      <c r="F508" s="44"/>
      <c r="G508" s="44"/>
      <c r="H508" s="44"/>
      <c r="I508" s="44"/>
      <c r="J508" s="300"/>
    </row>
    <row r="509" spans="5:10" ht="12.75">
      <c r="E509" s="44"/>
      <c r="F509" s="44"/>
      <c r="G509" s="44"/>
      <c r="H509" s="44"/>
      <c r="I509" s="44"/>
      <c r="J509" s="300"/>
    </row>
    <row r="510" spans="5:10" ht="12.75">
      <c r="E510" s="44"/>
      <c r="F510" s="44"/>
      <c r="G510" s="44"/>
      <c r="H510" s="44"/>
      <c r="I510" s="44"/>
      <c r="J510" s="300"/>
    </row>
    <row r="511" spans="5:10" ht="12.75">
      <c r="E511" s="44"/>
      <c r="F511" s="44"/>
      <c r="G511" s="44"/>
      <c r="H511" s="44"/>
      <c r="I511" s="44"/>
      <c r="J511" s="300"/>
    </row>
    <row r="512" spans="5:10" ht="12.75">
      <c r="E512" s="44"/>
      <c r="F512" s="44"/>
      <c r="G512" s="44"/>
      <c r="H512" s="44"/>
      <c r="I512" s="44"/>
      <c r="J512" s="300"/>
    </row>
    <row r="513" spans="5:10" ht="12.75">
      <c r="E513" s="44"/>
      <c r="F513" s="44"/>
      <c r="G513" s="44"/>
      <c r="H513" s="44"/>
      <c r="I513" s="44"/>
      <c r="J513" s="300"/>
    </row>
    <row r="514" spans="5:10" ht="12.75">
      <c r="E514" s="44"/>
      <c r="F514" s="44"/>
      <c r="G514" s="44"/>
      <c r="H514" s="44"/>
      <c r="I514" s="44"/>
      <c r="J514" s="300"/>
    </row>
    <row r="515" spans="5:10" ht="12.75">
      <c r="E515" s="44"/>
      <c r="F515" s="44"/>
      <c r="G515" s="44"/>
      <c r="H515" s="44"/>
      <c r="I515" s="44"/>
      <c r="J515" s="300"/>
    </row>
    <row r="516" spans="5:10" ht="12.75">
      <c r="E516" s="44"/>
      <c r="F516" s="44"/>
      <c r="G516" s="44"/>
      <c r="H516" s="44"/>
      <c r="I516" s="44"/>
      <c r="J516" s="300"/>
    </row>
    <row r="517" spans="5:10" ht="12.75">
      <c r="E517" s="44"/>
      <c r="F517" s="44"/>
      <c r="G517" s="44"/>
      <c r="H517" s="44"/>
      <c r="I517" s="44"/>
      <c r="J517" s="300"/>
    </row>
    <row r="518" spans="5:10" ht="12.75">
      <c r="E518" s="44"/>
      <c r="F518" s="44"/>
      <c r="G518" s="44"/>
      <c r="H518" s="44"/>
      <c r="I518" s="44"/>
      <c r="J518" s="300"/>
    </row>
    <row r="519" spans="5:10" ht="12.75">
      <c r="E519" s="44"/>
      <c r="F519" s="44"/>
      <c r="G519" s="44"/>
      <c r="H519" s="44"/>
      <c r="I519" s="44"/>
      <c r="J519" s="300"/>
    </row>
    <row r="520" spans="5:10" ht="12.75">
      <c r="E520" s="44"/>
      <c r="F520" s="44"/>
      <c r="G520" s="44"/>
      <c r="H520" s="44"/>
      <c r="I520" s="44"/>
      <c r="J520" s="300"/>
    </row>
    <row r="521" spans="5:10" ht="12.75">
      <c r="E521" s="44"/>
      <c r="F521" s="44"/>
      <c r="G521" s="44"/>
      <c r="H521" s="44"/>
      <c r="I521" s="44"/>
      <c r="J521" s="300"/>
    </row>
    <row r="522" spans="5:10" ht="12.75">
      <c r="E522" s="44"/>
      <c r="F522" s="44"/>
      <c r="G522" s="44"/>
      <c r="H522" s="44"/>
      <c r="I522" s="44"/>
      <c r="J522" s="300"/>
    </row>
    <row r="523" spans="5:10" ht="12.75">
      <c r="E523" s="44"/>
      <c r="F523" s="44"/>
      <c r="G523" s="44"/>
      <c r="H523" s="44"/>
      <c r="I523" s="44"/>
      <c r="J523" s="300"/>
    </row>
    <row r="524" spans="5:10" ht="12.75">
      <c r="E524" s="44"/>
      <c r="F524" s="44"/>
      <c r="G524" s="44"/>
      <c r="H524" s="44"/>
      <c r="I524" s="44"/>
      <c r="J524" s="300"/>
    </row>
    <row r="525" spans="5:10" ht="12.75">
      <c r="E525" s="44"/>
      <c r="F525" s="44"/>
      <c r="G525" s="44"/>
      <c r="H525" s="44"/>
      <c r="I525" s="44"/>
      <c r="J525" s="300"/>
    </row>
    <row r="526" spans="5:10" ht="12.75">
      <c r="E526" s="44"/>
      <c r="F526" s="44"/>
      <c r="G526" s="44"/>
      <c r="H526" s="44"/>
      <c r="I526" s="44"/>
      <c r="J526" s="300"/>
    </row>
    <row r="527" spans="5:10" ht="12.75">
      <c r="E527" s="44"/>
      <c r="F527" s="44"/>
      <c r="G527" s="44"/>
      <c r="H527" s="44"/>
      <c r="I527" s="44"/>
      <c r="J527" s="300"/>
    </row>
    <row r="528" spans="5:10" ht="12.75">
      <c r="E528" s="44"/>
      <c r="F528" s="44"/>
      <c r="G528" s="44"/>
      <c r="H528" s="44"/>
      <c r="I528" s="44"/>
      <c r="J528" s="300"/>
    </row>
    <row r="529" spans="5:10" ht="12.75">
      <c r="E529" s="44"/>
      <c r="F529" s="44"/>
      <c r="G529" s="44"/>
      <c r="H529" s="44"/>
      <c r="I529" s="44"/>
      <c r="J529" s="300"/>
    </row>
    <row r="530" spans="5:10" ht="12.75">
      <c r="E530" s="44"/>
      <c r="F530" s="44"/>
      <c r="G530" s="44"/>
      <c r="H530" s="44"/>
      <c r="I530" s="44"/>
      <c r="J530" s="300"/>
    </row>
    <row r="531" spans="5:10" ht="12.75">
      <c r="E531" s="44"/>
      <c r="F531" s="44"/>
      <c r="G531" s="44"/>
      <c r="H531" s="44"/>
      <c r="I531" s="44"/>
      <c r="J531" s="300"/>
    </row>
    <row r="532" spans="5:10" ht="12.75">
      <c r="E532" s="44"/>
      <c r="F532" s="44"/>
      <c r="G532" s="44"/>
      <c r="H532" s="44"/>
      <c r="I532" s="44"/>
      <c r="J532" s="300"/>
    </row>
    <row r="533" spans="5:10" ht="12.75">
      <c r="E533" s="44"/>
      <c r="F533" s="44"/>
      <c r="G533" s="44"/>
      <c r="H533" s="44"/>
      <c r="I533" s="44"/>
      <c r="J533" s="300"/>
    </row>
    <row r="534" spans="5:10" ht="12.75">
      <c r="E534" s="44"/>
      <c r="F534" s="44"/>
      <c r="G534" s="44"/>
      <c r="H534" s="44"/>
      <c r="I534" s="44"/>
      <c r="J534" s="300"/>
    </row>
    <row r="535" spans="5:10" ht="12.75">
      <c r="E535" s="44"/>
      <c r="F535" s="44"/>
      <c r="G535" s="44"/>
      <c r="H535" s="44"/>
      <c r="I535" s="44"/>
      <c r="J535" s="300"/>
    </row>
    <row r="536" spans="5:10" ht="12.75">
      <c r="E536" s="44"/>
      <c r="F536" s="44"/>
      <c r="G536" s="44"/>
      <c r="H536" s="44"/>
      <c r="I536" s="44"/>
      <c r="J536" s="300"/>
    </row>
    <row r="537" spans="5:10" ht="12.75">
      <c r="E537" s="44"/>
      <c r="F537" s="44"/>
      <c r="G537" s="44"/>
      <c r="H537" s="44"/>
      <c r="I537" s="44"/>
      <c r="J537" s="300"/>
    </row>
    <row r="538" spans="5:10" ht="12.75">
      <c r="E538" s="44"/>
      <c r="F538" s="44"/>
      <c r="G538" s="44"/>
      <c r="H538" s="44"/>
      <c r="I538" s="44"/>
      <c r="J538" s="300"/>
    </row>
    <row r="539" spans="5:10" ht="12.75">
      <c r="E539" s="44"/>
      <c r="F539" s="44"/>
      <c r="G539" s="44"/>
      <c r="H539" s="44"/>
      <c r="I539" s="44"/>
      <c r="J539" s="300"/>
    </row>
    <row r="540" spans="5:10" ht="12.75">
      <c r="E540" s="44"/>
      <c r="F540" s="44"/>
      <c r="G540" s="44"/>
      <c r="H540" s="44"/>
      <c r="I540" s="44"/>
      <c r="J540" s="300"/>
    </row>
    <row r="541" spans="5:10" ht="12.75">
      <c r="E541" s="44"/>
      <c r="F541" s="44"/>
      <c r="G541" s="44"/>
      <c r="H541" s="44"/>
      <c r="I541" s="44"/>
      <c r="J541" s="300"/>
    </row>
    <row r="542" spans="5:10" ht="12.75">
      <c r="E542" s="44"/>
      <c r="F542" s="44"/>
      <c r="G542" s="44"/>
      <c r="H542" s="44"/>
      <c r="I542" s="44"/>
      <c r="J542" s="300"/>
    </row>
    <row r="543" spans="5:10" ht="12.75">
      <c r="E543" s="44"/>
      <c r="F543" s="44"/>
      <c r="G543" s="44"/>
      <c r="H543" s="44"/>
      <c r="I543" s="44"/>
      <c r="J543" s="300"/>
    </row>
    <row r="544" spans="5:10" ht="12.75">
      <c r="E544" s="44"/>
      <c r="F544" s="44"/>
      <c r="G544" s="44"/>
      <c r="H544" s="44"/>
      <c r="I544" s="44"/>
      <c r="J544" s="300"/>
    </row>
    <row r="545" spans="5:10" ht="12.75">
      <c r="E545" s="44"/>
      <c r="F545" s="44"/>
      <c r="G545" s="44"/>
      <c r="H545" s="44"/>
      <c r="I545" s="44"/>
      <c r="J545" s="300"/>
    </row>
    <row r="546" spans="5:10" ht="12.75">
      <c r="E546" s="44"/>
      <c r="F546" s="44"/>
      <c r="G546" s="44"/>
      <c r="H546" s="44"/>
      <c r="I546" s="44"/>
      <c r="J546" s="300"/>
    </row>
    <row r="547" spans="5:10" ht="12.75">
      <c r="E547" s="44"/>
      <c r="F547" s="44"/>
      <c r="G547" s="44"/>
      <c r="H547" s="44"/>
      <c r="I547" s="44"/>
      <c r="J547" s="300"/>
    </row>
    <row r="548" spans="5:10" ht="12.75">
      <c r="E548" s="44"/>
      <c r="F548" s="44"/>
      <c r="G548" s="44"/>
      <c r="H548" s="44"/>
      <c r="I548" s="44"/>
      <c r="J548" s="300"/>
    </row>
    <row r="549" spans="5:10" ht="12.75">
      <c r="E549" s="44"/>
      <c r="F549" s="44"/>
      <c r="G549" s="44"/>
      <c r="H549" s="44"/>
      <c r="I549" s="44"/>
      <c r="J549" s="300"/>
    </row>
    <row r="550" spans="5:10" ht="12.75">
      <c r="E550" s="44"/>
      <c r="F550" s="44"/>
      <c r="G550" s="44"/>
      <c r="H550" s="44"/>
      <c r="I550" s="44"/>
      <c r="J550" s="300"/>
    </row>
    <row r="551" spans="5:10" ht="12.75">
      <c r="E551" s="44"/>
      <c r="F551" s="44"/>
      <c r="G551" s="44"/>
      <c r="H551" s="44"/>
      <c r="I551" s="44"/>
      <c r="J551" s="300"/>
    </row>
    <row r="552" spans="5:10" ht="12.75">
      <c r="E552" s="44"/>
      <c r="F552" s="44"/>
      <c r="G552" s="44"/>
      <c r="H552" s="44"/>
      <c r="I552" s="44"/>
      <c r="J552" s="300"/>
    </row>
    <row r="553" spans="5:10" ht="12.75">
      <c r="E553" s="44"/>
      <c r="F553" s="44"/>
      <c r="G553" s="44"/>
      <c r="H553" s="44"/>
      <c r="I553" s="44"/>
      <c r="J553" s="300"/>
    </row>
    <row r="554" spans="5:10" ht="12.75">
      <c r="E554" s="44"/>
      <c r="F554" s="44"/>
      <c r="G554" s="44"/>
      <c r="H554" s="44"/>
      <c r="I554" s="44"/>
      <c r="J554" s="300"/>
    </row>
    <row r="555" spans="5:10" ht="12.75">
      <c r="E555" s="44"/>
      <c r="F555" s="44"/>
      <c r="G555" s="44"/>
      <c r="H555" s="44"/>
      <c r="I555" s="44"/>
      <c r="J555" s="300"/>
    </row>
    <row r="556" spans="5:10" ht="12.75">
      <c r="E556" s="44"/>
      <c r="F556" s="44"/>
      <c r="G556" s="44"/>
      <c r="H556" s="44"/>
      <c r="I556" s="44"/>
      <c r="J556" s="300"/>
    </row>
    <row r="557" spans="5:10" ht="12.75">
      <c r="E557" s="44"/>
      <c r="F557" s="44"/>
      <c r="G557" s="44"/>
      <c r="H557" s="44"/>
      <c r="I557" s="44"/>
      <c r="J557" s="300"/>
    </row>
    <row r="558" spans="5:10" ht="12.75">
      <c r="E558" s="44"/>
      <c r="F558" s="44"/>
      <c r="G558" s="44"/>
      <c r="H558" s="44"/>
      <c r="I558" s="44"/>
      <c r="J558" s="300"/>
    </row>
    <row r="559" spans="5:10" ht="12.75">
      <c r="E559" s="44"/>
      <c r="F559" s="44"/>
      <c r="G559" s="44"/>
      <c r="H559" s="44"/>
      <c r="I559" s="44"/>
      <c r="J559" s="300"/>
    </row>
    <row r="560" spans="5:10" ht="12.75">
      <c r="E560" s="44"/>
      <c r="F560" s="44"/>
      <c r="G560" s="44"/>
      <c r="H560" s="44"/>
      <c r="I560" s="44"/>
      <c r="J560" s="300"/>
    </row>
    <row r="561" spans="5:10" ht="12.75">
      <c r="E561" s="44"/>
      <c r="F561" s="44"/>
      <c r="G561" s="44"/>
      <c r="H561" s="44"/>
      <c r="I561" s="44"/>
      <c r="J561" s="300"/>
    </row>
  </sheetData>
  <mergeCells count="3">
    <mergeCell ref="A1:B1"/>
    <mergeCell ref="A2:B2"/>
    <mergeCell ref="G2:I2"/>
  </mergeCells>
  <printOptions/>
  <pageMargins left="0.5905511811023623" right="0.32" top="0.5905511811023623" bottom="0.984251968503937" header="0.1968503937007874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2:T149"/>
  <sheetViews>
    <sheetView tabSelected="1" view="pageBreakPreview" zoomScale="115" zoomScaleSheetLayoutView="115" workbookViewId="0" topLeftCell="A1">
      <selection activeCell="A8" sqref="A8"/>
    </sheetView>
  </sheetViews>
  <sheetFormatPr defaultColWidth="9.00390625" defaultRowHeight="12.75" outlineLevelRow="1"/>
  <cols>
    <col min="1" max="1" width="4.25390625" style="0" customWidth="1"/>
    <col min="2" max="2" width="14.375" style="80" customWidth="1"/>
    <col min="3" max="3" width="38.25390625" style="80" customWidth="1"/>
    <col min="4" max="4" width="4.625" style="79" customWidth="1"/>
    <col min="5" max="5" width="10.625" style="0" customWidth="1"/>
    <col min="6" max="6" width="9.875" style="0" customWidth="1"/>
    <col min="7" max="7" width="12.75390625" style="0" customWidth="1"/>
    <col min="8" max="14" width="9.00390625" style="0" hidden="1" customWidth="1"/>
  </cols>
  <sheetData>
    <row r="2" ht="12.75">
      <c r="G2" s="99">
        <v>42169</v>
      </c>
    </row>
    <row r="3" spans="1:7" ht="25.5" customHeight="1" thickBot="1">
      <c r="A3" s="355" t="s">
        <v>66</v>
      </c>
      <c r="B3" s="355"/>
      <c r="C3" s="356"/>
      <c r="D3" s="355"/>
      <c r="E3" s="355"/>
      <c r="F3" s="355"/>
      <c r="G3" s="355"/>
    </row>
    <row r="4" spans="1:7" ht="12.75">
      <c r="A4" s="285" t="s">
        <v>67</v>
      </c>
      <c r="B4" s="286"/>
      <c r="C4" s="357" t="s">
        <v>123</v>
      </c>
      <c r="D4" s="358"/>
      <c r="E4" s="358"/>
      <c r="F4" s="358"/>
      <c r="G4" s="359"/>
    </row>
    <row r="5" spans="1:7" ht="12.75">
      <c r="A5" s="287" t="s">
        <v>68</v>
      </c>
      <c r="B5" s="288"/>
      <c r="C5" s="360" t="s">
        <v>110</v>
      </c>
      <c r="D5" s="361"/>
      <c r="E5" s="361"/>
      <c r="F5" s="361"/>
      <c r="G5" s="362"/>
    </row>
    <row r="6" spans="1:7" ht="13.5" thickBot="1">
      <c r="A6" s="289" t="s">
        <v>69</v>
      </c>
      <c r="B6" s="290"/>
      <c r="C6" s="363" t="s">
        <v>124</v>
      </c>
      <c r="D6" s="364"/>
      <c r="E6" s="364"/>
      <c r="F6" s="364"/>
      <c r="G6" s="365"/>
    </row>
    <row r="7" ht="13.5" thickBot="1">
      <c r="C7" s="81"/>
    </row>
    <row r="8" spans="1:7" ht="12.75">
      <c r="A8" s="140" t="s">
        <v>70</v>
      </c>
      <c r="B8" s="134" t="s">
        <v>71</v>
      </c>
      <c r="C8" s="149" t="s">
        <v>72</v>
      </c>
      <c r="D8" s="135" t="s">
        <v>73</v>
      </c>
      <c r="E8" s="303" t="s">
        <v>74</v>
      </c>
      <c r="F8" s="304" t="s">
        <v>75</v>
      </c>
      <c r="G8" s="305" t="s">
        <v>76</v>
      </c>
    </row>
    <row r="9" spans="1:7" ht="12.75">
      <c r="A9" s="84" t="s">
        <v>77</v>
      </c>
      <c r="B9" s="143">
        <v>3</v>
      </c>
      <c r="C9" s="150" t="s">
        <v>158</v>
      </c>
      <c r="D9" s="152"/>
      <c r="E9" s="154"/>
      <c r="F9" s="368">
        <f>SUM(G10:G10)</f>
        <v>0</v>
      </c>
      <c r="G9" s="369"/>
    </row>
    <row r="10" spans="1:14" s="40" customFormat="1" ht="22.5">
      <c r="A10" s="94">
        <v>1</v>
      </c>
      <c r="B10" s="120" t="s">
        <v>125</v>
      </c>
      <c r="C10" s="138" t="s">
        <v>309</v>
      </c>
      <c r="D10" s="129" t="s">
        <v>78</v>
      </c>
      <c r="E10" s="136">
        <v>9.5</v>
      </c>
      <c r="F10" s="121"/>
      <c r="G10" s="137">
        <f>E10*F10</f>
        <v>0</v>
      </c>
      <c r="H10" s="117">
        <v>0.18576</v>
      </c>
      <c r="K10" s="118"/>
      <c r="L10" s="118"/>
      <c r="N10" s="118"/>
    </row>
    <row r="11" spans="1:7" ht="12.75">
      <c r="A11" s="172" t="s">
        <v>77</v>
      </c>
      <c r="B11" s="173">
        <v>6</v>
      </c>
      <c r="C11" s="174" t="s">
        <v>236</v>
      </c>
      <c r="D11" s="175"/>
      <c r="E11" s="176"/>
      <c r="F11" s="366">
        <f>SUM(G12:G15)</f>
        <v>0</v>
      </c>
      <c r="G11" s="367"/>
    </row>
    <row r="12" spans="1:7" ht="12.75">
      <c r="A12" s="110">
        <v>2</v>
      </c>
      <c r="B12" s="120" t="s">
        <v>127</v>
      </c>
      <c r="C12" s="92" t="s">
        <v>159</v>
      </c>
      <c r="D12" s="129" t="s">
        <v>78</v>
      </c>
      <c r="E12" s="136">
        <v>52</v>
      </c>
      <c r="F12" s="121"/>
      <c r="G12" s="137">
        <f>E12*F12</f>
        <v>0</v>
      </c>
    </row>
    <row r="13" spans="1:14" s="40" customFormat="1" ht="22.5">
      <c r="A13" s="94">
        <v>3</v>
      </c>
      <c r="B13" s="122" t="s">
        <v>126</v>
      </c>
      <c r="C13" s="138" t="s">
        <v>160</v>
      </c>
      <c r="D13" s="130" t="s">
        <v>78</v>
      </c>
      <c r="E13" s="136">
        <v>52</v>
      </c>
      <c r="F13" s="123"/>
      <c r="G13" s="137">
        <f>E13*F13</f>
        <v>0</v>
      </c>
      <c r="H13" s="117">
        <v>0.18576</v>
      </c>
      <c r="K13" s="118"/>
      <c r="L13" s="118"/>
      <c r="N13" s="118"/>
    </row>
    <row r="14" spans="1:14" s="40" customFormat="1" ht="22.5">
      <c r="A14" s="110">
        <v>4</v>
      </c>
      <c r="B14" s="183" t="s">
        <v>243</v>
      </c>
      <c r="C14" s="138" t="s">
        <v>238</v>
      </c>
      <c r="D14" s="130" t="s">
        <v>81</v>
      </c>
      <c r="E14" s="136">
        <v>2</v>
      </c>
      <c r="F14" s="123"/>
      <c r="G14" s="137">
        <f>E14*F14</f>
        <v>0</v>
      </c>
      <c r="H14" s="117"/>
      <c r="K14" s="118"/>
      <c r="L14" s="118"/>
      <c r="N14" s="118"/>
    </row>
    <row r="15" spans="1:14" s="40" customFormat="1" ht="22.5">
      <c r="A15" s="94">
        <v>5</v>
      </c>
      <c r="B15" s="183" t="s">
        <v>244</v>
      </c>
      <c r="C15" s="138" t="s">
        <v>237</v>
      </c>
      <c r="D15" s="130" t="s">
        <v>78</v>
      </c>
      <c r="E15" s="136">
        <v>0.5</v>
      </c>
      <c r="F15" s="184"/>
      <c r="G15" s="137">
        <f>E15*F15</f>
        <v>0</v>
      </c>
      <c r="H15" s="117"/>
      <c r="K15" s="118"/>
      <c r="L15" s="118"/>
      <c r="N15" s="118"/>
    </row>
    <row r="16" spans="1:7" ht="12.75">
      <c r="A16" s="172" t="s">
        <v>77</v>
      </c>
      <c r="B16" s="177" t="s">
        <v>44</v>
      </c>
      <c r="C16" s="174" t="s">
        <v>45</v>
      </c>
      <c r="D16" s="175"/>
      <c r="E16" s="176"/>
      <c r="F16" s="366">
        <f>SUM(G17:G17)</f>
        <v>0</v>
      </c>
      <c r="G16" s="367"/>
    </row>
    <row r="17" spans="1:20" s="95" customFormat="1" ht="33.75" outlineLevel="1">
      <c r="A17" s="141">
        <v>6</v>
      </c>
      <c r="B17" s="144" t="s">
        <v>317</v>
      </c>
      <c r="C17" s="151" t="s">
        <v>161</v>
      </c>
      <c r="D17" s="129" t="s">
        <v>78</v>
      </c>
      <c r="E17" s="213">
        <v>435</v>
      </c>
      <c r="F17" s="164"/>
      <c r="G17" s="98">
        <f>E17*F17</f>
        <v>0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</row>
    <row r="18" spans="1:7" ht="12.75">
      <c r="A18" s="84" t="s">
        <v>77</v>
      </c>
      <c r="B18" s="143">
        <v>95</v>
      </c>
      <c r="C18" s="150" t="s">
        <v>162</v>
      </c>
      <c r="D18" s="175"/>
      <c r="E18" s="214"/>
      <c r="F18" s="368">
        <f>SUM(G19:G19)</f>
        <v>0</v>
      </c>
      <c r="G18" s="369"/>
    </row>
    <row r="19" spans="1:20" s="95" customFormat="1" ht="22.5" outlineLevel="1">
      <c r="A19" s="142">
        <v>7</v>
      </c>
      <c r="B19" s="122" t="s">
        <v>128</v>
      </c>
      <c r="C19" s="138" t="s">
        <v>173</v>
      </c>
      <c r="D19" s="129" t="s">
        <v>78</v>
      </c>
      <c r="E19" s="139">
        <v>72.43</v>
      </c>
      <c r="F19" s="121"/>
      <c r="G19" s="137">
        <f>E19*F19</f>
        <v>0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1:7" ht="12.75">
      <c r="A20" s="172" t="s">
        <v>77</v>
      </c>
      <c r="B20" s="173">
        <v>96</v>
      </c>
      <c r="C20" s="174" t="s">
        <v>330</v>
      </c>
      <c r="D20" s="175"/>
      <c r="E20" s="179"/>
      <c r="F20" s="366">
        <f>SUM(G21:G31)</f>
        <v>0</v>
      </c>
      <c r="G20" s="367"/>
    </row>
    <row r="21" spans="1:20" ht="12.75" outlineLevel="1">
      <c r="A21" s="83">
        <v>8</v>
      </c>
      <c r="B21" s="145" t="s">
        <v>247</v>
      </c>
      <c r="C21" s="87" t="s">
        <v>108</v>
      </c>
      <c r="D21" s="153" t="s">
        <v>109</v>
      </c>
      <c r="E21" s="156">
        <v>48</v>
      </c>
      <c r="F21" s="82"/>
      <c r="G21" s="85">
        <f aca="true" t="shared" si="0" ref="G21">E21*F21</f>
        <v>0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1:7" s="111" customFormat="1" ht="11.25">
      <c r="A22" s="110">
        <v>9</v>
      </c>
      <c r="B22" s="146" t="s">
        <v>246</v>
      </c>
      <c r="C22" s="127" t="s">
        <v>121</v>
      </c>
      <c r="D22" s="159" t="s">
        <v>84</v>
      </c>
      <c r="E22" s="166">
        <v>8.134</v>
      </c>
      <c r="F22" s="160"/>
      <c r="G22" s="133">
        <f>E22*F22</f>
        <v>0</v>
      </c>
    </row>
    <row r="23" spans="1:20" ht="12.75" outlineLevel="1">
      <c r="A23" s="83">
        <v>10</v>
      </c>
      <c r="B23" s="145" t="s">
        <v>249</v>
      </c>
      <c r="C23" s="125" t="s">
        <v>100</v>
      </c>
      <c r="D23" s="131" t="s">
        <v>84</v>
      </c>
      <c r="E23" s="157">
        <v>16.268</v>
      </c>
      <c r="F23" s="90"/>
      <c r="G23" s="85">
        <f aca="true" t="shared" si="1" ref="G23:G28">E23*F23</f>
        <v>0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</row>
    <row r="24" spans="1:20" ht="12.75" outlineLevel="1">
      <c r="A24" s="110">
        <v>11</v>
      </c>
      <c r="B24" s="145" t="s">
        <v>250</v>
      </c>
      <c r="C24" s="125" t="s">
        <v>101</v>
      </c>
      <c r="D24" s="131" t="s">
        <v>84</v>
      </c>
      <c r="E24" s="157">
        <v>8.134</v>
      </c>
      <c r="F24" s="90"/>
      <c r="G24" s="85">
        <f t="shared" si="1"/>
        <v>0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</row>
    <row r="25" spans="1:20" ht="12.75" outlineLevel="1">
      <c r="A25" s="83">
        <v>12</v>
      </c>
      <c r="B25" s="145" t="s">
        <v>251</v>
      </c>
      <c r="C25" s="125" t="s">
        <v>102</v>
      </c>
      <c r="D25" s="131" t="s">
        <v>84</v>
      </c>
      <c r="E25" s="157">
        <v>81.34</v>
      </c>
      <c r="F25" s="90"/>
      <c r="G25" s="85">
        <f t="shared" si="1"/>
        <v>0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</row>
    <row r="26" spans="1:20" ht="12.75" outlineLevel="1">
      <c r="A26" s="110">
        <v>13</v>
      </c>
      <c r="B26" s="145" t="s">
        <v>252</v>
      </c>
      <c r="C26" s="125" t="s">
        <v>103</v>
      </c>
      <c r="D26" s="131" t="s">
        <v>84</v>
      </c>
      <c r="E26" s="157">
        <v>8.134</v>
      </c>
      <c r="F26" s="90"/>
      <c r="G26" s="85">
        <f t="shared" si="1"/>
        <v>0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</row>
    <row r="27" spans="1:20" ht="12.75" outlineLevel="1">
      <c r="A27" s="83">
        <v>14</v>
      </c>
      <c r="B27" s="145" t="s">
        <v>253</v>
      </c>
      <c r="C27" s="125" t="s">
        <v>163</v>
      </c>
      <c r="D27" s="131" t="s">
        <v>84</v>
      </c>
      <c r="E27" s="157">
        <v>8.134</v>
      </c>
      <c r="F27" s="90"/>
      <c r="G27" s="85">
        <f t="shared" si="1"/>
        <v>0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</row>
    <row r="28" spans="1:20" ht="12.75" outlineLevel="1">
      <c r="A28" s="110">
        <v>15</v>
      </c>
      <c r="B28" s="145" t="s">
        <v>256</v>
      </c>
      <c r="C28" s="125" t="s">
        <v>164</v>
      </c>
      <c r="D28" s="131" t="s">
        <v>84</v>
      </c>
      <c r="E28" s="157">
        <v>4.342</v>
      </c>
      <c r="F28" s="90"/>
      <c r="G28" s="85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</row>
    <row r="29" spans="1:20" ht="12.75" outlineLevel="1">
      <c r="A29" s="83">
        <v>16</v>
      </c>
      <c r="B29" s="145" t="s">
        <v>256</v>
      </c>
      <c r="C29" s="125" t="s">
        <v>165</v>
      </c>
      <c r="D29" s="131" t="s">
        <v>84</v>
      </c>
      <c r="E29" s="157">
        <v>0.716</v>
      </c>
      <c r="F29" s="90"/>
      <c r="G29" s="85">
        <f aca="true" t="shared" si="2" ref="G29:G30">E29*F29</f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</row>
    <row r="30" spans="1:20" ht="12.75" outlineLevel="1">
      <c r="A30" s="110">
        <v>17</v>
      </c>
      <c r="B30" s="145" t="s">
        <v>256</v>
      </c>
      <c r="C30" s="125" t="s">
        <v>166</v>
      </c>
      <c r="D30" s="131" t="s">
        <v>84</v>
      </c>
      <c r="E30" s="157">
        <v>0.88</v>
      </c>
      <c r="F30" s="90"/>
      <c r="G30" s="85">
        <f t="shared" si="2"/>
        <v>0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 ht="12.75" outlineLevel="1">
      <c r="A31" s="83">
        <v>18</v>
      </c>
      <c r="B31" s="145" t="s">
        <v>256</v>
      </c>
      <c r="C31" s="125" t="s">
        <v>167</v>
      </c>
      <c r="D31" s="131" t="s">
        <v>84</v>
      </c>
      <c r="E31" s="157">
        <v>0.78</v>
      </c>
      <c r="F31" s="90"/>
      <c r="G31" s="85">
        <f aca="true" t="shared" si="3" ref="G31">E31*F31</f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7" ht="12.75">
      <c r="A32" s="172" t="s">
        <v>77</v>
      </c>
      <c r="B32" s="173">
        <v>99</v>
      </c>
      <c r="C32" s="174" t="s">
        <v>168</v>
      </c>
      <c r="D32" s="175"/>
      <c r="E32" s="178"/>
      <c r="F32" s="366">
        <f>SUM(G33:G33)</f>
        <v>0</v>
      </c>
      <c r="G32" s="367"/>
    </row>
    <row r="33" spans="1:7" s="111" customFormat="1" ht="11.25">
      <c r="A33" s="110">
        <v>19</v>
      </c>
      <c r="B33" s="114" t="s">
        <v>248</v>
      </c>
      <c r="C33" s="127" t="s">
        <v>169</v>
      </c>
      <c r="D33" s="115" t="s">
        <v>84</v>
      </c>
      <c r="E33" s="128">
        <v>8.134</v>
      </c>
      <c r="F33" s="112"/>
      <c r="G33" s="113">
        <f>E33*F33</f>
        <v>0</v>
      </c>
    </row>
    <row r="34" spans="1:7" ht="12.75">
      <c r="A34" s="172" t="s">
        <v>77</v>
      </c>
      <c r="B34" s="177" t="s">
        <v>42</v>
      </c>
      <c r="C34" s="174" t="s">
        <v>43</v>
      </c>
      <c r="D34" s="175"/>
      <c r="E34" s="176"/>
      <c r="F34" s="366">
        <f>SUM(G35:G40)</f>
        <v>0</v>
      </c>
      <c r="G34" s="367"/>
    </row>
    <row r="35" spans="1:7" ht="12.75">
      <c r="A35" s="110">
        <v>20</v>
      </c>
      <c r="B35" s="122" t="s">
        <v>152</v>
      </c>
      <c r="C35" s="92" t="s">
        <v>153</v>
      </c>
      <c r="D35" s="129" t="s">
        <v>78</v>
      </c>
      <c r="E35" s="136">
        <v>36.4</v>
      </c>
      <c r="F35" s="121"/>
      <c r="G35" s="137">
        <f aca="true" t="shared" si="4" ref="G35:G40">E35*F35</f>
        <v>0</v>
      </c>
    </row>
    <row r="36" spans="1:7" ht="12.75">
      <c r="A36" s="110">
        <v>21</v>
      </c>
      <c r="B36" s="122" t="s">
        <v>154</v>
      </c>
      <c r="C36" s="92" t="s">
        <v>155</v>
      </c>
      <c r="D36" s="130" t="s">
        <v>78</v>
      </c>
      <c r="E36" s="136">
        <v>36.4</v>
      </c>
      <c r="F36" s="123"/>
      <c r="G36" s="137">
        <f t="shared" si="4"/>
        <v>0</v>
      </c>
    </row>
    <row r="37" spans="1:20" ht="33.75" outlineLevel="1">
      <c r="A37" s="110">
        <v>22</v>
      </c>
      <c r="B37" s="186" t="s">
        <v>239</v>
      </c>
      <c r="C37" s="87" t="s">
        <v>310</v>
      </c>
      <c r="D37" s="130" t="s">
        <v>78</v>
      </c>
      <c r="E37" s="155">
        <v>46.8</v>
      </c>
      <c r="F37" s="90"/>
      <c r="G37" s="85">
        <f t="shared" si="4"/>
        <v>0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</row>
    <row r="38" spans="1:20" ht="22.5" outlineLevel="1">
      <c r="A38" s="110">
        <v>23</v>
      </c>
      <c r="B38" s="124" t="s">
        <v>242</v>
      </c>
      <c r="C38" s="87" t="s">
        <v>172</v>
      </c>
      <c r="D38" s="130" t="s">
        <v>78</v>
      </c>
      <c r="E38" s="155">
        <v>20</v>
      </c>
      <c r="F38" s="90"/>
      <c r="G38" s="85">
        <f t="shared" si="4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</row>
    <row r="39" spans="1:20" ht="12.75" outlineLevel="1">
      <c r="A39" s="110">
        <v>24</v>
      </c>
      <c r="B39" s="124" t="s">
        <v>245</v>
      </c>
      <c r="C39" s="87" t="s">
        <v>171</v>
      </c>
      <c r="D39" s="130" t="s">
        <v>78</v>
      </c>
      <c r="E39" s="161">
        <v>66.8</v>
      </c>
      <c r="F39" s="90"/>
      <c r="G39" s="133">
        <f t="shared" si="4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</row>
    <row r="40" spans="1:20" ht="12.75" outlineLevel="1">
      <c r="A40" s="110">
        <v>25</v>
      </c>
      <c r="B40" s="122" t="s">
        <v>259</v>
      </c>
      <c r="C40" s="92" t="s">
        <v>170</v>
      </c>
      <c r="D40" s="130" t="s">
        <v>84</v>
      </c>
      <c r="E40" s="126">
        <v>0.529</v>
      </c>
      <c r="F40" s="123"/>
      <c r="G40" s="137">
        <f t="shared" si="4"/>
        <v>0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1:7" ht="12.75">
      <c r="A41" s="172" t="s">
        <v>77</v>
      </c>
      <c r="B41" s="173">
        <v>712</v>
      </c>
      <c r="C41" s="174" t="s">
        <v>174</v>
      </c>
      <c r="D41" s="175"/>
      <c r="E41" s="176"/>
      <c r="F41" s="366">
        <f>SUM(G42:G42)</f>
        <v>0</v>
      </c>
      <c r="G41" s="367"/>
    </row>
    <row r="42" spans="1:20" ht="22.5" outlineLevel="1">
      <c r="A42" s="94">
        <v>26</v>
      </c>
      <c r="B42" s="122" t="s">
        <v>129</v>
      </c>
      <c r="C42" s="138" t="s">
        <v>175</v>
      </c>
      <c r="D42" s="129" t="s">
        <v>78</v>
      </c>
      <c r="E42" s="136">
        <v>209.5</v>
      </c>
      <c r="F42" s="121"/>
      <c r="G42" s="137">
        <f>E42*F42</f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1:7" ht="12.75">
      <c r="A43" s="172" t="s">
        <v>77</v>
      </c>
      <c r="B43" s="177" t="s">
        <v>49</v>
      </c>
      <c r="C43" s="174" t="s">
        <v>50</v>
      </c>
      <c r="D43" s="175"/>
      <c r="E43" s="176"/>
      <c r="F43" s="366">
        <f>SUM(G44:G62)</f>
        <v>0</v>
      </c>
      <c r="G43" s="367"/>
    </row>
    <row r="44" spans="1:20" ht="12.75" outlineLevel="1">
      <c r="A44" s="83">
        <v>27</v>
      </c>
      <c r="B44" s="145" t="s">
        <v>257</v>
      </c>
      <c r="C44" s="87" t="s">
        <v>80</v>
      </c>
      <c r="D44" s="129" t="s">
        <v>78</v>
      </c>
      <c r="E44" s="163">
        <v>209.5</v>
      </c>
      <c r="F44" s="162"/>
      <c r="G44" s="133">
        <f aca="true" t="shared" si="5" ref="G44">E44*F44</f>
        <v>0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14" s="40" customFormat="1" ht="11.25">
      <c r="A45" s="94">
        <v>28</v>
      </c>
      <c r="B45" s="122" t="s">
        <v>134</v>
      </c>
      <c r="C45" s="92" t="s">
        <v>176</v>
      </c>
      <c r="D45" s="130" t="s">
        <v>78</v>
      </c>
      <c r="E45" s="136">
        <v>209.5</v>
      </c>
      <c r="F45" s="123"/>
      <c r="G45" s="137">
        <f aca="true" t="shared" si="6" ref="G45:G54">E45*F45</f>
        <v>0</v>
      </c>
      <c r="H45" s="117"/>
      <c r="K45" s="118"/>
      <c r="L45" s="118"/>
      <c r="N45" s="118"/>
    </row>
    <row r="46" spans="1:20" ht="12.75" outlineLevel="1">
      <c r="A46" s="83">
        <v>29</v>
      </c>
      <c r="B46" s="183" t="s">
        <v>135</v>
      </c>
      <c r="C46" s="92" t="s">
        <v>212</v>
      </c>
      <c r="D46" s="130" t="s">
        <v>78</v>
      </c>
      <c r="E46" s="136">
        <v>213.7</v>
      </c>
      <c r="F46" s="123"/>
      <c r="G46" s="137">
        <f t="shared" si="6"/>
        <v>0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</row>
    <row r="47" spans="1:14" s="40" customFormat="1" ht="11.25">
      <c r="A47" s="94">
        <v>30</v>
      </c>
      <c r="B47" s="183" t="s">
        <v>136</v>
      </c>
      <c r="C47" s="92" t="s">
        <v>137</v>
      </c>
      <c r="D47" s="130" t="s">
        <v>78</v>
      </c>
      <c r="E47" s="136">
        <v>237.55</v>
      </c>
      <c r="F47" s="123"/>
      <c r="G47" s="137">
        <f t="shared" si="6"/>
        <v>0</v>
      </c>
      <c r="H47" s="117"/>
      <c r="K47" s="118"/>
      <c r="L47" s="118"/>
      <c r="N47" s="118"/>
    </row>
    <row r="48" spans="1:20" ht="22.5" outlineLevel="1">
      <c r="A48" s="83">
        <v>31</v>
      </c>
      <c r="B48" s="183" t="s">
        <v>136</v>
      </c>
      <c r="C48" s="138" t="s">
        <v>177</v>
      </c>
      <c r="D48" s="130" t="s">
        <v>109</v>
      </c>
      <c r="E48" s="136">
        <v>26.43</v>
      </c>
      <c r="F48" s="123"/>
      <c r="G48" s="137">
        <f t="shared" si="6"/>
        <v>0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</row>
    <row r="49" spans="1:14" s="40" customFormat="1" ht="11.25">
      <c r="A49" s="94">
        <v>32</v>
      </c>
      <c r="B49" s="183" t="s">
        <v>136</v>
      </c>
      <c r="C49" s="92" t="s">
        <v>138</v>
      </c>
      <c r="D49" s="130" t="s">
        <v>81</v>
      </c>
      <c r="E49" s="136">
        <v>6</v>
      </c>
      <c r="F49" s="123"/>
      <c r="G49" s="137">
        <f t="shared" si="6"/>
        <v>0</v>
      </c>
      <c r="H49" s="117"/>
      <c r="K49" s="118"/>
      <c r="L49" s="118"/>
      <c r="N49" s="118"/>
    </row>
    <row r="50" spans="1:14" s="40" customFormat="1" ht="25.5" customHeight="1">
      <c r="A50" s="83">
        <v>33</v>
      </c>
      <c r="B50" s="183" t="s">
        <v>139</v>
      </c>
      <c r="C50" s="138" t="s">
        <v>213</v>
      </c>
      <c r="D50" s="130" t="s">
        <v>78</v>
      </c>
      <c r="E50" s="136">
        <v>249.4</v>
      </c>
      <c r="F50" s="123"/>
      <c r="G50" s="137">
        <f t="shared" si="6"/>
        <v>0</v>
      </c>
      <c r="H50" s="117">
        <v>1.5486</v>
      </c>
      <c r="K50" s="118"/>
      <c r="L50" s="118"/>
      <c r="N50" s="118"/>
    </row>
    <row r="51" spans="1:14" s="40" customFormat="1" ht="11.25">
      <c r="A51" s="94">
        <v>34</v>
      </c>
      <c r="B51" s="183" t="s">
        <v>140</v>
      </c>
      <c r="C51" s="92" t="s">
        <v>178</v>
      </c>
      <c r="D51" s="130" t="s">
        <v>81</v>
      </c>
      <c r="E51" s="136">
        <v>700</v>
      </c>
      <c r="F51" s="123"/>
      <c r="G51" s="137">
        <f t="shared" si="6"/>
        <v>0</v>
      </c>
      <c r="H51" s="117"/>
      <c r="K51" s="118"/>
      <c r="L51" s="118"/>
      <c r="N51" s="118"/>
    </row>
    <row r="52" spans="1:14" s="40" customFormat="1" ht="11.25">
      <c r="A52" s="83">
        <v>35</v>
      </c>
      <c r="B52" s="183" t="s">
        <v>141</v>
      </c>
      <c r="C52" s="92" t="s">
        <v>179</v>
      </c>
      <c r="D52" s="130" t="s">
        <v>81</v>
      </c>
      <c r="E52" s="136">
        <v>12</v>
      </c>
      <c r="F52" s="123"/>
      <c r="G52" s="137">
        <f t="shared" si="6"/>
        <v>0</v>
      </c>
      <c r="H52" s="117"/>
      <c r="K52" s="118"/>
      <c r="L52" s="118"/>
      <c r="N52" s="118"/>
    </row>
    <row r="53" spans="1:14" s="40" customFormat="1" ht="11.25">
      <c r="A53" s="94">
        <v>36</v>
      </c>
      <c r="B53" s="183" t="s">
        <v>142</v>
      </c>
      <c r="C53" s="92" t="s">
        <v>180</v>
      </c>
      <c r="D53" s="130" t="s">
        <v>109</v>
      </c>
      <c r="E53" s="136">
        <v>60</v>
      </c>
      <c r="F53" s="123"/>
      <c r="G53" s="137">
        <f t="shared" si="6"/>
        <v>0</v>
      </c>
      <c r="H53" s="117"/>
      <c r="K53" s="118"/>
      <c r="L53" s="118"/>
      <c r="N53" s="118"/>
    </row>
    <row r="54" spans="1:14" s="40" customFormat="1" ht="22.5">
      <c r="A54" s="83">
        <v>37</v>
      </c>
      <c r="B54" s="122" t="s">
        <v>315</v>
      </c>
      <c r="C54" s="138" t="s">
        <v>181</v>
      </c>
      <c r="D54" s="130" t="s">
        <v>78</v>
      </c>
      <c r="E54" s="136">
        <v>296.8</v>
      </c>
      <c r="F54" s="123"/>
      <c r="G54" s="137">
        <f t="shared" si="6"/>
        <v>0</v>
      </c>
      <c r="H54" s="117">
        <v>0.03262</v>
      </c>
      <c r="K54" s="118"/>
      <c r="L54" s="118"/>
      <c r="N54" s="118"/>
    </row>
    <row r="55" spans="1:14" s="40" customFormat="1" ht="33.75" customHeight="1">
      <c r="A55" s="94">
        <v>38</v>
      </c>
      <c r="B55" s="122" t="s">
        <v>316</v>
      </c>
      <c r="C55" s="138" t="s">
        <v>319</v>
      </c>
      <c r="D55" s="130" t="s">
        <v>109</v>
      </c>
      <c r="E55" s="136">
        <v>124.1</v>
      </c>
      <c r="F55" s="123"/>
      <c r="G55" s="137">
        <f aca="true" t="shared" si="7" ref="G55:G56">E55*F55</f>
        <v>0</v>
      </c>
      <c r="H55" s="117">
        <v>0.03262</v>
      </c>
      <c r="K55" s="118"/>
      <c r="L55" s="118"/>
      <c r="N55" s="118"/>
    </row>
    <row r="56" spans="1:14" s="40" customFormat="1" ht="33.75">
      <c r="A56" s="83">
        <v>39</v>
      </c>
      <c r="B56" s="147">
        <v>28323380</v>
      </c>
      <c r="C56" s="138" t="s">
        <v>182</v>
      </c>
      <c r="D56" s="130" t="s">
        <v>78</v>
      </c>
      <c r="E56" s="136">
        <v>375</v>
      </c>
      <c r="F56" s="123"/>
      <c r="G56" s="137">
        <f t="shared" si="7"/>
        <v>0</v>
      </c>
      <c r="H56" s="117">
        <v>0.03262</v>
      </c>
      <c r="K56" s="118"/>
      <c r="L56" s="118"/>
      <c r="N56" s="118"/>
    </row>
    <row r="57" spans="1:14" s="40" customFormat="1" ht="11.25">
      <c r="A57" s="94">
        <v>40</v>
      </c>
      <c r="B57" s="183" t="s">
        <v>130</v>
      </c>
      <c r="C57" s="92" t="s">
        <v>311</v>
      </c>
      <c r="D57" s="130" t="s">
        <v>109</v>
      </c>
      <c r="E57" s="136">
        <v>100</v>
      </c>
      <c r="F57" s="123"/>
      <c r="G57" s="137">
        <f aca="true" t="shared" si="8" ref="G57:G62">E57*F57</f>
        <v>0</v>
      </c>
      <c r="H57" s="117">
        <v>0.00075</v>
      </c>
      <c r="K57" s="118"/>
      <c r="L57" s="118"/>
      <c r="N57" s="118"/>
    </row>
    <row r="58" spans="1:14" s="40" customFormat="1" ht="22.5">
      <c r="A58" s="83">
        <v>41</v>
      </c>
      <c r="B58" s="183" t="s">
        <v>131</v>
      </c>
      <c r="C58" s="138" t="s">
        <v>183</v>
      </c>
      <c r="D58" s="130" t="s">
        <v>81</v>
      </c>
      <c r="E58" s="136">
        <v>14</v>
      </c>
      <c r="F58" s="123"/>
      <c r="G58" s="137">
        <f t="shared" si="8"/>
        <v>0</v>
      </c>
      <c r="H58" s="117">
        <v>0.0045</v>
      </c>
      <c r="K58" s="118"/>
      <c r="L58" s="118"/>
      <c r="N58" s="118"/>
    </row>
    <row r="59" spans="1:14" s="40" customFormat="1" ht="22.5">
      <c r="A59" s="94">
        <v>42</v>
      </c>
      <c r="B59" s="206">
        <v>28376506</v>
      </c>
      <c r="C59" s="138" t="s">
        <v>184</v>
      </c>
      <c r="D59" s="130" t="s">
        <v>109</v>
      </c>
      <c r="E59" s="136">
        <v>39</v>
      </c>
      <c r="F59" s="123"/>
      <c r="G59" s="137">
        <f t="shared" si="8"/>
        <v>0</v>
      </c>
      <c r="H59" s="117">
        <v>0.0045</v>
      </c>
      <c r="K59" s="118"/>
      <c r="L59" s="118"/>
      <c r="N59" s="118"/>
    </row>
    <row r="60" spans="1:14" s="40" customFormat="1" ht="22.5">
      <c r="A60" s="83">
        <v>43</v>
      </c>
      <c r="B60" s="206">
        <v>28376507</v>
      </c>
      <c r="C60" s="138" t="s">
        <v>185</v>
      </c>
      <c r="D60" s="130" t="s">
        <v>81</v>
      </c>
      <c r="E60" s="136">
        <v>5</v>
      </c>
      <c r="F60" s="123"/>
      <c r="G60" s="137">
        <f t="shared" si="8"/>
        <v>0</v>
      </c>
      <c r="H60" s="117">
        <v>0.0045</v>
      </c>
      <c r="K60" s="118"/>
      <c r="L60" s="118"/>
      <c r="N60" s="118"/>
    </row>
    <row r="61" spans="1:14" s="40" customFormat="1" ht="11.25">
      <c r="A61" s="94">
        <v>44</v>
      </c>
      <c r="B61" s="183" t="s">
        <v>132</v>
      </c>
      <c r="C61" s="92" t="s">
        <v>133</v>
      </c>
      <c r="D61" s="130" t="s">
        <v>109</v>
      </c>
      <c r="E61" s="136">
        <v>450</v>
      </c>
      <c r="F61" s="123"/>
      <c r="G61" s="137">
        <f t="shared" si="8"/>
        <v>0</v>
      </c>
      <c r="H61" s="117">
        <v>0.00375</v>
      </c>
      <c r="K61" s="118"/>
      <c r="L61" s="118"/>
      <c r="N61" s="118"/>
    </row>
    <row r="62" spans="1:20" ht="12.75" outlineLevel="1">
      <c r="A62" s="83">
        <v>45</v>
      </c>
      <c r="B62" s="124" t="s">
        <v>258</v>
      </c>
      <c r="C62" s="125" t="s">
        <v>85</v>
      </c>
      <c r="D62" s="131" t="s">
        <v>84</v>
      </c>
      <c r="E62" s="93">
        <v>1.814</v>
      </c>
      <c r="F62" s="90"/>
      <c r="G62" s="132">
        <f t="shared" si="8"/>
        <v>0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1:7" ht="12.75">
      <c r="A63" s="172" t="s">
        <v>77</v>
      </c>
      <c r="B63" s="177" t="s">
        <v>51</v>
      </c>
      <c r="C63" s="174" t="s">
        <v>52</v>
      </c>
      <c r="D63" s="175"/>
      <c r="E63" s="176"/>
      <c r="F63" s="366">
        <f>SUM(G64:G79)</f>
        <v>0</v>
      </c>
      <c r="G63" s="367"/>
    </row>
    <row r="64" spans="1:20" ht="12.75" outlineLevel="1">
      <c r="A64" s="83">
        <v>46</v>
      </c>
      <c r="B64" s="145" t="s">
        <v>260</v>
      </c>
      <c r="C64" s="87" t="s">
        <v>107</v>
      </c>
      <c r="D64" s="153" t="s">
        <v>78</v>
      </c>
      <c r="E64" s="163">
        <v>167.48</v>
      </c>
      <c r="F64" s="162"/>
      <c r="G64" s="133">
        <f aca="true" t="shared" si="9" ref="G64">E64*F64</f>
        <v>0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</row>
    <row r="65" spans="1:20" ht="12.75" outlineLevel="1">
      <c r="A65" s="83">
        <v>47</v>
      </c>
      <c r="B65" s="145" t="s">
        <v>261</v>
      </c>
      <c r="C65" s="87" t="s">
        <v>189</v>
      </c>
      <c r="D65" s="153" t="s">
        <v>109</v>
      </c>
      <c r="E65" s="163">
        <v>26.4</v>
      </c>
      <c r="F65" s="123"/>
      <c r="G65" s="133">
        <f aca="true" t="shared" si="10" ref="G65:G79">E65*F65</f>
        <v>0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1:14" s="40" customFormat="1" ht="11.25">
      <c r="A66" s="83">
        <v>48</v>
      </c>
      <c r="B66" s="122" t="s">
        <v>144</v>
      </c>
      <c r="C66" s="92" t="s">
        <v>145</v>
      </c>
      <c r="D66" s="130" t="s">
        <v>78</v>
      </c>
      <c r="E66" s="139">
        <v>118.38</v>
      </c>
      <c r="F66" s="123"/>
      <c r="G66" s="137">
        <f>E66*F66</f>
        <v>0</v>
      </c>
      <c r="H66" s="119"/>
      <c r="K66" s="118"/>
      <c r="L66" s="118"/>
      <c r="N66" s="118"/>
    </row>
    <row r="67" spans="1:14" s="40" customFormat="1" ht="22.5">
      <c r="A67" s="83">
        <v>49</v>
      </c>
      <c r="B67" s="122" t="s">
        <v>143</v>
      </c>
      <c r="C67" s="138" t="s">
        <v>190</v>
      </c>
      <c r="D67" s="130" t="s">
        <v>109</v>
      </c>
      <c r="E67" s="139">
        <v>6.4</v>
      </c>
      <c r="F67" s="123"/>
      <c r="G67" s="137">
        <f>E67*F67</f>
        <v>0</v>
      </c>
      <c r="H67" s="117">
        <v>0.10555</v>
      </c>
      <c r="K67" s="118"/>
      <c r="L67" s="118"/>
      <c r="N67" s="118"/>
    </row>
    <row r="68" spans="1:14" s="40" customFormat="1" ht="22.5">
      <c r="A68" s="83">
        <v>50</v>
      </c>
      <c r="B68" s="183" t="s">
        <v>240</v>
      </c>
      <c r="C68" s="138" t="s">
        <v>241</v>
      </c>
      <c r="D68" s="130" t="s">
        <v>109</v>
      </c>
      <c r="E68" s="139">
        <v>34.3</v>
      </c>
      <c r="F68" s="123"/>
      <c r="G68" s="137">
        <f>E68*F68</f>
        <v>0</v>
      </c>
      <c r="H68" s="117">
        <v>0.10555</v>
      </c>
      <c r="K68" s="118"/>
      <c r="L68" s="118"/>
      <c r="N68" s="118"/>
    </row>
    <row r="69" spans="1:14" s="40" customFormat="1" ht="33.75">
      <c r="A69" s="83">
        <v>51</v>
      </c>
      <c r="B69" s="122" t="s">
        <v>147</v>
      </c>
      <c r="C69" s="138" t="s">
        <v>191</v>
      </c>
      <c r="D69" s="130" t="s">
        <v>78</v>
      </c>
      <c r="E69" s="139">
        <v>15.6</v>
      </c>
      <c r="F69" s="123"/>
      <c r="G69" s="137">
        <f>E69*F69</f>
        <v>0</v>
      </c>
      <c r="H69" s="117">
        <v>0.41076</v>
      </c>
      <c r="K69" s="118"/>
      <c r="L69" s="118"/>
      <c r="N69" s="118"/>
    </row>
    <row r="70" spans="1:14" s="40" customFormat="1" ht="22.5">
      <c r="A70" s="83">
        <v>52</v>
      </c>
      <c r="B70" s="183" t="s">
        <v>262</v>
      </c>
      <c r="C70" s="138" t="s">
        <v>325</v>
      </c>
      <c r="D70" s="130" t="s">
        <v>109</v>
      </c>
      <c r="E70" s="136">
        <v>120</v>
      </c>
      <c r="F70" s="123"/>
      <c r="G70" s="137">
        <f>E70*F70</f>
        <v>0</v>
      </c>
      <c r="H70" s="117"/>
      <c r="K70" s="118"/>
      <c r="L70" s="118"/>
      <c r="N70" s="118"/>
    </row>
    <row r="71" spans="1:20" ht="12.75" outlineLevel="1">
      <c r="A71" s="83">
        <v>53</v>
      </c>
      <c r="B71" s="145" t="s">
        <v>263</v>
      </c>
      <c r="C71" s="87" t="s">
        <v>86</v>
      </c>
      <c r="D71" s="153" t="s">
        <v>78</v>
      </c>
      <c r="E71" s="163">
        <v>293.86</v>
      </c>
      <c r="F71" s="123"/>
      <c r="G71" s="133">
        <f t="shared" si="10"/>
        <v>0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1:20" ht="12.75" outlineLevel="1">
      <c r="A72" s="83">
        <v>54</v>
      </c>
      <c r="B72" s="145" t="s">
        <v>264</v>
      </c>
      <c r="C72" s="87" t="s">
        <v>87</v>
      </c>
      <c r="D72" s="153" t="s">
        <v>78</v>
      </c>
      <c r="E72" s="163">
        <v>52.48</v>
      </c>
      <c r="F72" s="123"/>
      <c r="G72" s="133">
        <f t="shared" si="10"/>
        <v>0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1:14" s="40" customFormat="1" ht="11.25">
      <c r="A73" s="83">
        <v>55</v>
      </c>
      <c r="B73" s="122" t="s">
        <v>146</v>
      </c>
      <c r="C73" s="92" t="s">
        <v>193</v>
      </c>
      <c r="D73" s="130" t="s">
        <v>78</v>
      </c>
      <c r="E73" s="139">
        <v>241.38</v>
      </c>
      <c r="F73" s="123"/>
      <c r="G73" s="137">
        <f>E73*F73</f>
        <v>0</v>
      </c>
      <c r="H73" s="117"/>
      <c r="K73" s="118"/>
      <c r="L73" s="118"/>
      <c r="N73" s="118"/>
    </row>
    <row r="74" spans="1:20" ht="12.75" outlineLevel="1">
      <c r="A74" s="83">
        <v>56</v>
      </c>
      <c r="B74" s="185">
        <v>60515004</v>
      </c>
      <c r="C74" s="87" t="s">
        <v>196</v>
      </c>
      <c r="D74" s="153" t="s">
        <v>83</v>
      </c>
      <c r="E74" s="163">
        <v>0.668</v>
      </c>
      <c r="F74" s="123"/>
      <c r="G74" s="133">
        <f t="shared" si="10"/>
        <v>0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22.5" outlineLevel="1">
      <c r="A75" s="83">
        <v>57</v>
      </c>
      <c r="B75" s="206">
        <v>60514216</v>
      </c>
      <c r="C75" s="87" t="s">
        <v>197</v>
      </c>
      <c r="D75" s="153" t="s">
        <v>83</v>
      </c>
      <c r="E75" s="163">
        <v>0.52</v>
      </c>
      <c r="F75" s="123"/>
      <c r="G75" s="133">
        <f t="shared" si="10"/>
        <v>0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22.5" outlineLevel="1">
      <c r="A76" s="83">
        <v>58</v>
      </c>
      <c r="B76" s="206">
        <v>60514215</v>
      </c>
      <c r="C76" s="87" t="s">
        <v>282</v>
      </c>
      <c r="D76" s="153" t="s">
        <v>83</v>
      </c>
      <c r="E76" s="163">
        <v>0.874</v>
      </c>
      <c r="F76" s="123"/>
      <c r="G76" s="133">
        <f aca="true" t="shared" si="11" ref="G76:G77">E76*F76</f>
        <v>0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22.5" outlineLevel="1">
      <c r="A77" s="83">
        <v>59</v>
      </c>
      <c r="B77" s="206">
        <v>60514214</v>
      </c>
      <c r="C77" s="87" t="s">
        <v>198</v>
      </c>
      <c r="D77" s="153" t="s">
        <v>83</v>
      </c>
      <c r="E77" s="163">
        <v>1.701</v>
      </c>
      <c r="F77" s="123"/>
      <c r="G77" s="133">
        <f t="shared" si="11"/>
        <v>0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2.75" outlineLevel="1">
      <c r="A78" s="83">
        <v>60</v>
      </c>
      <c r="B78" s="145" t="s">
        <v>265</v>
      </c>
      <c r="C78" s="87" t="s">
        <v>88</v>
      </c>
      <c r="D78" s="153" t="s">
        <v>83</v>
      </c>
      <c r="E78" s="139">
        <v>6.295</v>
      </c>
      <c r="F78" s="82"/>
      <c r="G78" s="133">
        <f t="shared" si="10"/>
        <v>0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22.5" outlineLevel="1">
      <c r="A79" s="83">
        <v>61</v>
      </c>
      <c r="B79" s="145" t="s">
        <v>266</v>
      </c>
      <c r="C79" s="87" t="s">
        <v>89</v>
      </c>
      <c r="D79" s="153" t="s">
        <v>84</v>
      </c>
      <c r="E79" s="139">
        <v>4.092</v>
      </c>
      <c r="F79" s="82"/>
      <c r="G79" s="133">
        <f t="shared" si="10"/>
        <v>0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1:7" ht="12.75">
      <c r="A80" s="172" t="s">
        <v>77</v>
      </c>
      <c r="B80" s="177" t="s">
        <v>53</v>
      </c>
      <c r="C80" s="174" t="s">
        <v>54</v>
      </c>
      <c r="D80" s="175"/>
      <c r="E80" s="179"/>
      <c r="F80" s="366">
        <f>SUM(G81:G99)</f>
        <v>0</v>
      </c>
      <c r="G80" s="367"/>
    </row>
    <row r="81" spans="1:14" s="40" customFormat="1" ht="11.25">
      <c r="A81" s="94">
        <v>62</v>
      </c>
      <c r="B81" s="122" t="s">
        <v>148</v>
      </c>
      <c r="C81" s="92" t="s">
        <v>210</v>
      </c>
      <c r="D81" s="130" t="s">
        <v>78</v>
      </c>
      <c r="E81" s="139">
        <v>3.3</v>
      </c>
      <c r="F81" s="187"/>
      <c r="G81" s="137">
        <f>E81*F81</f>
        <v>0</v>
      </c>
      <c r="H81" s="117"/>
      <c r="K81" s="118"/>
      <c r="L81" s="118"/>
      <c r="N81" s="118"/>
    </row>
    <row r="82" spans="1:20" ht="22.5" outlineLevel="1">
      <c r="A82" s="94">
        <v>63</v>
      </c>
      <c r="B82" s="185" t="s">
        <v>267</v>
      </c>
      <c r="C82" s="125" t="s">
        <v>188</v>
      </c>
      <c r="D82" s="131" t="s">
        <v>109</v>
      </c>
      <c r="E82" s="139">
        <v>99.83</v>
      </c>
      <c r="F82" s="188"/>
      <c r="G82" s="133">
        <f aca="true" t="shared" si="12" ref="G82:G86">E82*F82</f>
        <v>0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1:20" ht="22.5" outlineLevel="1">
      <c r="A83" s="94">
        <v>64</v>
      </c>
      <c r="B83" s="145" t="s">
        <v>268</v>
      </c>
      <c r="C83" s="87" t="s">
        <v>116</v>
      </c>
      <c r="D83" s="153" t="s">
        <v>109</v>
      </c>
      <c r="E83" s="163">
        <v>34.2</v>
      </c>
      <c r="F83" s="188"/>
      <c r="G83" s="133">
        <f t="shared" si="12"/>
        <v>0</v>
      </c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1:20" ht="12.75" outlineLevel="1">
      <c r="A84" s="94">
        <v>65</v>
      </c>
      <c r="B84" s="145" t="s">
        <v>269</v>
      </c>
      <c r="C84" s="87" t="s">
        <v>82</v>
      </c>
      <c r="D84" s="153" t="s">
        <v>109</v>
      </c>
      <c r="E84" s="163">
        <v>24.2</v>
      </c>
      <c r="F84" s="188"/>
      <c r="G84" s="133">
        <f t="shared" si="12"/>
        <v>0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1:20" ht="22.5" outlineLevel="1">
      <c r="A85" s="94">
        <v>66</v>
      </c>
      <c r="B85" s="145" t="s">
        <v>270</v>
      </c>
      <c r="C85" s="87" t="s">
        <v>195</v>
      </c>
      <c r="D85" s="153" t="s">
        <v>109</v>
      </c>
      <c r="E85" s="163">
        <v>34.33</v>
      </c>
      <c r="F85" s="188"/>
      <c r="G85" s="133">
        <f t="shared" si="12"/>
        <v>0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1:20" ht="12.75" outlineLevel="1">
      <c r="A86" s="94">
        <v>67</v>
      </c>
      <c r="B86" s="185" t="s">
        <v>271</v>
      </c>
      <c r="C86" s="125" t="s">
        <v>194</v>
      </c>
      <c r="D86" s="153" t="s">
        <v>109</v>
      </c>
      <c r="E86" s="163">
        <v>34.33</v>
      </c>
      <c r="F86" s="188"/>
      <c r="G86" s="133">
        <f t="shared" si="12"/>
        <v>0</v>
      </c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1:20" ht="12.75" outlineLevel="1">
      <c r="A87" s="94">
        <v>68</v>
      </c>
      <c r="B87" s="148" t="s">
        <v>272</v>
      </c>
      <c r="C87" s="125" t="s">
        <v>199</v>
      </c>
      <c r="D87" s="153" t="s">
        <v>109</v>
      </c>
      <c r="E87" s="163">
        <v>38</v>
      </c>
      <c r="F87" s="188"/>
      <c r="G87" s="133">
        <f aca="true" t="shared" si="13" ref="G87:G93">E87*F87</f>
        <v>0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1:20" ht="22.5" outlineLevel="1">
      <c r="A88" s="94">
        <v>69</v>
      </c>
      <c r="B88" s="185" t="s">
        <v>284</v>
      </c>
      <c r="C88" s="125" t="s">
        <v>200</v>
      </c>
      <c r="D88" s="153" t="s">
        <v>109</v>
      </c>
      <c r="E88" s="163">
        <v>37.1</v>
      </c>
      <c r="F88" s="188"/>
      <c r="G88" s="133">
        <f t="shared" si="13"/>
        <v>0</v>
      </c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1:20" ht="12.75" outlineLevel="1">
      <c r="A89" s="94">
        <v>70</v>
      </c>
      <c r="B89" s="145" t="s">
        <v>283</v>
      </c>
      <c r="C89" s="125" t="s">
        <v>201</v>
      </c>
      <c r="D89" s="153" t="s">
        <v>109</v>
      </c>
      <c r="E89" s="163">
        <v>6.7</v>
      </c>
      <c r="F89" s="188"/>
      <c r="G89" s="133">
        <f t="shared" si="13"/>
        <v>0</v>
      </c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1:20" ht="22.5" outlineLevel="1">
      <c r="A90" s="94">
        <v>71</v>
      </c>
      <c r="B90" s="185" t="s">
        <v>285</v>
      </c>
      <c r="C90" s="125" t="s">
        <v>235</v>
      </c>
      <c r="D90" s="153" t="s">
        <v>78</v>
      </c>
      <c r="E90" s="163">
        <v>2.94</v>
      </c>
      <c r="F90" s="188"/>
      <c r="G90" s="133">
        <f t="shared" si="13"/>
        <v>0</v>
      </c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1:20" ht="12.75" outlineLevel="1">
      <c r="A91" s="94">
        <v>72</v>
      </c>
      <c r="B91" s="185" t="s">
        <v>286</v>
      </c>
      <c r="C91" s="125" t="s">
        <v>202</v>
      </c>
      <c r="D91" s="153" t="s">
        <v>109</v>
      </c>
      <c r="E91" s="163">
        <v>6.4</v>
      </c>
      <c r="F91" s="188"/>
      <c r="G91" s="133">
        <f t="shared" si="13"/>
        <v>0</v>
      </c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1:20" ht="22.5" outlineLevel="1">
      <c r="A92" s="94">
        <v>73</v>
      </c>
      <c r="B92" s="185" t="s">
        <v>287</v>
      </c>
      <c r="C92" s="125" t="s">
        <v>203</v>
      </c>
      <c r="D92" s="153" t="s">
        <v>109</v>
      </c>
      <c r="E92" s="163">
        <v>0.5</v>
      </c>
      <c r="F92" s="188"/>
      <c r="G92" s="133">
        <f t="shared" si="13"/>
        <v>0</v>
      </c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1:20" ht="12.75" outlineLevel="1">
      <c r="A93" s="94">
        <v>74</v>
      </c>
      <c r="B93" s="186" t="s">
        <v>288</v>
      </c>
      <c r="C93" s="125" t="s">
        <v>204</v>
      </c>
      <c r="D93" s="153" t="s">
        <v>109</v>
      </c>
      <c r="E93" s="163">
        <v>13</v>
      </c>
      <c r="F93" s="188"/>
      <c r="G93" s="133">
        <f t="shared" si="13"/>
        <v>0</v>
      </c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1:20" ht="33.75" outlineLevel="1">
      <c r="A94" s="94">
        <v>75</v>
      </c>
      <c r="B94" s="145" t="s">
        <v>289</v>
      </c>
      <c r="C94" s="125" t="s">
        <v>206</v>
      </c>
      <c r="D94" s="153" t="s">
        <v>109</v>
      </c>
      <c r="E94" s="163">
        <v>19.8</v>
      </c>
      <c r="F94" s="188"/>
      <c r="G94" s="133">
        <f aca="true" t="shared" si="14" ref="G94">E94*F94</f>
        <v>0</v>
      </c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1:20" ht="22.5" outlineLevel="1">
      <c r="A95" s="94">
        <v>76</v>
      </c>
      <c r="B95" s="145" t="s">
        <v>289</v>
      </c>
      <c r="C95" s="125" t="s">
        <v>205</v>
      </c>
      <c r="D95" s="153" t="s">
        <v>109</v>
      </c>
      <c r="E95" s="163">
        <v>14.4</v>
      </c>
      <c r="F95" s="188"/>
      <c r="G95" s="133">
        <f aca="true" t="shared" si="15" ref="G95:G98">E95*F95</f>
        <v>0</v>
      </c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1:20" ht="12.75" outlineLevel="1">
      <c r="A96" s="94">
        <v>77</v>
      </c>
      <c r="B96" s="145" t="s">
        <v>290</v>
      </c>
      <c r="C96" s="125" t="s">
        <v>207</v>
      </c>
      <c r="D96" s="153" t="s">
        <v>81</v>
      </c>
      <c r="E96" s="163">
        <v>4</v>
      </c>
      <c r="F96" s="188"/>
      <c r="G96" s="133">
        <f t="shared" si="15"/>
        <v>0</v>
      </c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1:20" ht="22.5" outlineLevel="1">
      <c r="A97" s="94">
        <v>78</v>
      </c>
      <c r="B97" s="145" t="s">
        <v>291</v>
      </c>
      <c r="C97" s="125" t="s">
        <v>208</v>
      </c>
      <c r="D97" s="153" t="s">
        <v>109</v>
      </c>
      <c r="E97" s="163">
        <v>24.2</v>
      </c>
      <c r="F97" s="188"/>
      <c r="G97" s="133">
        <f t="shared" si="15"/>
        <v>0</v>
      </c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1:20" ht="12.75" outlineLevel="1">
      <c r="A98" s="94">
        <v>79</v>
      </c>
      <c r="B98" s="186" t="s">
        <v>292</v>
      </c>
      <c r="C98" s="125" t="s">
        <v>209</v>
      </c>
      <c r="D98" s="153" t="s">
        <v>81</v>
      </c>
      <c r="E98" s="163">
        <v>4</v>
      </c>
      <c r="F98" s="188"/>
      <c r="G98" s="133">
        <f t="shared" si="15"/>
        <v>0</v>
      </c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</row>
    <row r="99" spans="1:20" ht="12.75" outlineLevel="1">
      <c r="A99" s="94">
        <v>80</v>
      </c>
      <c r="B99" s="145" t="s">
        <v>280</v>
      </c>
      <c r="C99" s="87" t="s">
        <v>90</v>
      </c>
      <c r="D99" s="153" t="s">
        <v>84</v>
      </c>
      <c r="E99" s="139">
        <v>0.439</v>
      </c>
      <c r="F99" s="82"/>
      <c r="G99" s="133">
        <f aca="true" t="shared" si="16" ref="G99">E99*F99</f>
        <v>0</v>
      </c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1:7" ht="12.75">
      <c r="A100" s="172" t="s">
        <v>77</v>
      </c>
      <c r="B100" s="177" t="s">
        <v>55</v>
      </c>
      <c r="C100" s="174" t="s">
        <v>214</v>
      </c>
      <c r="D100" s="175"/>
      <c r="E100" s="179"/>
      <c r="F100" s="366">
        <f>SUM(G101:G117)</f>
        <v>0</v>
      </c>
      <c r="G100" s="367"/>
    </row>
    <row r="101" spans="1:20" ht="22.5" outlineLevel="1">
      <c r="A101" s="83">
        <v>81</v>
      </c>
      <c r="B101" s="145" t="s">
        <v>293</v>
      </c>
      <c r="C101" s="87" t="s">
        <v>105</v>
      </c>
      <c r="D101" s="153" t="s">
        <v>78</v>
      </c>
      <c r="E101" s="156">
        <v>289.58</v>
      </c>
      <c r="F101" s="189"/>
      <c r="G101" s="85">
        <f aca="true" t="shared" si="17" ref="G101">E101*F101</f>
        <v>0</v>
      </c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1:20" ht="12.75" outlineLevel="1">
      <c r="A102" s="83">
        <v>82</v>
      </c>
      <c r="B102" s="145" t="s">
        <v>294</v>
      </c>
      <c r="C102" s="87" t="s">
        <v>106</v>
      </c>
      <c r="D102" s="153" t="s">
        <v>78</v>
      </c>
      <c r="E102" s="156">
        <v>292</v>
      </c>
      <c r="F102" s="188"/>
      <c r="G102" s="85">
        <f>E102*F102</f>
        <v>0</v>
      </c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1:20" ht="12.75" outlineLevel="1">
      <c r="A103" s="83">
        <v>83</v>
      </c>
      <c r="B103" s="124" t="s">
        <v>295</v>
      </c>
      <c r="C103" s="125" t="s">
        <v>111</v>
      </c>
      <c r="D103" s="131" t="s">
        <v>109</v>
      </c>
      <c r="E103" s="157">
        <v>34.33</v>
      </c>
      <c r="F103" s="123"/>
      <c r="G103" s="116">
        <f aca="true" t="shared" si="18" ref="G103:G112">E103*F103</f>
        <v>0</v>
      </c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1:7" s="40" customFormat="1" ht="45" outlineLevel="1">
      <c r="A104" s="83">
        <v>84</v>
      </c>
      <c r="B104" s="186" t="s">
        <v>296</v>
      </c>
      <c r="C104" s="125" t="s">
        <v>231</v>
      </c>
      <c r="D104" s="131" t="s">
        <v>78</v>
      </c>
      <c r="E104" s="157">
        <v>293.86</v>
      </c>
      <c r="F104" s="123"/>
      <c r="G104" s="116">
        <f t="shared" si="18"/>
        <v>0</v>
      </c>
    </row>
    <row r="105" spans="1:7" s="40" customFormat="1" ht="11.25" outlineLevel="1">
      <c r="A105" s="83">
        <v>85</v>
      </c>
      <c r="B105" s="124" t="s">
        <v>297</v>
      </c>
      <c r="C105" s="125" t="s">
        <v>122</v>
      </c>
      <c r="D105" s="131" t="s">
        <v>78</v>
      </c>
      <c r="E105" s="157">
        <v>52.48</v>
      </c>
      <c r="F105" s="123"/>
      <c r="G105" s="116">
        <f t="shared" si="18"/>
        <v>0</v>
      </c>
    </row>
    <row r="106" spans="1:7" s="40" customFormat="1" ht="11.25" outlineLevel="1">
      <c r="A106" s="83">
        <v>86</v>
      </c>
      <c r="B106" s="186" t="s">
        <v>298</v>
      </c>
      <c r="C106" s="125" t="s">
        <v>232</v>
      </c>
      <c r="D106" s="131" t="s">
        <v>109</v>
      </c>
      <c r="E106" s="157">
        <v>19.73</v>
      </c>
      <c r="F106" s="123"/>
      <c r="G106" s="116">
        <f t="shared" si="18"/>
        <v>0</v>
      </c>
    </row>
    <row r="107" spans="1:7" s="40" customFormat="1" ht="11.25" outlineLevel="1">
      <c r="A107" s="83">
        <v>87</v>
      </c>
      <c r="B107" s="186" t="s">
        <v>299</v>
      </c>
      <c r="C107" s="125" t="s">
        <v>120</v>
      </c>
      <c r="D107" s="131" t="s">
        <v>109</v>
      </c>
      <c r="E107" s="157">
        <v>38</v>
      </c>
      <c r="F107" s="123"/>
      <c r="G107" s="116">
        <f t="shared" si="18"/>
        <v>0</v>
      </c>
    </row>
    <row r="108" spans="1:7" s="40" customFormat="1" ht="11.25" outlineLevel="1">
      <c r="A108" s="83">
        <v>88</v>
      </c>
      <c r="B108" s="186" t="s">
        <v>300</v>
      </c>
      <c r="C108" s="125" t="s">
        <v>117</v>
      </c>
      <c r="D108" s="131" t="s">
        <v>81</v>
      </c>
      <c r="E108" s="157">
        <v>28</v>
      </c>
      <c r="F108" s="123"/>
      <c r="G108" s="116">
        <f t="shared" si="18"/>
        <v>0</v>
      </c>
    </row>
    <row r="109" spans="1:7" s="40" customFormat="1" ht="22.5" outlineLevel="1">
      <c r="A109" s="83">
        <v>89</v>
      </c>
      <c r="B109" s="186" t="s">
        <v>301</v>
      </c>
      <c r="C109" s="125" t="s">
        <v>216</v>
      </c>
      <c r="D109" s="131" t="s">
        <v>81</v>
      </c>
      <c r="E109" s="157">
        <v>1</v>
      </c>
      <c r="F109" s="123"/>
      <c r="G109" s="116">
        <f t="shared" si="18"/>
        <v>0</v>
      </c>
    </row>
    <row r="110" spans="1:7" s="40" customFormat="1" ht="11.25" outlineLevel="1">
      <c r="A110" s="83">
        <v>90</v>
      </c>
      <c r="B110" s="186" t="s">
        <v>302</v>
      </c>
      <c r="C110" s="125" t="s">
        <v>118</v>
      </c>
      <c r="D110" s="131" t="s">
        <v>81</v>
      </c>
      <c r="E110" s="157">
        <v>1</v>
      </c>
      <c r="F110" s="123"/>
      <c r="G110" s="116">
        <f t="shared" si="18"/>
        <v>0</v>
      </c>
    </row>
    <row r="111" spans="1:7" s="40" customFormat="1" ht="11.25" outlineLevel="1">
      <c r="A111" s="83">
        <v>91</v>
      </c>
      <c r="B111" s="186" t="s">
        <v>303</v>
      </c>
      <c r="C111" s="125" t="s">
        <v>119</v>
      </c>
      <c r="D111" s="131" t="s">
        <v>109</v>
      </c>
      <c r="E111" s="157">
        <v>38</v>
      </c>
      <c r="F111" s="123"/>
      <c r="G111" s="116">
        <f t="shared" si="18"/>
        <v>0</v>
      </c>
    </row>
    <row r="112" spans="1:7" s="40" customFormat="1" ht="12" customHeight="1" outlineLevel="1">
      <c r="A112" s="83">
        <v>92</v>
      </c>
      <c r="B112" s="186" t="s">
        <v>304</v>
      </c>
      <c r="C112" s="125" t="s">
        <v>211</v>
      </c>
      <c r="D112" s="131" t="s">
        <v>81</v>
      </c>
      <c r="E112" s="157">
        <v>4</v>
      </c>
      <c r="F112" s="123"/>
      <c r="G112" s="116">
        <f t="shared" si="18"/>
        <v>0</v>
      </c>
    </row>
    <row r="113" spans="1:7" s="40" customFormat="1" ht="11.25" outlineLevel="1">
      <c r="A113" s="83">
        <v>93</v>
      </c>
      <c r="B113" s="186" t="s">
        <v>305</v>
      </c>
      <c r="C113" s="125" t="s">
        <v>215</v>
      </c>
      <c r="D113" s="131" t="s">
        <v>81</v>
      </c>
      <c r="E113" s="157">
        <v>1</v>
      </c>
      <c r="F113" s="123"/>
      <c r="G113" s="116">
        <f aca="true" t="shared" si="19" ref="G113:G114">E113*F113</f>
        <v>0</v>
      </c>
    </row>
    <row r="114" spans="1:7" s="40" customFormat="1" ht="11.25" outlineLevel="1">
      <c r="A114" s="83">
        <v>94</v>
      </c>
      <c r="B114" s="186" t="s">
        <v>306</v>
      </c>
      <c r="C114" s="125" t="s">
        <v>217</v>
      </c>
      <c r="D114" s="131" t="s">
        <v>81</v>
      </c>
      <c r="E114" s="157">
        <v>1</v>
      </c>
      <c r="F114" s="123"/>
      <c r="G114" s="116">
        <f t="shared" si="19"/>
        <v>0</v>
      </c>
    </row>
    <row r="115" spans="1:7" s="40" customFormat="1" ht="11.25" outlineLevel="1">
      <c r="A115" s="83">
        <v>95</v>
      </c>
      <c r="B115" s="186" t="s">
        <v>307</v>
      </c>
      <c r="C115" s="125" t="s">
        <v>218</v>
      </c>
      <c r="D115" s="131" t="s">
        <v>81</v>
      </c>
      <c r="E115" s="157">
        <v>2</v>
      </c>
      <c r="F115" s="123"/>
      <c r="G115" s="116">
        <f aca="true" t="shared" si="20" ref="G115:G116">E115*F115</f>
        <v>0</v>
      </c>
    </row>
    <row r="116" spans="1:7" s="40" customFormat="1" ht="11.25" outlineLevel="1">
      <c r="A116" s="83">
        <v>96</v>
      </c>
      <c r="B116" s="186" t="s">
        <v>308</v>
      </c>
      <c r="C116" s="125" t="s">
        <v>233</v>
      </c>
      <c r="D116" s="131" t="s">
        <v>81</v>
      </c>
      <c r="E116" s="157">
        <v>46</v>
      </c>
      <c r="F116" s="123"/>
      <c r="G116" s="116">
        <f t="shared" si="20"/>
        <v>0</v>
      </c>
    </row>
    <row r="117" spans="1:7" s="40" customFormat="1" ht="22.5" outlineLevel="1">
      <c r="A117" s="83">
        <v>97</v>
      </c>
      <c r="B117" s="124" t="s">
        <v>279</v>
      </c>
      <c r="C117" s="125" t="s">
        <v>219</v>
      </c>
      <c r="D117" s="131" t="s">
        <v>84</v>
      </c>
      <c r="E117" s="157">
        <v>2.351</v>
      </c>
      <c r="F117" s="90"/>
      <c r="G117" s="116">
        <f aca="true" t="shared" si="21" ref="G117">E117*F117</f>
        <v>0</v>
      </c>
    </row>
    <row r="118" spans="1:7" ht="12.75">
      <c r="A118" s="172" t="s">
        <v>77</v>
      </c>
      <c r="B118" s="177" t="s">
        <v>56</v>
      </c>
      <c r="C118" s="174" t="s">
        <v>57</v>
      </c>
      <c r="D118" s="175"/>
      <c r="E118" s="179"/>
      <c r="F118" s="366">
        <f>SUM(G119:G131)</f>
        <v>0</v>
      </c>
      <c r="G118" s="367"/>
    </row>
    <row r="119" spans="1:14" s="40" customFormat="1" ht="11.25">
      <c r="A119" s="94">
        <v>98</v>
      </c>
      <c r="B119" s="147" t="s">
        <v>273</v>
      </c>
      <c r="C119" s="92" t="s">
        <v>187</v>
      </c>
      <c r="D119" s="130" t="s">
        <v>81</v>
      </c>
      <c r="E119" s="139">
        <v>13</v>
      </c>
      <c r="F119" s="187"/>
      <c r="G119" s="137">
        <f>E119*F119</f>
        <v>0</v>
      </c>
      <c r="H119" s="117">
        <v>0.0004</v>
      </c>
      <c r="K119" s="118"/>
      <c r="L119" s="118"/>
      <c r="N119" s="118"/>
    </row>
    <row r="120" spans="1:20" ht="12.75" outlineLevel="1">
      <c r="A120" s="83">
        <v>99</v>
      </c>
      <c r="B120" s="91" t="s">
        <v>277</v>
      </c>
      <c r="C120" s="87" t="s">
        <v>186</v>
      </c>
      <c r="D120" s="153" t="s">
        <v>78</v>
      </c>
      <c r="E120" s="156">
        <v>6.5</v>
      </c>
      <c r="F120" s="188"/>
      <c r="G120" s="85">
        <f aca="true" t="shared" si="22" ref="G120:G131">E120*F120</f>
        <v>0</v>
      </c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</row>
    <row r="121" spans="1:14" s="40" customFormat="1" ht="22.5">
      <c r="A121" s="94">
        <v>100</v>
      </c>
      <c r="B121" s="122" t="s">
        <v>149</v>
      </c>
      <c r="C121" s="138" t="s">
        <v>192</v>
      </c>
      <c r="D121" s="130" t="s">
        <v>78</v>
      </c>
      <c r="E121" s="139">
        <v>6.5</v>
      </c>
      <c r="F121" s="188"/>
      <c r="G121" s="137">
        <f>E121*F121</f>
        <v>0</v>
      </c>
      <c r="H121" s="117">
        <v>0.00031</v>
      </c>
      <c r="K121" s="118"/>
      <c r="L121" s="118"/>
      <c r="N121" s="118"/>
    </row>
    <row r="122" spans="1:14" s="40" customFormat="1" ht="11.25">
      <c r="A122" s="83">
        <v>101</v>
      </c>
      <c r="B122" s="183" t="s">
        <v>150</v>
      </c>
      <c r="C122" s="92" t="s">
        <v>151</v>
      </c>
      <c r="D122" s="130" t="s">
        <v>78</v>
      </c>
      <c r="E122" s="139">
        <v>7.48</v>
      </c>
      <c r="F122" s="123"/>
      <c r="G122" s="137">
        <f>E122*F122</f>
        <v>0</v>
      </c>
      <c r="H122" s="117">
        <v>0.00674</v>
      </c>
      <c r="K122" s="118"/>
      <c r="L122" s="118"/>
      <c r="N122" s="118"/>
    </row>
    <row r="123" spans="1:20" ht="22.5" outlineLevel="1">
      <c r="A123" s="94">
        <v>102</v>
      </c>
      <c r="B123" s="145" t="s">
        <v>274</v>
      </c>
      <c r="C123" s="87" t="s">
        <v>220</v>
      </c>
      <c r="D123" s="153" t="s">
        <v>81</v>
      </c>
      <c r="E123" s="156">
        <v>2</v>
      </c>
      <c r="F123" s="123"/>
      <c r="G123" s="85">
        <f t="shared" si="22"/>
        <v>0</v>
      </c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</row>
    <row r="124" spans="1:20" ht="22.5" outlineLevel="1">
      <c r="A124" s="83">
        <v>103</v>
      </c>
      <c r="B124" s="145" t="s">
        <v>275</v>
      </c>
      <c r="C124" s="87" t="s">
        <v>234</v>
      </c>
      <c r="D124" s="153" t="s">
        <v>81</v>
      </c>
      <c r="E124" s="156">
        <v>11</v>
      </c>
      <c r="F124" s="123"/>
      <c r="G124" s="85">
        <f t="shared" si="22"/>
        <v>0</v>
      </c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</row>
    <row r="125" spans="1:20" ht="12.75" outlineLevel="1">
      <c r="A125" s="94">
        <v>104</v>
      </c>
      <c r="B125" s="145" t="s">
        <v>276</v>
      </c>
      <c r="C125" s="87" t="s">
        <v>91</v>
      </c>
      <c r="D125" s="153" t="s">
        <v>81</v>
      </c>
      <c r="E125" s="156">
        <v>13</v>
      </c>
      <c r="F125" s="123"/>
      <c r="G125" s="85">
        <f t="shared" si="22"/>
        <v>0</v>
      </c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</row>
    <row r="126" spans="1:20" ht="22.5" outlineLevel="1">
      <c r="A126" s="83">
        <v>105</v>
      </c>
      <c r="B126" s="186" t="s">
        <v>92</v>
      </c>
      <c r="C126" s="87" t="s">
        <v>221</v>
      </c>
      <c r="D126" s="153" t="s">
        <v>81</v>
      </c>
      <c r="E126" s="156">
        <v>2</v>
      </c>
      <c r="F126" s="123"/>
      <c r="G126" s="85">
        <f t="shared" si="22"/>
        <v>0</v>
      </c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</row>
    <row r="127" spans="1:20" ht="22.5" outlineLevel="1">
      <c r="A127" s="94">
        <v>106</v>
      </c>
      <c r="B127" s="186" t="s">
        <v>93</v>
      </c>
      <c r="C127" s="87" t="s">
        <v>318</v>
      </c>
      <c r="D127" s="153" t="s">
        <v>81</v>
      </c>
      <c r="E127" s="156">
        <v>11</v>
      </c>
      <c r="F127" s="123"/>
      <c r="G127" s="85">
        <f t="shared" si="22"/>
        <v>0</v>
      </c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</row>
    <row r="128" spans="1:20" ht="12.75" outlineLevel="1">
      <c r="A128" s="83">
        <v>107</v>
      </c>
      <c r="B128" s="186" t="s">
        <v>94</v>
      </c>
      <c r="C128" s="87" t="s">
        <v>222</v>
      </c>
      <c r="D128" s="153" t="s">
        <v>81</v>
      </c>
      <c r="E128" s="156">
        <v>2</v>
      </c>
      <c r="F128" s="123"/>
      <c r="G128" s="85">
        <f t="shared" si="22"/>
        <v>0</v>
      </c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</row>
    <row r="129" spans="1:20" ht="12.75" outlineLevel="1">
      <c r="A129" s="94">
        <v>108</v>
      </c>
      <c r="B129" s="186" t="s">
        <v>95</v>
      </c>
      <c r="C129" s="87" t="s">
        <v>223</v>
      </c>
      <c r="D129" s="153" t="s">
        <v>81</v>
      </c>
      <c r="E129" s="156">
        <v>11</v>
      </c>
      <c r="F129" s="123"/>
      <c r="G129" s="85">
        <f t="shared" si="22"/>
        <v>0</v>
      </c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</row>
    <row r="130" spans="1:20" ht="12.75" outlineLevel="1">
      <c r="A130" s="83">
        <v>109</v>
      </c>
      <c r="B130" s="186" t="s">
        <v>96</v>
      </c>
      <c r="C130" s="87" t="s">
        <v>224</v>
      </c>
      <c r="D130" s="153" t="s">
        <v>81</v>
      </c>
      <c r="E130" s="156">
        <v>13</v>
      </c>
      <c r="F130" s="123"/>
      <c r="G130" s="85">
        <f t="shared" si="22"/>
        <v>0</v>
      </c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</row>
    <row r="131" spans="1:20" ht="12.75" outlineLevel="1">
      <c r="A131" s="94">
        <v>110</v>
      </c>
      <c r="B131" s="145" t="s">
        <v>278</v>
      </c>
      <c r="C131" s="87" t="s">
        <v>97</v>
      </c>
      <c r="D131" s="153" t="s">
        <v>84</v>
      </c>
      <c r="E131" s="157">
        <v>0.98</v>
      </c>
      <c r="F131" s="82"/>
      <c r="G131" s="85">
        <f t="shared" si="22"/>
        <v>0</v>
      </c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</row>
    <row r="132" spans="1:7" ht="12.75">
      <c r="A132" s="172" t="s">
        <v>77</v>
      </c>
      <c r="B132" s="177" t="s">
        <v>58</v>
      </c>
      <c r="C132" s="174" t="s">
        <v>59</v>
      </c>
      <c r="D132" s="175"/>
      <c r="E132" s="179"/>
      <c r="F132" s="366">
        <f>SUM(G133:G133)</f>
        <v>0</v>
      </c>
      <c r="G132" s="367"/>
    </row>
    <row r="133" spans="1:20" ht="33.75" outlineLevel="1">
      <c r="A133" s="83">
        <v>111</v>
      </c>
      <c r="B133" s="145" t="s">
        <v>98</v>
      </c>
      <c r="C133" s="87" t="s">
        <v>112</v>
      </c>
      <c r="D133" s="153" t="s">
        <v>79</v>
      </c>
      <c r="E133" s="158">
        <v>1</v>
      </c>
      <c r="F133" s="82"/>
      <c r="G133" s="85">
        <f>E133*F133</f>
        <v>0</v>
      </c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</row>
    <row r="134" spans="1:7" ht="12.75">
      <c r="A134" s="172" t="s">
        <v>77</v>
      </c>
      <c r="B134" s="177" t="s">
        <v>60</v>
      </c>
      <c r="C134" s="174" t="s">
        <v>61</v>
      </c>
      <c r="D134" s="175"/>
      <c r="E134" s="179"/>
      <c r="F134" s="366">
        <f>SUM(G135:G137)</f>
        <v>0</v>
      </c>
      <c r="G134" s="367"/>
    </row>
    <row r="135" spans="1:20" ht="33.75" outlineLevel="1">
      <c r="A135" s="83">
        <v>112</v>
      </c>
      <c r="B135" s="145" t="s">
        <v>281</v>
      </c>
      <c r="C135" s="87" t="s">
        <v>225</v>
      </c>
      <c r="D135" s="153" t="s">
        <v>78</v>
      </c>
      <c r="E135" s="156">
        <v>68.64</v>
      </c>
      <c r="F135" s="189"/>
      <c r="G135" s="85">
        <f>E135*F135</f>
        <v>0</v>
      </c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</row>
    <row r="136" spans="1:20" ht="22.5" outlineLevel="1">
      <c r="A136" s="83">
        <v>113</v>
      </c>
      <c r="B136" s="186" t="s">
        <v>314</v>
      </c>
      <c r="C136" s="87" t="s">
        <v>99</v>
      </c>
      <c r="D136" s="130" t="s">
        <v>78</v>
      </c>
      <c r="E136" s="163">
        <v>68.64</v>
      </c>
      <c r="F136" s="189"/>
      <c r="G136" s="133">
        <f>E136*F136</f>
        <v>0</v>
      </c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</row>
    <row r="137" spans="1:14" s="40" customFormat="1" ht="22.5">
      <c r="A137" s="94">
        <v>114</v>
      </c>
      <c r="B137" s="122" t="s">
        <v>156</v>
      </c>
      <c r="C137" s="138" t="s">
        <v>312</v>
      </c>
      <c r="D137" s="130" t="s">
        <v>78</v>
      </c>
      <c r="E137" s="139">
        <v>16.5</v>
      </c>
      <c r="F137" s="188"/>
      <c r="G137" s="137">
        <f>E137*F137</f>
        <v>0</v>
      </c>
      <c r="H137" s="117">
        <v>0.00095</v>
      </c>
      <c r="K137" s="118"/>
      <c r="L137" s="118"/>
      <c r="N137" s="118"/>
    </row>
    <row r="138" spans="1:7" ht="12.75">
      <c r="A138" s="172" t="s">
        <v>77</v>
      </c>
      <c r="B138" s="177" t="s">
        <v>62</v>
      </c>
      <c r="C138" s="180" t="s">
        <v>313</v>
      </c>
      <c r="D138" s="175"/>
      <c r="E138" s="179"/>
      <c r="F138" s="366">
        <f>SUM(G139:G141)</f>
        <v>0</v>
      </c>
      <c r="G138" s="367"/>
    </row>
    <row r="139" spans="1:7" s="111" customFormat="1" ht="11.25">
      <c r="A139" s="110">
        <v>115</v>
      </c>
      <c r="B139" s="207"/>
      <c r="C139" s="165" t="s">
        <v>229</v>
      </c>
      <c r="D139" s="159" t="s">
        <v>104</v>
      </c>
      <c r="E139" s="166">
        <v>1</v>
      </c>
      <c r="F139" s="167"/>
      <c r="G139" s="85">
        <f>E139*F139</f>
        <v>0</v>
      </c>
    </row>
    <row r="140" spans="1:14" ht="15.75" customHeight="1" outlineLevel="1">
      <c r="A140" s="96">
        <v>116</v>
      </c>
      <c r="B140" s="186"/>
      <c r="C140" s="125" t="s">
        <v>230</v>
      </c>
      <c r="D140" s="153" t="s">
        <v>104</v>
      </c>
      <c r="E140" s="156">
        <v>1</v>
      </c>
      <c r="F140" s="97"/>
      <c r="G140" s="85">
        <f aca="true" t="shared" si="23" ref="G140">E140*F140</f>
        <v>0</v>
      </c>
      <c r="H140" s="40"/>
      <c r="I140" s="40"/>
      <c r="J140" s="40"/>
      <c r="K140" s="40"/>
      <c r="L140" s="40"/>
      <c r="M140" s="40"/>
      <c r="N140" s="40"/>
    </row>
    <row r="141" spans="1:14" ht="12.75" outlineLevel="1">
      <c r="A141" s="96">
        <v>117</v>
      </c>
      <c r="B141" s="186"/>
      <c r="C141" s="125" t="s">
        <v>226</v>
      </c>
      <c r="D141" s="153" t="s">
        <v>104</v>
      </c>
      <c r="E141" s="156">
        <v>1</v>
      </c>
      <c r="F141" s="97"/>
      <c r="G141" s="85">
        <f aca="true" t="shared" si="24" ref="G141">E141*F141</f>
        <v>0</v>
      </c>
      <c r="H141" s="40"/>
      <c r="I141" s="40"/>
      <c r="J141" s="40"/>
      <c r="K141" s="40"/>
      <c r="L141" s="40"/>
      <c r="M141" s="40"/>
      <c r="N141" s="40"/>
    </row>
    <row r="142" spans="1:7" ht="12.75">
      <c r="A142" s="172" t="s">
        <v>77</v>
      </c>
      <c r="B142" s="177" t="s">
        <v>64</v>
      </c>
      <c r="C142" s="174" t="s">
        <v>228</v>
      </c>
      <c r="D142" s="175"/>
      <c r="E142" s="179"/>
      <c r="F142" s="366">
        <f>SUM(G143:G144)</f>
        <v>0</v>
      </c>
      <c r="G142" s="367"/>
    </row>
    <row r="143" spans="1:7" ht="12.75">
      <c r="A143" s="94">
        <v>118</v>
      </c>
      <c r="B143" s="208" t="s">
        <v>157</v>
      </c>
      <c r="C143" s="92" t="s">
        <v>255</v>
      </c>
      <c r="D143" s="129" t="s">
        <v>227</v>
      </c>
      <c r="E143" s="181"/>
      <c r="F143" s="121">
        <f>F9+F11+F16+F18+F20+F32+F34+F41+F43+F63+F80+F100+F118+F132+F134+F138</f>
        <v>0</v>
      </c>
      <c r="G143" s="137">
        <f>E143*F143</f>
        <v>0</v>
      </c>
    </row>
    <row r="144" spans="1:20" ht="13.5" outlineLevel="1" thickBot="1">
      <c r="A144" s="168">
        <v>119</v>
      </c>
      <c r="B144" s="209" t="s">
        <v>157</v>
      </c>
      <c r="C144" s="190" t="s">
        <v>254</v>
      </c>
      <c r="D144" s="170" t="s">
        <v>227</v>
      </c>
      <c r="E144" s="182"/>
      <c r="F144" s="171">
        <f>F143</f>
        <v>0</v>
      </c>
      <c r="G144" s="169">
        <f>E144*F144</f>
        <v>0</v>
      </c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</row>
    <row r="145" spans="1:20" ht="13.5" outlineLevel="1" thickBot="1">
      <c r="A145" s="41"/>
      <c r="B145" s="86"/>
      <c r="C145" s="87"/>
      <c r="D145" s="88"/>
      <c r="E145" s="89"/>
      <c r="F145" s="43"/>
      <c r="G145" s="43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</row>
    <row r="146" spans="1:14" s="40" customFormat="1" ht="11.25">
      <c r="A146" s="191" t="s">
        <v>115</v>
      </c>
      <c r="B146" s="192"/>
      <c r="C146" s="192"/>
      <c r="D146" s="210" t="s">
        <v>113</v>
      </c>
      <c r="E146" s="193"/>
      <c r="F146" s="192"/>
      <c r="G146" s="194">
        <f>ROUND(F9+F11+F16+F18+F20+F32+F34+F41+F43+F63+F80+F100+F118+F132+F134+F138+F142,0)</f>
        <v>0</v>
      </c>
      <c r="H146" s="100"/>
      <c r="I146" s="100"/>
      <c r="J146" s="100"/>
      <c r="K146" s="101" t="e">
        <f>#REF!+K72+#REF!+K130+K138+#REF!+K144</f>
        <v>#REF!</v>
      </c>
      <c r="L146" s="102" t="e">
        <f>K146/#REF!</f>
        <v>#REF!</v>
      </c>
      <c r="M146" s="103"/>
      <c r="N146" s="92"/>
    </row>
    <row r="147" spans="1:12" s="40" customFormat="1" ht="11.25">
      <c r="A147" s="195"/>
      <c r="B147" s="196"/>
      <c r="C147" s="197"/>
      <c r="D147" s="211" t="s">
        <v>22</v>
      </c>
      <c r="E147" s="198"/>
      <c r="F147" s="199">
        <v>0.15</v>
      </c>
      <c r="G147" s="200">
        <f>G146*F147</f>
        <v>0</v>
      </c>
      <c r="H147" s="104"/>
      <c r="I147" s="105">
        <v>0.15</v>
      </c>
      <c r="J147" s="104"/>
      <c r="K147" s="106" t="e">
        <f>K146*I147</f>
        <v>#REF!</v>
      </c>
      <c r="L147" s="107"/>
    </row>
    <row r="148" spans="1:12" s="40" customFormat="1" ht="12" thickBot="1">
      <c r="A148" s="201"/>
      <c r="B148" s="202"/>
      <c r="C148" s="203"/>
      <c r="D148" s="212" t="s">
        <v>114</v>
      </c>
      <c r="E148" s="204"/>
      <c r="F148" s="203"/>
      <c r="G148" s="205">
        <f>SUM(G146:G147)</f>
        <v>0</v>
      </c>
      <c r="H148" s="108"/>
      <c r="I148" s="108"/>
      <c r="J148" s="108"/>
      <c r="K148" s="109" t="e">
        <f>SUM(K146:K147)</f>
        <v>#REF!</v>
      </c>
      <c r="L148" s="102" t="e">
        <f>K148/#REF!</f>
        <v>#REF!</v>
      </c>
    </row>
    <row r="149" spans="1:20" ht="12.75" outlineLevel="1">
      <c r="A149" s="41"/>
      <c r="B149" s="86"/>
      <c r="C149" s="87"/>
      <c r="D149" s="88"/>
      <c r="E149" s="89"/>
      <c r="F149" s="43"/>
      <c r="G149" s="43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</sheetData>
  <mergeCells count="21">
    <mergeCell ref="F142:G142"/>
    <mergeCell ref="F118:G118"/>
    <mergeCell ref="F80:G80"/>
    <mergeCell ref="F100:G100"/>
    <mergeCell ref="F132:G132"/>
    <mergeCell ref="F134:G134"/>
    <mergeCell ref="F138:G138"/>
    <mergeCell ref="A3:G3"/>
    <mergeCell ref="C4:G4"/>
    <mergeCell ref="C5:G5"/>
    <mergeCell ref="C6:G6"/>
    <mergeCell ref="F63:G63"/>
    <mergeCell ref="F43:G43"/>
    <mergeCell ref="F41:G41"/>
    <mergeCell ref="F32:G32"/>
    <mergeCell ref="F34:G34"/>
    <mergeCell ref="F9:G9"/>
    <mergeCell ref="F11:G11"/>
    <mergeCell ref="F16:G16"/>
    <mergeCell ref="F18:G18"/>
    <mergeCell ref="F20:G20"/>
  </mergeCells>
  <printOptions/>
  <pageMargins left="0.5905511811023623" right="0.2755905511811024" top="0.7874015748031497" bottom="0.7874015748031497" header="0.31496062992125984" footer="0.31496062992125984"/>
  <pageSetup horizontalDpi="600" verticalDpi="600" orientation="portrait" paperSize="9" r:id="rId1"/>
  <headerFooter>
    <oddHeader>&amp;LOPRAVA STŘECHY BYTOVÉHO OBJEKTU NOVÝ BOR, JANOV 114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Voce</cp:lastModifiedBy>
  <cp:lastPrinted>2015-06-19T08:36:26Z</cp:lastPrinted>
  <dcterms:created xsi:type="dcterms:W3CDTF">2007-08-08T05:50:21Z</dcterms:created>
  <dcterms:modified xsi:type="dcterms:W3CDTF">2015-06-19T08:36:43Z</dcterms:modified>
  <cp:category/>
  <cp:version/>
  <cp:contentType/>
  <cp:contentStatus/>
</cp:coreProperties>
</file>