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Types>
</file>

<file path=_rels/.rels>&#65279;<?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s>
</file>

<file path=xl/workbook.xml><?xml version="1.0" encoding="utf-8"?>
<workbook xmlns:r="http://schemas.openxmlformats.org/officeDocument/2006/relationships" xmlns:x15="http://schemas.microsoft.com/office/spreadsheetml/2010/11/main" xmlns="http://schemas.openxmlformats.org/spreadsheetml/2006/main">
  <mc:AlternateContent xmlns:mc="http://schemas.openxmlformats.org/markup-compatibility/2006">
    <mc:Choice Requires="x15">
      <x15ac:absPath xmlns:x15ac="http://schemas.microsoft.com/office/spreadsheetml/2010/11/ac" url="C:\Kros\Export\"/>
    </mc:Choice>
  </mc:AlternateContent>
  <bookViews>
    <workbookView xWindow="0" yWindow="0" windowWidth="0" windowHeight="0"/>
  </bookViews>
  <sheets>
    <sheet name="Rekapitulace stavby" sheetId="1" r:id="rId1"/>
    <sheet name="001 - Elektroinstalace" sheetId="2" r:id="rId2"/>
    <sheet name="002 - Chlazení" sheetId="3" r:id="rId3"/>
    <sheet name="003 - Vytápění" sheetId="4" r:id="rId4"/>
    <sheet name="004 - Odvod kondenzátu od..." sheetId="5" r:id="rId5"/>
    <sheet name="VRN - Vedlejší rozpočtové..." sheetId="6" r:id="rId6"/>
  </sheets>
  <definedNames>
    <definedName name="_xlnm.Print_Area" localSheetId="0">'Rekapitulace stavby'!$D$4:$AO$76,'Rekapitulace stavby'!$C$82:$AQ$100</definedName>
    <definedName name="_xlnm.Print_Titles" localSheetId="0">'Rekapitulace stavby'!$92:$92</definedName>
    <definedName name="_xlnm._FilterDatabase" localSheetId="1" hidden="1">'001 - Elektroinstalace'!$C$123:$K$212</definedName>
    <definedName name="_xlnm.Print_Area" localSheetId="1">'001 - Elektroinstalace'!$C$4:$J$76,'001 - Elektroinstalace'!$C$82:$J$105,'001 - Elektroinstalace'!$C$111:$K$212</definedName>
    <definedName name="_xlnm.Print_Titles" localSheetId="1">'001 - Elektroinstalace'!$123:$123</definedName>
    <definedName name="_xlnm._FilterDatabase" localSheetId="2" hidden="1">'002 - Chlazení'!$C$134:$K$418</definedName>
    <definedName name="_xlnm.Print_Area" localSheetId="2">'002 - Chlazení'!$C$4:$J$76,'002 - Chlazení'!$C$82:$J$116,'002 - Chlazení'!$C$122:$K$418</definedName>
    <definedName name="_xlnm.Print_Titles" localSheetId="2">'002 - Chlazení'!$134:$134</definedName>
    <definedName name="_xlnm._FilterDatabase" localSheetId="3" hidden="1">'003 - Vytápění'!$C$131:$K$212</definedName>
    <definedName name="_xlnm.Print_Area" localSheetId="3">'003 - Vytápění'!$C$4:$J$76,'003 - Vytápění'!$C$82:$J$113,'003 - Vytápění'!$C$119:$K$212</definedName>
    <definedName name="_xlnm.Print_Titles" localSheetId="3">'003 - Vytápění'!$131:$131</definedName>
    <definedName name="_xlnm._FilterDatabase" localSheetId="4" hidden="1">'004 - Odvod kondenzátu od...'!$C$123:$K$175</definedName>
    <definedName name="_xlnm.Print_Area" localSheetId="4">'004 - Odvod kondenzátu od...'!$C$4:$J$76,'004 - Odvod kondenzátu od...'!$C$82:$J$105,'004 - Odvod kondenzátu od...'!$C$111:$K$175</definedName>
    <definedName name="_xlnm.Print_Titles" localSheetId="4">'004 - Odvod kondenzátu od...'!$123:$123</definedName>
    <definedName name="_xlnm._FilterDatabase" localSheetId="5" hidden="1">'VRN - Vedlejší rozpočtové...'!$C$121:$K$135</definedName>
    <definedName name="_xlnm.Print_Area" localSheetId="5">'VRN - Vedlejší rozpočtové...'!$C$4:$J$76,'VRN - Vedlejší rozpočtové...'!$C$82:$J$103,'VRN - Vedlejší rozpočtové...'!$C$109:$K$135</definedName>
    <definedName name="_xlnm.Print_Titles" localSheetId="5">'VRN - Vedlejší rozpočtové...'!$121:$121</definedName>
  </definedNames>
  <calcPr/>
</workbook>
</file>

<file path=xl/calcChain.xml><?xml version="1.0" encoding="utf-8"?>
<calcChain xmlns="http://schemas.openxmlformats.org/spreadsheetml/2006/main">
  <c i="6" l="1" r="T130"/>
  <c r="R130"/>
  <c r="P130"/>
  <c r="J37"/>
  <c r="F37"/>
  <c i="1" r="BD99"/>
  <c i="6" r="J36"/>
  <c i="1" r="AY99"/>
  <c i="6" r="F36"/>
  <c i="1" r="BC99"/>
  <c i="6" r="J35"/>
  <c i="1" r="AX99"/>
  <c i="6" r="F34"/>
  <c i="1" r="BA99"/>
  <c i="6" r="BI135"/>
  <c r="BH135"/>
  <c r="BG135"/>
  <c r="BF135"/>
  <c r="T135"/>
  <c r="T134"/>
  <c r="R135"/>
  <c r="R134"/>
  <c r="P135"/>
  <c r="P134"/>
  <c r="BI131"/>
  <c r="BH131"/>
  <c r="BG131"/>
  <c r="BF131"/>
  <c r="T131"/>
  <c r="R131"/>
  <c r="P131"/>
  <c r="BI129"/>
  <c r="BH129"/>
  <c r="BG129"/>
  <c r="BF129"/>
  <c r="T129"/>
  <c r="T128"/>
  <c r="R129"/>
  <c r="R128"/>
  <c r="P129"/>
  <c r="P128"/>
  <c r="BI127"/>
  <c r="BH127"/>
  <c r="BG127"/>
  <c r="BF127"/>
  <c r="T127"/>
  <c r="T126"/>
  <c r="R127"/>
  <c r="R126"/>
  <c r="P127"/>
  <c r="P126"/>
  <c r="BI125"/>
  <c r="BH125"/>
  <c r="BG125"/>
  <c r="BF125"/>
  <c r="T125"/>
  <c r="T124"/>
  <c r="T123"/>
  <c r="T122"/>
  <c r="R125"/>
  <c r="R124"/>
  <c r="R123"/>
  <c r="R122"/>
  <c r="P125"/>
  <c r="P124"/>
  <c r="P123"/>
  <c r="P122"/>
  <c i="1" r="AU99"/>
  <c i="6" r="F116"/>
  <c r="E114"/>
  <c r="F89"/>
  <c r="E87"/>
  <c r="J24"/>
  <c r="E24"/>
  <c r="J119"/>
  <c r="J23"/>
  <c r="J21"/>
  <c r="E21"/>
  <c r="J91"/>
  <c r="J20"/>
  <c r="J18"/>
  <c r="E18"/>
  <c r="F119"/>
  <c r="J17"/>
  <c r="J15"/>
  <c r="E15"/>
  <c r="F118"/>
  <c r="J14"/>
  <c r="J12"/>
  <c r="J89"/>
  <c r="E7"/>
  <c r="E112"/>
  <c i="5" r="J37"/>
  <c r="J36"/>
  <c i="1" r="AY98"/>
  <c i="5" r="J35"/>
  <c i="1" r="AX98"/>
  <c i="5" r="BI175"/>
  <c r="BH175"/>
  <c r="BG175"/>
  <c r="BF175"/>
  <c r="T175"/>
  <c r="R175"/>
  <c r="P175"/>
  <c r="BI172"/>
  <c r="BH172"/>
  <c r="BG172"/>
  <c r="BF172"/>
  <c r="T172"/>
  <c r="R172"/>
  <c r="P172"/>
  <c r="BI170"/>
  <c r="BH170"/>
  <c r="BG170"/>
  <c r="BF170"/>
  <c r="T170"/>
  <c r="T169"/>
  <c r="R170"/>
  <c r="R169"/>
  <c r="P170"/>
  <c r="P169"/>
  <c r="BI168"/>
  <c r="BH168"/>
  <c r="BG168"/>
  <c r="BF168"/>
  <c r="T168"/>
  <c r="R168"/>
  <c r="P168"/>
  <c r="BI167"/>
  <c r="BH167"/>
  <c r="BG167"/>
  <c r="BF167"/>
  <c r="T167"/>
  <c r="R167"/>
  <c r="P167"/>
  <c r="BI166"/>
  <c r="BH166"/>
  <c r="BG166"/>
  <c r="BF166"/>
  <c r="T166"/>
  <c r="R166"/>
  <c r="P166"/>
  <c r="BI163"/>
  <c r="BH163"/>
  <c r="BG163"/>
  <c r="BF163"/>
  <c r="T163"/>
  <c r="R163"/>
  <c r="P163"/>
  <c r="BI160"/>
  <c r="BH160"/>
  <c r="BG160"/>
  <c r="BF160"/>
  <c r="T160"/>
  <c r="R160"/>
  <c r="P160"/>
  <c r="BI157"/>
  <c r="BH157"/>
  <c r="BG157"/>
  <c r="BF157"/>
  <c r="T157"/>
  <c r="R157"/>
  <c r="P157"/>
  <c r="BI154"/>
  <c r="BH154"/>
  <c r="BG154"/>
  <c r="BF154"/>
  <c r="T154"/>
  <c r="R154"/>
  <c r="P154"/>
  <c r="BI151"/>
  <c r="BH151"/>
  <c r="BG151"/>
  <c r="BF151"/>
  <c r="T151"/>
  <c r="R151"/>
  <c r="P151"/>
  <c r="BI149"/>
  <c r="BH149"/>
  <c r="BG149"/>
  <c r="BF149"/>
  <c r="T149"/>
  <c r="R149"/>
  <c r="P149"/>
  <c r="BI148"/>
  <c r="BH148"/>
  <c r="BG148"/>
  <c r="BF148"/>
  <c r="T148"/>
  <c r="R148"/>
  <c r="P148"/>
  <c r="BI145"/>
  <c r="BH145"/>
  <c r="BG145"/>
  <c r="BF145"/>
  <c r="T145"/>
  <c r="R145"/>
  <c r="P145"/>
  <c r="BI144"/>
  <c r="BH144"/>
  <c r="BG144"/>
  <c r="BF144"/>
  <c r="T144"/>
  <c r="R144"/>
  <c r="P144"/>
  <c r="BI143"/>
  <c r="BH143"/>
  <c r="BG143"/>
  <c r="BF143"/>
  <c r="T143"/>
  <c r="R143"/>
  <c r="P143"/>
  <c r="BI140"/>
  <c r="BH140"/>
  <c r="BG140"/>
  <c r="BF140"/>
  <c r="T140"/>
  <c r="T139"/>
  <c r="R140"/>
  <c r="R139"/>
  <c r="P140"/>
  <c r="P139"/>
  <c r="BI136"/>
  <c r="BH136"/>
  <c r="BG136"/>
  <c r="BF136"/>
  <c r="T136"/>
  <c r="R136"/>
  <c r="P136"/>
  <c r="BI133"/>
  <c r="BH133"/>
  <c r="BG133"/>
  <c r="BF133"/>
  <c r="T133"/>
  <c r="R133"/>
  <c r="P133"/>
  <c r="BI130"/>
  <c r="BH130"/>
  <c r="BG130"/>
  <c r="BF130"/>
  <c r="T130"/>
  <c r="R130"/>
  <c r="P130"/>
  <c r="BI127"/>
  <c r="BH127"/>
  <c r="BG127"/>
  <c r="BF127"/>
  <c r="T127"/>
  <c r="R127"/>
  <c r="P127"/>
  <c r="F118"/>
  <c r="E116"/>
  <c r="F89"/>
  <c r="E87"/>
  <c r="J24"/>
  <c r="E24"/>
  <c r="J92"/>
  <c r="J23"/>
  <c r="J21"/>
  <c r="E21"/>
  <c r="J120"/>
  <c r="J20"/>
  <c r="J18"/>
  <c r="E18"/>
  <c r="F92"/>
  <c r="J17"/>
  <c r="J15"/>
  <c r="E15"/>
  <c r="F120"/>
  <c r="J14"/>
  <c r="J12"/>
  <c r="J118"/>
  <c r="E7"/>
  <c r="E85"/>
  <c i="4" r="J210"/>
  <c r="J37"/>
  <c r="J36"/>
  <c i="1" r="AY97"/>
  <c i="4" r="J35"/>
  <c i="1" r="AX97"/>
  <c i="4" r="BI212"/>
  <c r="BH212"/>
  <c r="BG212"/>
  <c r="BF212"/>
  <c r="T212"/>
  <c r="T211"/>
  <c r="T209"/>
  <c r="R212"/>
  <c r="R211"/>
  <c r="R209"/>
  <c r="P212"/>
  <c r="P211"/>
  <c r="P209"/>
  <c r="J111"/>
  <c r="BI206"/>
  <c r="BH206"/>
  <c r="BG206"/>
  <c r="BF206"/>
  <c r="T206"/>
  <c r="R206"/>
  <c r="P206"/>
  <c r="BI203"/>
  <c r="BH203"/>
  <c r="BG203"/>
  <c r="BF203"/>
  <c r="T203"/>
  <c r="R203"/>
  <c r="P203"/>
  <c r="BI201"/>
  <c r="BH201"/>
  <c r="BG201"/>
  <c r="BF201"/>
  <c r="T201"/>
  <c r="T200"/>
  <c r="T199"/>
  <c r="R201"/>
  <c r="R200"/>
  <c r="R199"/>
  <c r="P201"/>
  <c r="P200"/>
  <c r="P199"/>
  <c r="BI196"/>
  <c r="BH196"/>
  <c r="BG196"/>
  <c r="BF196"/>
  <c r="T196"/>
  <c r="R196"/>
  <c r="P196"/>
  <c r="BI193"/>
  <c r="BH193"/>
  <c r="BG193"/>
  <c r="BF193"/>
  <c r="T193"/>
  <c r="R193"/>
  <c r="P193"/>
  <c r="BI191"/>
  <c r="BH191"/>
  <c r="BG191"/>
  <c r="BF191"/>
  <c r="T191"/>
  <c r="R191"/>
  <c r="P191"/>
  <c r="BI190"/>
  <c r="BH190"/>
  <c r="BG190"/>
  <c r="BF190"/>
  <c r="T190"/>
  <c r="R190"/>
  <c r="P190"/>
  <c r="BI187"/>
  <c r="BH187"/>
  <c r="BG187"/>
  <c r="BF187"/>
  <c r="T187"/>
  <c r="R187"/>
  <c r="P187"/>
  <c r="BI185"/>
  <c r="BH185"/>
  <c r="BG185"/>
  <c r="BF185"/>
  <c r="T185"/>
  <c r="R185"/>
  <c r="P185"/>
  <c r="BI184"/>
  <c r="BH184"/>
  <c r="BG184"/>
  <c r="BF184"/>
  <c r="T184"/>
  <c r="R184"/>
  <c r="P184"/>
  <c r="BI181"/>
  <c r="BH181"/>
  <c r="BG181"/>
  <c r="BF181"/>
  <c r="T181"/>
  <c r="R181"/>
  <c r="P181"/>
  <c r="BI178"/>
  <c r="BH178"/>
  <c r="BG178"/>
  <c r="BF178"/>
  <c r="T178"/>
  <c r="R178"/>
  <c r="P178"/>
  <c r="BI177"/>
  <c r="BH177"/>
  <c r="BG177"/>
  <c r="BF177"/>
  <c r="T177"/>
  <c r="R177"/>
  <c r="P177"/>
  <c r="BI174"/>
  <c r="BH174"/>
  <c r="BG174"/>
  <c r="BF174"/>
  <c r="T174"/>
  <c r="R174"/>
  <c r="P174"/>
  <c r="BI173"/>
  <c r="BH173"/>
  <c r="BG173"/>
  <c r="BF173"/>
  <c r="T173"/>
  <c r="R173"/>
  <c r="P173"/>
  <c r="BI170"/>
  <c r="BH170"/>
  <c r="BG170"/>
  <c r="BF170"/>
  <c r="T170"/>
  <c r="R170"/>
  <c r="P170"/>
  <c r="BI169"/>
  <c r="BH169"/>
  <c r="BG169"/>
  <c r="BF169"/>
  <c r="T169"/>
  <c r="R169"/>
  <c r="P169"/>
  <c r="BI167"/>
  <c r="BH167"/>
  <c r="BG167"/>
  <c r="BF167"/>
  <c r="T167"/>
  <c r="R167"/>
  <c r="P167"/>
  <c r="BI164"/>
  <c r="BH164"/>
  <c r="BG164"/>
  <c r="BF164"/>
  <c r="T164"/>
  <c r="R164"/>
  <c r="P164"/>
  <c r="BI163"/>
  <c r="BH163"/>
  <c r="BG163"/>
  <c r="BF163"/>
  <c r="T163"/>
  <c r="R163"/>
  <c r="P163"/>
  <c r="BI159"/>
  <c r="BH159"/>
  <c r="BG159"/>
  <c r="BF159"/>
  <c r="T159"/>
  <c r="R159"/>
  <c r="P159"/>
  <c r="BI156"/>
  <c r="BH156"/>
  <c r="BG156"/>
  <c r="BF156"/>
  <c r="T156"/>
  <c r="R156"/>
  <c r="P156"/>
  <c r="BI154"/>
  <c r="BH154"/>
  <c r="BG154"/>
  <c r="BF154"/>
  <c r="T154"/>
  <c r="R154"/>
  <c r="P154"/>
  <c r="BI153"/>
  <c r="BH153"/>
  <c r="BG153"/>
  <c r="BF153"/>
  <c r="T153"/>
  <c r="R153"/>
  <c r="P153"/>
  <c r="BI150"/>
  <c r="BH150"/>
  <c r="BG150"/>
  <c r="BF150"/>
  <c r="T150"/>
  <c r="T149"/>
  <c r="R150"/>
  <c r="R149"/>
  <c r="P150"/>
  <c r="P149"/>
  <c r="BI148"/>
  <c r="BH148"/>
  <c r="BG148"/>
  <c r="BF148"/>
  <c r="T148"/>
  <c r="T147"/>
  <c r="R148"/>
  <c r="R147"/>
  <c r="P148"/>
  <c r="P147"/>
  <c r="BI144"/>
  <c r="BH144"/>
  <c r="BG144"/>
  <c r="BF144"/>
  <c r="T144"/>
  <c r="R144"/>
  <c r="P144"/>
  <c r="BI141"/>
  <c r="BH141"/>
  <c r="BG141"/>
  <c r="BF141"/>
  <c r="T141"/>
  <c r="R141"/>
  <c r="P141"/>
  <c r="BI138"/>
  <c r="BH138"/>
  <c r="BG138"/>
  <c r="BF138"/>
  <c r="T138"/>
  <c r="R138"/>
  <c r="P138"/>
  <c r="BI135"/>
  <c r="BH135"/>
  <c r="BG135"/>
  <c r="BF135"/>
  <c r="T135"/>
  <c r="R135"/>
  <c r="P135"/>
  <c r="F126"/>
  <c r="E124"/>
  <c r="F89"/>
  <c r="E87"/>
  <c r="J24"/>
  <c r="E24"/>
  <c r="J92"/>
  <c r="J23"/>
  <c r="J21"/>
  <c r="E21"/>
  <c r="J91"/>
  <c r="J20"/>
  <c r="J18"/>
  <c r="E18"/>
  <c r="F129"/>
  <c r="J17"/>
  <c r="J15"/>
  <c r="E15"/>
  <c r="F128"/>
  <c r="J14"/>
  <c r="J12"/>
  <c r="J89"/>
  <c r="E7"/>
  <c r="E122"/>
  <c i="3" r="J37"/>
  <c r="J36"/>
  <c i="1" r="AY96"/>
  <c i="3" r="J35"/>
  <c i="1" r="AX96"/>
  <c i="3" r="BI418"/>
  <c r="BH418"/>
  <c r="BG418"/>
  <c r="BF418"/>
  <c r="T418"/>
  <c r="R418"/>
  <c r="P418"/>
  <c r="BI417"/>
  <c r="BH417"/>
  <c r="BG417"/>
  <c r="BF417"/>
  <c r="T417"/>
  <c r="R417"/>
  <c r="P417"/>
  <c r="BI415"/>
  <c r="BH415"/>
  <c r="BG415"/>
  <c r="BF415"/>
  <c r="T415"/>
  <c r="T414"/>
  <c r="R415"/>
  <c r="R414"/>
  <c r="P415"/>
  <c r="P414"/>
  <c r="BI413"/>
  <c r="BH413"/>
  <c r="BG413"/>
  <c r="BF413"/>
  <c r="T413"/>
  <c r="T412"/>
  <c r="R413"/>
  <c r="R412"/>
  <c r="P413"/>
  <c r="P412"/>
  <c r="BI411"/>
  <c r="BH411"/>
  <c r="BG411"/>
  <c r="BF411"/>
  <c r="T411"/>
  <c r="T410"/>
  <c r="R411"/>
  <c r="R410"/>
  <c r="P411"/>
  <c r="P410"/>
  <c r="BI406"/>
  <c r="BH406"/>
  <c r="BG406"/>
  <c r="BF406"/>
  <c r="T406"/>
  <c r="R406"/>
  <c r="P406"/>
  <c r="BI405"/>
  <c r="BH405"/>
  <c r="BG405"/>
  <c r="BF405"/>
  <c r="T405"/>
  <c r="R405"/>
  <c r="P405"/>
  <c r="BI400"/>
  <c r="BH400"/>
  <c r="BG400"/>
  <c r="BF400"/>
  <c r="T400"/>
  <c r="R400"/>
  <c r="P400"/>
  <c r="BI397"/>
  <c r="BH397"/>
  <c r="BG397"/>
  <c r="BF397"/>
  <c r="T397"/>
  <c r="R397"/>
  <c r="P397"/>
  <c r="BI394"/>
  <c r="BH394"/>
  <c r="BG394"/>
  <c r="BF394"/>
  <c r="T394"/>
  <c r="R394"/>
  <c r="P394"/>
  <c r="BI392"/>
  <c r="BH392"/>
  <c r="BG392"/>
  <c r="BF392"/>
  <c r="T392"/>
  <c r="R392"/>
  <c r="P392"/>
  <c r="BI389"/>
  <c r="BH389"/>
  <c r="BG389"/>
  <c r="BF389"/>
  <c r="T389"/>
  <c r="R389"/>
  <c r="P389"/>
  <c r="BI386"/>
  <c r="BH386"/>
  <c r="BG386"/>
  <c r="BF386"/>
  <c r="T386"/>
  <c r="R386"/>
  <c r="P386"/>
  <c r="BI385"/>
  <c r="BH385"/>
  <c r="BG385"/>
  <c r="BF385"/>
  <c r="T385"/>
  <c r="R385"/>
  <c r="P385"/>
  <c r="BI383"/>
  <c r="BH383"/>
  <c r="BG383"/>
  <c r="BF383"/>
  <c r="T383"/>
  <c r="R383"/>
  <c r="P383"/>
  <c r="BI382"/>
  <c r="BH382"/>
  <c r="BG382"/>
  <c r="BF382"/>
  <c r="T382"/>
  <c r="R382"/>
  <c r="P382"/>
  <c r="BI375"/>
  <c r="BH375"/>
  <c r="BG375"/>
  <c r="BF375"/>
  <c r="T375"/>
  <c r="R375"/>
  <c r="P375"/>
  <c r="BI374"/>
  <c r="BH374"/>
  <c r="BG374"/>
  <c r="BF374"/>
  <c r="T374"/>
  <c r="R374"/>
  <c r="P374"/>
  <c r="BI368"/>
  <c r="BH368"/>
  <c r="BG368"/>
  <c r="BF368"/>
  <c r="T368"/>
  <c r="R368"/>
  <c r="P368"/>
  <c r="BI365"/>
  <c r="BH365"/>
  <c r="BG365"/>
  <c r="BF365"/>
  <c r="T365"/>
  <c r="R365"/>
  <c r="P365"/>
  <c r="BI362"/>
  <c r="BH362"/>
  <c r="BG362"/>
  <c r="BF362"/>
  <c r="T362"/>
  <c r="R362"/>
  <c r="P362"/>
  <c r="BI361"/>
  <c r="BH361"/>
  <c r="BG361"/>
  <c r="BF361"/>
  <c r="T361"/>
  <c r="R361"/>
  <c r="P361"/>
  <c r="BI354"/>
  <c r="BH354"/>
  <c r="BG354"/>
  <c r="BF354"/>
  <c r="T354"/>
  <c r="R354"/>
  <c r="P354"/>
  <c r="BI353"/>
  <c r="BH353"/>
  <c r="BG353"/>
  <c r="BF353"/>
  <c r="T353"/>
  <c r="R353"/>
  <c r="P353"/>
  <c r="BI347"/>
  <c r="BH347"/>
  <c r="BG347"/>
  <c r="BF347"/>
  <c r="T347"/>
  <c r="R347"/>
  <c r="P347"/>
  <c r="BI344"/>
  <c r="BH344"/>
  <c r="BG344"/>
  <c r="BF344"/>
  <c r="T344"/>
  <c r="R344"/>
  <c r="P344"/>
  <c r="BI337"/>
  <c r="BH337"/>
  <c r="BG337"/>
  <c r="BF337"/>
  <c r="T337"/>
  <c r="R337"/>
  <c r="P337"/>
  <c r="BI334"/>
  <c r="BH334"/>
  <c r="BG334"/>
  <c r="BF334"/>
  <c r="T334"/>
  <c r="R334"/>
  <c r="P334"/>
  <c r="BI328"/>
  <c r="BH328"/>
  <c r="BG328"/>
  <c r="BF328"/>
  <c r="T328"/>
  <c r="R328"/>
  <c r="P328"/>
  <c r="BI327"/>
  <c r="BH327"/>
  <c r="BG327"/>
  <c r="BF327"/>
  <c r="T327"/>
  <c r="R327"/>
  <c r="P327"/>
  <c r="BI324"/>
  <c r="BH324"/>
  <c r="BG324"/>
  <c r="BF324"/>
  <c r="T324"/>
  <c r="R324"/>
  <c r="P324"/>
  <c r="BI321"/>
  <c r="BH321"/>
  <c r="BG321"/>
  <c r="BF321"/>
  <c r="T321"/>
  <c r="R321"/>
  <c r="P321"/>
  <c r="BI318"/>
  <c r="BH318"/>
  <c r="BG318"/>
  <c r="BF318"/>
  <c r="T318"/>
  <c r="R318"/>
  <c r="P318"/>
  <c r="BI315"/>
  <c r="BH315"/>
  <c r="BG315"/>
  <c r="BF315"/>
  <c r="T315"/>
  <c r="R315"/>
  <c r="P315"/>
  <c r="BI311"/>
  <c r="BH311"/>
  <c r="BG311"/>
  <c r="BF311"/>
  <c r="T311"/>
  <c r="R311"/>
  <c r="P311"/>
  <c r="BI305"/>
  <c r="BH305"/>
  <c r="BG305"/>
  <c r="BF305"/>
  <c r="T305"/>
  <c r="R305"/>
  <c r="P305"/>
  <c r="BI304"/>
  <c r="BH304"/>
  <c r="BG304"/>
  <c r="BF304"/>
  <c r="T304"/>
  <c r="R304"/>
  <c r="P304"/>
  <c r="BI303"/>
  <c r="BH303"/>
  <c r="BG303"/>
  <c r="BF303"/>
  <c r="T303"/>
  <c r="R303"/>
  <c r="P303"/>
  <c r="BI297"/>
  <c r="BH297"/>
  <c r="BG297"/>
  <c r="BF297"/>
  <c r="T297"/>
  <c r="R297"/>
  <c r="P297"/>
  <c r="BI296"/>
  <c r="BH296"/>
  <c r="BG296"/>
  <c r="BF296"/>
  <c r="T296"/>
  <c r="R296"/>
  <c r="P296"/>
  <c r="BI295"/>
  <c r="BH295"/>
  <c r="BG295"/>
  <c r="BF295"/>
  <c r="T295"/>
  <c r="R295"/>
  <c r="P295"/>
  <c r="BI292"/>
  <c r="BH292"/>
  <c r="BG292"/>
  <c r="BF292"/>
  <c r="T292"/>
  <c r="R292"/>
  <c r="P292"/>
  <c r="BI289"/>
  <c r="BH289"/>
  <c r="BG289"/>
  <c r="BF289"/>
  <c r="T289"/>
  <c r="R289"/>
  <c r="P289"/>
  <c r="BI286"/>
  <c r="BH286"/>
  <c r="BG286"/>
  <c r="BF286"/>
  <c r="T286"/>
  <c r="R286"/>
  <c r="P286"/>
  <c r="BI282"/>
  <c r="BH282"/>
  <c r="BG282"/>
  <c r="BF282"/>
  <c r="T282"/>
  <c r="R282"/>
  <c r="P282"/>
  <c r="BI281"/>
  <c r="BH281"/>
  <c r="BG281"/>
  <c r="BF281"/>
  <c r="T281"/>
  <c r="R281"/>
  <c r="P281"/>
  <c r="BI278"/>
  <c r="BH278"/>
  <c r="BG278"/>
  <c r="BF278"/>
  <c r="T278"/>
  <c r="R278"/>
  <c r="P278"/>
  <c r="BI277"/>
  <c r="BH277"/>
  <c r="BG277"/>
  <c r="BF277"/>
  <c r="T277"/>
  <c r="R277"/>
  <c r="P277"/>
  <c r="BI273"/>
  <c r="BH273"/>
  <c r="BG273"/>
  <c r="BF273"/>
  <c r="T273"/>
  <c r="R273"/>
  <c r="P273"/>
  <c r="BI272"/>
  <c r="BH272"/>
  <c r="BG272"/>
  <c r="BF272"/>
  <c r="T272"/>
  <c r="R272"/>
  <c r="P272"/>
  <c r="BI266"/>
  <c r="BH266"/>
  <c r="BG266"/>
  <c r="BF266"/>
  <c r="T266"/>
  <c r="R266"/>
  <c r="P266"/>
  <c r="BI265"/>
  <c r="BH265"/>
  <c r="BG265"/>
  <c r="BF265"/>
  <c r="T265"/>
  <c r="R265"/>
  <c r="P265"/>
  <c r="BI259"/>
  <c r="BH259"/>
  <c r="BG259"/>
  <c r="BF259"/>
  <c r="T259"/>
  <c r="R259"/>
  <c r="P259"/>
  <c r="BI258"/>
  <c r="BH258"/>
  <c r="BG258"/>
  <c r="BF258"/>
  <c r="T258"/>
  <c r="R258"/>
  <c r="P258"/>
  <c r="BI252"/>
  <c r="BH252"/>
  <c r="BG252"/>
  <c r="BF252"/>
  <c r="T252"/>
  <c r="R252"/>
  <c r="P252"/>
  <c r="BI251"/>
  <c r="BH251"/>
  <c r="BG251"/>
  <c r="BF251"/>
  <c r="T251"/>
  <c r="R251"/>
  <c r="P251"/>
  <c r="BI250"/>
  <c r="BH250"/>
  <c r="BG250"/>
  <c r="BF250"/>
  <c r="T250"/>
  <c r="R250"/>
  <c r="P250"/>
  <c r="BI249"/>
  <c r="BH249"/>
  <c r="BG249"/>
  <c r="BF249"/>
  <c r="T249"/>
  <c r="R249"/>
  <c r="P249"/>
  <c r="BI248"/>
  <c r="BH248"/>
  <c r="BG248"/>
  <c r="BF248"/>
  <c r="T248"/>
  <c r="R248"/>
  <c r="P248"/>
  <c r="BI247"/>
  <c r="BH247"/>
  <c r="BG247"/>
  <c r="BF247"/>
  <c r="T247"/>
  <c r="R247"/>
  <c r="P247"/>
  <c r="BI241"/>
  <c r="BH241"/>
  <c r="BG241"/>
  <c r="BF241"/>
  <c r="T241"/>
  <c r="R241"/>
  <c r="P241"/>
  <c r="BI238"/>
  <c r="BH238"/>
  <c r="BG238"/>
  <c r="BF238"/>
  <c r="T238"/>
  <c r="R238"/>
  <c r="P238"/>
  <c r="BI237"/>
  <c r="BH237"/>
  <c r="BG237"/>
  <c r="BF237"/>
  <c r="T237"/>
  <c r="R237"/>
  <c r="P237"/>
  <c r="BI231"/>
  <c r="BH231"/>
  <c r="BG231"/>
  <c r="BF231"/>
  <c r="T231"/>
  <c r="R231"/>
  <c r="P231"/>
  <c r="BI230"/>
  <c r="BH230"/>
  <c r="BG230"/>
  <c r="BF230"/>
  <c r="T230"/>
  <c r="R230"/>
  <c r="P230"/>
  <c r="BI227"/>
  <c r="BH227"/>
  <c r="BG227"/>
  <c r="BF227"/>
  <c r="T227"/>
  <c r="R227"/>
  <c r="P227"/>
  <c r="BI221"/>
  <c r="BH221"/>
  <c r="BG221"/>
  <c r="BF221"/>
  <c r="T221"/>
  <c r="R221"/>
  <c r="P221"/>
  <c r="BI220"/>
  <c r="BH220"/>
  <c r="BG220"/>
  <c r="BF220"/>
  <c r="T220"/>
  <c r="R220"/>
  <c r="P220"/>
  <c r="BI214"/>
  <c r="BH214"/>
  <c r="BG214"/>
  <c r="BF214"/>
  <c r="T214"/>
  <c r="R214"/>
  <c r="P214"/>
  <c r="BI210"/>
  <c r="BH210"/>
  <c r="BG210"/>
  <c r="BF210"/>
  <c r="T210"/>
  <c r="R210"/>
  <c r="P210"/>
  <c r="BI205"/>
  <c r="BH205"/>
  <c r="BG205"/>
  <c r="BF205"/>
  <c r="T205"/>
  <c r="R205"/>
  <c r="P205"/>
  <c r="BI203"/>
  <c r="BH203"/>
  <c r="BG203"/>
  <c r="BF203"/>
  <c r="T203"/>
  <c r="R203"/>
  <c r="P203"/>
  <c r="BI200"/>
  <c r="BH200"/>
  <c r="BG200"/>
  <c r="BF200"/>
  <c r="T200"/>
  <c r="R200"/>
  <c r="P200"/>
  <c r="BI193"/>
  <c r="BH193"/>
  <c r="BG193"/>
  <c r="BF193"/>
  <c r="T193"/>
  <c r="R193"/>
  <c r="P193"/>
  <c r="BI191"/>
  <c r="BH191"/>
  <c r="BG191"/>
  <c r="BF191"/>
  <c r="T191"/>
  <c r="R191"/>
  <c r="P191"/>
  <c r="BI188"/>
  <c r="BH188"/>
  <c r="BG188"/>
  <c r="BF188"/>
  <c r="T188"/>
  <c r="R188"/>
  <c r="P188"/>
  <c r="BI186"/>
  <c r="BH186"/>
  <c r="BG186"/>
  <c r="BF186"/>
  <c r="T186"/>
  <c r="R186"/>
  <c r="P186"/>
  <c r="BI183"/>
  <c r="BH183"/>
  <c r="BG183"/>
  <c r="BF183"/>
  <c r="T183"/>
  <c r="R183"/>
  <c r="P183"/>
  <c r="BI180"/>
  <c r="BH180"/>
  <c r="BG180"/>
  <c r="BF180"/>
  <c r="T180"/>
  <c r="R180"/>
  <c r="P180"/>
  <c r="BI178"/>
  <c r="BH178"/>
  <c r="BG178"/>
  <c r="BF178"/>
  <c r="T178"/>
  <c r="R178"/>
  <c r="P178"/>
  <c r="BI172"/>
  <c r="BH172"/>
  <c r="BG172"/>
  <c r="BF172"/>
  <c r="T172"/>
  <c r="R172"/>
  <c r="P172"/>
  <c r="BI170"/>
  <c r="BH170"/>
  <c r="BG170"/>
  <c r="BF170"/>
  <c r="T170"/>
  <c r="R170"/>
  <c r="P170"/>
  <c r="BI164"/>
  <c r="BH164"/>
  <c r="BG164"/>
  <c r="BF164"/>
  <c r="T164"/>
  <c r="R164"/>
  <c r="P164"/>
  <c r="BI161"/>
  <c r="BH161"/>
  <c r="BG161"/>
  <c r="BF161"/>
  <c r="T161"/>
  <c r="R161"/>
  <c r="P161"/>
  <c r="BI158"/>
  <c r="BH158"/>
  <c r="BG158"/>
  <c r="BF158"/>
  <c r="T158"/>
  <c r="R158"/>
  <c r="P158"/>
  <c r="BI157"/>
  <c r="BH157"/>
  <c r="BG157"/>
  <c r="BF157"/>
  <c r="T157"/>
  <c r="R157"/>
  <c r="P157"/>
  <c r="BI154"/>
  <c r="BH154"/>
  <c r="BG154"/>
  <c r="BF154"/>
  <c r="T154"/>
  <c r="T153"/>
  <c r="R154"/>
  <c r="R153"/>
  <c r="P154"/>
  <c r="P153"/>
  <c r="BI152"/>
  <c r="BH152"/>
  <c r="BG152"/>
  <c r="BF152"/>
  <c r="T152"/>
  <c r="R152"/>
  <c r="P152"/>
  <c r="BI149"/>
  <c r="BH149"/>
  <c r="BG149"/>
  <c r="BF149"/>
  <c r="T149"/>
  <c r="R149"/>
  <c r="P149"/>
  <c r="BI146"/>
  <c r="BH146"/>
  <c r="BG146"/>
  <c r="BF146"/>
  <c r="T146"/>
  <c r="R146"/>
  <c r="P146"/>
  <c r="BI143"/>
  <c r="BH143"/>
  <c r="BG143"/>
  <c r="BF143"/>
  <c r="T143"/>
  <c r="R143"/>
  <c r="P143"/>
  <c r="BI142"/>
  <c r="BH142"/>
  <c r="BG142"/>
  <c r="BF142"/>
  <c r="T142"/>
  <c r="R142"/>
  <c r="P142"/>
  <c r="BI139"/>
  <c r="BH139"/>
  <c r="BG139"/>
  <c r="BF139"/>
  <c r="T139"/>
  <c r="R139"/>
  <c r="P139"/>
  <c r="BI138"/>
  <c r="BH138"/>
  <c r="BG138"/>
  <c r="BF138"/>
  <c r="T138"/>
  <c r="R138"/>
  <c r="P138"/>
  <c r="F129"/>
  <c r="E127"/>
  <c r="F89"/>
  <c r="E87"/>
  <c r="J24"/>
  <c r="E24"/>
  <c r="J132"/>
  <c r="J23"/>
  <c r="J21"/>
  <c r="E21"/>
  <c r="J131"/>
  <c r="J20"/>
  <c r="J18"/>
  <c r="E18"/>
  <c r="F92"/>
  <c r="J17"/>
  <c r="J15"/>
  <c r="E15"/>
  <c r="F91"/>
  <c r="J14"/>
  <c r="J12"/>
  <c r="J129"/>
  <c r="E7"/>
  <c r="E125"/>
  <c i="2" r="J37"/>
  <c r="J36"/>
  <c i="1" r="AY95"/>
  <c i="2" r="J35"/>
  <c i="1" r="AX95"/>
  <c i="2" r="BI212"/>
  <c r="BH212"/>
  <c r="BG212"/>
  <c r="BF212"/>
  <c r="T212"/>
  <c r="R212"/>
  <c r="P212"/>
  <c r="BI209"/>
  <c r="BH209"/>
  <c r="BG209"/>
  <c r="BF209"/>
  <c r="T209"/>
  <c r="R209"/>
  <c r="P209"/>
  <c r="BI206"/>
  <c r="BH206"/>
  <c r="BG206"/>
  <c r="BF206"/>
  <c r="T206"/>
  <c r="R206"/>
  <c r="P206"/>
  <c r="BI205"/>
  <c r="BH205"/>
  <c r="BG205"/>
  <c r="BF205"/>
  <c r="T205"/>
  <c r="R205"/>
  <c r="P205"/>
  <c r="BI204"/>
  <c r="BH204"/>
  <c r="BG204"/>
  <c r="BF204"/>
  <c r="T204"/>
  <c r="R204"/>
  <c r="P204"/>
  <c r="BI201"/>
  <c r="BH201"/>
  <c r="BG201"/>
  <c r="BF201"/>
  <c r="T201"/>
  <c r="R201"/>
  <c r="P201"/>
  <c r="BI200"/>
  <c r="BH200"/>
  <c r="BG200"/>
  <c r="BF200"/>
  <c r="T200"/>
  <c r="R200"/>
  <c r="P200"/>
  <c r="BI199"/>
  <c r="BH199"/>
  <c r="BG199"/>
  <c r="BF199"/>
  <c r="T199"/>
  <c r="R199"/>
  <c r="P199"/>
  <c r="BI196"/>
  <c r="BH196"/>
  <c r="BG196"/>
  <c r="BF196"/>
  <c r="T196"/>
  <c r="R196"/>
  <c r="P196"/>
  <c r="BI195"/>
  <c r="BH195"/>
  <c r="BG195"/>
  <c r="BF195"/>
  <c r="T195"/>
  <c r="R195"/>
  <c r="P195"/>
  <c r="BI192"/>
  <c r="BH192"/>
  <c r="BG192"/>
  <c r="BF192"/>
  <c r="T192"/>
  <c r="R192"/>
  <c r="P192"/>
  <c r="BI191"/>
  <c r="BH191"/>
  <c r="BG191"/>
  <c r="BF191"/>
  <c r="T191"/>
  <c r="R191"/>
  <c r="P191"/>
  <c r="BI189"/>
  <c r="BH189"/>
  <c r="BG189"/>
  <c r="BF189"/>
  <c r="T189"/>
  <c r="R189"/>
  <c r="P189"/>
  <c r="BI188"/>
  <c r="BH188"/>
  <c r="BG188"/>
  <c r="BF188"/>
  <c r="T188"/>
  <c r="R188"/>
  <c r="P188"/>
  <c r="BI187"/>
  <c r="BH187"/>
  <c r="BG187"/>
  <c r="BF187"/>
  <c r="T187"/>
  <c r="R187"/>
  <c r="P187"/>
  <c r="BI186"/>
  <c r="BH186"/>
  <c r="BG186"/>
  <c r="BF186"/>
  <c r="T186"/>
  <c r="R186"/>
  <c r="P186"/>
  <c r="BI185"/>
  <c r="BH185"/>
  <c r="BG185"/>
  <c r="BF185"/>
  <c r="T185"/>
  <c r="R185"/>
  <c r="P185"/>
  <c r="BI184"/>
  <c r="BH184"/>
  <c r="BG184"/>
  <c r="BF184"/>
  <c r="T184"/>
  <c r="R184"/>
  <c r="P184"/>
  <c r="BI183"/>
  <c r="BH183"/>
  <c r="BG183"/>
  <c r="BF183"/>
  <c r="T183"/>
  <c r="R183"/>
  <c r="P183"/>
  <c r="BI182"/>
  <c r="BH182"/>
  <c r="BG182"/>
  <c r="BF182"/>
  <c r="T182"/>
  <c r="R182"/>
  <c r="P182"/>
  <c r="BI181"/>
  <c r="BH181"/>
  <c r="BG181"/>
  <c r="BF181"/>
  <c r="T181"/>
  <c r="R181"/>
  <c r="P181"/>
  <c r="BI180"/>
  <c r="BH180"/>
  <c r="BG180"/>
  <c r="BF180"/>
  <c r="T180"/>
  <c r="R180"/>
  <c r="P180"/>
  <c r="BI177"/>
  <c r="BH177"/>
  <c r="BG177"/>
  <c r="BF177"/>
  <c r="T177"/>
  <c r="R177"/>
  <c r="P177"/>
  <c r="BI176"/>
  <c r="BH176"/>
  <c r="BG176"/>
  <c r="BF176"/>
  <c r="T176"/>
  <c r="R176"/>
  <c r="P176"/>
  <c r="BI175"/>
  <c r="BH175"/>
  <c r="BG175"/>
  <c r="BF175"/>
  <c r="T175"/>
  <c r="R175"/>
  <c r="P175"/>
  <c r="BI174"/>
  <c r="BH174"/>
  <c r="BG174"/>
  <c r="BF174"/>
  <c r="T174"/>
  <c r="R174"/>
  <c r="P174"/>
  <c r="BI173"/>
  <c r="BH173"/>
  <c r="BG173"/>
  <c r="BF173"/>
  <c r="T173"/>
  <c r="R173"/>
  <c r="P173"/>
  <c r="BI172"/>
  <c r="BH172"/>
  <c r="BG172"/>
  <c r="BF172"/>
  <c r="T172"/>
  <c r="R172"/>
  <c r="P172"/>
  <c r="BI171"/>
  <c r="BH171"/>
  <c r="BG171"/>
  <c r="BF171"/>
  <c r="T171"/>
  <c r="R171"/>
  <c r="P171"/>
  <c r="BI170"/>
  <c r="BH170"/>
  <c r="BG170"/>
  <c r="BF170"/>
  <c r="T170"/>
  <c r="R170"/>
  <c r="P170"/>
  <c r="BI169"/>
  <c r="BH169"/>
  <c r="BG169"/>
  <c r="BF169"/>
  <c r="T169"/>
  <c r="R169"/>
  <c r="P169"/>
  <c r="BI166"/>
  <c r="BH166"/>
  <c r="BG166"/>
  <c r="BF166"/>
  <c r="T166"/>
  <c r="R166"/>
  <c r="P166"/>
  <c r="BI163"/>
  <c r="BH163"/>
  <c r="BG163"/>
  <c r="BF163"/>
  <c r="T163"/>
  <c r="R163"/>
  <c r="P163"/>
  <c r="BI162"/>
  <c r="BH162"/>
  <c r="BG162"/>
  <c r="BF162"/>
  <c r="T162"/>
  <c r="R162"/>
  <c r="P162"/>
  <c r="BI159"/>
  <c r="BH159"/>
  <c r="BG159"/>
  <c r="BF159"/>
  <c r="T159"/>
  <c r="R159"/>
  <c r="P159"/>
  <c r="BI158"/>
  <c r="BH158"/>
  <c r="BG158"/>
  <c r="BF158"/>
  <c r="T158"/>
  <c r="R158"/>
  <c r="P158"/>
  <c r="BI155"/>
  <c r="BH155"/>
  <c r="BG155"/>
  <c r="BF155"/>
  <c r="T155"/>
  <c r="R155"/>
  <c r="P155"/>
  <c r="BI154"/>
  <c r="BH154"/>
  <c r="BG154"/>
  <c r="BF154"/>
  <c r="T154"/>
  <c r="R154"/>
  <c r="P154"/>
  <c r="BI151"/>
  <c r="BH151"/>
  <c r="BG151"/>
  <c r="BF151"/>
  <c r="T151"/>
  <c r="R151"/>
  <c r="P151"/>
  <c r="BI150"/>
  <c r="BH150"/>
  <c r="BG150"/>
  <c r="BF150"/>
  <c r="T150"/>
  <c r="R150"/>
  <c r="P150"/>
  <c r="BI147"/>
  <c r="BH147"/>
  <c r="BG147"/>
  <c r="BF147"/>
  <c r="T147"/>
  <c r="R147"/>
  <c r="P147"/>
  <c r="BI146"/>
  <c r="BH146"/>
  <c r="BG146"/>
  <c r="BF146"/>
  <c r="T146"/>
  <c r="R146"/>
  <c r="P146"/>
  <c r="BI143"/>
  <c r="BH143"/>
  <c r="BG143"/>
  <c r="BF143"/>
  <c r="T143"/>
  <c r="R143"/>
  <c r="P143"/>
  <c r="BI142"/>
  <c r="BH142"/>
  <c r="BG142"/>
  <c r="BF142"/>
  <c r="T142"/>
  <c r="R142"/>
  <c r="P142"/>
  <c r="BI139"/>
  <c r="BH139"/>
  <c r="BG139"/>
  <c r="BF139"/>
  <c r="T139"/>
  <c r="R139"/>
  <c r="P139"/>
  <c r="BI138"/>
  <c r="BH138"/>
  <c r="BG138"/>
  <c r="BF138"/>
  <c r="T138"/>
  <c r="R138"/>
  <c r="P138"/>
  <c r="BI137"/>
  <c r="BH137"/>
  <c r="BG137"/>
  <c r="BF137"/>
  <c r="T137"/>
  <c r="R137"/>
  <c r="P137"/>
  <c r="BI136"/>
  <c r="BH136"/>
  <c r="BG136"/>
  <c r="BF136"/>
  <c r="T136"/>
  <c r="R136"/>
  <c r="P136"/>
  <c r="BI135"/>
  <c r="BH135"/>
  <c r="BG135"/>
  <c r="BF135"/>
  <c r="T135"/>
  <c r="R135"/>
  <c r="P135"/>
  <c r="BI134"/>
  <c r="BH134"/>
  <c r="BG134"/>
  <c r="BF134"/>
  <c r="T134"/>
  <c r="R134"/>
  <c r="P134"/>
  <c r="BI129"/>
  <c r="BH129"/>
  <c r="BG129"/>
  <c r="BF129"/>
  <c r="T129"/>
  <c r="T128"/>
  <c r="R129"/>
  <c r="R128"/>
  <c r="P129"/>
  <c r="P128"/>
  <c r="BI127"/>
  <c r="BH127"/>
  <c r="BG127"/>
  <c r="BF127"/>
  <c r="T127"/>
  <c r="T126"/>
  <c r="R127"/>
  <c r="R126"/>
  <c r="P127"/>
  <c r="P126"/>
  <c r="F118"/>
  <c r="E116"/>
  <c r="F89"/>
  <c r="E87"/>
  <c r="J24"/>
  <c r="E24"/>
  <c r="J121"/>
  <c r="J23"/>
  <c r="J21"/>
  <c r="E21"/>
  <c r="J120"/>
  <c r="J20"/>
  <c r="J18"/>
  <c r="E18"/>
  <c r="F121"/>
  <c r="J17"/>
  <c r="J15"/>
  <c r="E15"/>
  <c r="F91"/>
  <c r="J14"/>
  <c r="J12"/>
  <c r="J118"/>
  <c r="E7"/>
  <c r="E85"/>
  <c i="1" r="AS94"/>
  <c r="L90"/>
  <c r="AM90"/>
  <c r="AM89"/>
  <c r="L89"/>
  <c r="AM87"/>
  <c r="L87"/>
  <c r="L85"/>
  <c r="L84"/>
  <c i="5" r="BK157"/>
  <c r="J151"/>
  <c r="J148"/>
  <c r="BK133"/>
  <c i="4" r="J201"/>
  <c r="BK196"/>
  <c r="BK191"/>
  <c r="J170"/>
  <c r="J169"/>
  <c r="BK167"/>
  <c r="J164"/>
  <c r="J141"/>
  <c r="J135"/>
  <c i="3" r="BK389"/>
  <c r="J375"/>
  <c r="J334"/>
  <c r="BK328"/>
  <c r="J327"/>
  <c r="BK311"/>
  <c r="BK305"/>
  <c r="J281"/>
  <c r="BK278"/>
  <c r="BK273"/>
  <c r="BK259"/>
  <c r="J258"/>
  <c r="BK250"/>
  <c r="BK205"/>
  <c r="BK178"/>
  <c r="J172"/>
  <c r="BK157"/>
  <c r="BK143"/>
  <c r="BK138"/>
  <c i="2" r="J212"/>
  <c r="BK199"/>
  <c r="BK189"/>
  <c r="J182"/>
  <c r="J181"/>
  <c r="J176"/>
  <c r="J174"/>
  <c r="BK173"/>
  <c r="BK146"/>
  <c r="J143"/>
  <c i="5" r="BK168"/>
  <c r="BK160"/>
  <c r="BK140"/>
  <c r="BK136"/>
  <c r="BK127"/>
  <c i="4" r="BK193"/>
  <c r="J191"/>
  <c r="J190"/>
  <c r="J184"/>
  <c r="BK169"/>
  <c r="J163"/>
  <c i="3" r="J400"/>
  <c r="J328"/>
  <c r="J324"/>
  <c r="BK315"/>
  <c r="BK249"/>
  <c r="J248"/>
  <c r="BK238"/>
  <c r="J220"/>
  <c r="J186"/>
  <c r="BK170"/>
  <c r="BK164"/>
  <c r="J142"/>
  <c i="2" r="BK212"/>
  <c r="BK191"/>
  <c r="J188"/>
  <c r="J180"/>
  <c r="BK137"/>
  <c r="J136"/>
  <c r="BK135"/>
  <c r="BK127"/>
  <c i="5" r="J157"/>
  <c r="BK149"/>
  <c r="BK144"/>
  <c r="J143"/>
  <c i="4" r="BK181"/>
  <c i="3" r="BK385"/>
  <c r="J315"/>
  <c r="J311"/>
  <c r="J305"/>
  <c r="J304"/>
  <c r="J303"/>
  <c r="J297"/>
  <c r="J278"/>
  <c r="BK258"/>
  <c r="J252"/>
  <c r="BK247"/>
  <c r="J230"/>
  <c r="J227"/>
  <c r="BK214"/>
  <c r="J200"/>
  <c r="J154"/>
  <c r="J146"/>
  <c r="J139"/>
  <c r="J138"/>
  <c i="2" r="J200"/>
  <c r="BK185"/>
  <c r="J185"/>
  <c r="BK184"/>
  <c r="J184"/>
  <c r="BK183"/>
  <c r="BK151"/>
  <c r="J138"/>
  <c i="5" r="BK163"/>
  <c r="BK145"/>
  <c i="4" r="BK190"/>
  <c r="BK187"/>
  <c r="J177"/>
  <c r="J174"/>
  <c r="BK173"/>
  <c r="BK163"/>
  <c r="J148"/>
  <c r="BK138"/>
  <c i="3" r="BK397"/>
  <c r="J389"/>
  <c r="BK337"/>
  <c r="J321"/>
  <c r="J318"/>
  <c r="BK297"/>
  <c r="J296"/>
  <c r="BK292"/>
  <c r="BK289"/>
  <c r="BK286"/>
  <c r="BK265"/>
  <c r="J241"/>
  <c r="BK210"/>
  <c r="BK203"/>
  <c r="BK200"/>
  <c r="BK188"/>
  <c r="BK158"/>
  <c r="J157"/>
  <c i="2" r="BK204"/>
  <c r="J201"/>
  <c r="BK196"/>
  <c r="J195"/>
  <c r="J189"/>
  <c r="J186"/>
  <c r="J183"/>
  <c r="J171"/>
  <c r="BK158"/>
  <c r="BK155"/>
  <c i="5" r="J166"/>
  <c r="BK154"/>
  <c i="4" r="J196"/>
  <c r="BK164"/>
  <c r="J156"/>
  <c r="BK153"/>
  <c i="3" r="BK417"/>
  <c r="J415"/>
  <c r="BK405"/>
  <c r="BK368"/>
  <c r="J353"/>
  <c r="J347"/>
  <c r="BK344"/>
  <c r="J295"/>
  <c r="BK272"/>
  <c r="J266"/>
  <c r="J259"/>
  <c r="J251"/>
  <c r="BK248"/>
  <c r="J247"/>
  <c r="J193"/>
  <c r="BK191"/>
  <c r="J183"/>
  <c r="J164"/>
  <c r="J161"/>
  <c r="J158"/>
  <c r="BK152"/>
  <c r="J149"/>
  <c r="BK146"/>
  <c r="J143"/>
  <c i="2" r="BK201"/>
  <c r="J175"/>
  <c r="BK170"/>
  <c r="BK162"/>
  <c r="BK147"/>
  <c i="6" r="BK135"/>
  <c r="J131"/>
  <c r="J129"/>
  <c r="J127"/>
  <c r="J125"/>
  <c i="5" r="BK170"/>
  <c r="J145"/>
  <c r="J144"/>
  <c r="J133"/>
  <c i="4" r="J206"/>
  <c r="J181"/>
  <c r="J173"/>
  <c r="BK150"/>
  <c r="BK148"/>
  <c r="BK144"/>
  <c r="BK141"/>
  <c i="3" r="BK375"/>
  <c r="J286"/>
  <c r="J265"/>
  <c r="BK252"/>
  <c r="BK149"/>
  <c i="2" r="J196"/>
  <c r="BK192"/>
  <c r="J187"/>
  <c r="J177"/>
  <c r="BK171"/>
  <c r="J158"/>
  <c r="J155"/>
  <c r="BK138"/>
  <c r="J137"/>
  <c r="BK136"/>
  <c i="5" r="J149"/>
  <c r="J140"/>
  <c r="J130"/>
  <c r="J127"/>
  <c i="4" r="J185"/>
  <c r="J178"/>
  <c i="3" r="J392"/>
  <c r="J362"/>
  <c r="BK354"/>
  <c r="BK318"/>
  <c r="BK251"/>
  <c r="J250"/>
  <c r="BK231"/>
  <c r="BK230"/>
  <c r="BK227"/>
  <c r="BK186"/>
  <c r="BK183"/>
  <c r="BK154"/>
  <c i="2" r="J204"/>
  <c r="BK172"/>
  <c r="J169"/>
  <c r="J150"/>
  <c i="5" r="J172"/>
  <c r="J167"/>
  <c r="BK166"/>
  <c r="J163"/>
  <c i="4" r="J193"/>
  <c r="BK170"/>
  <c r="J159"/>
  <c r="BK156"/>
  <c r="J154"/>
  <c r="BK135"/>
  <c i="3" r="J386"/>
  <c r="J385"/>
  <c r="J383"/>
  <c r="BK382"/>
  <c r="J365"/>
  <c r="BK361"/>
  <c r="J354"/>
  <c r="J337"/>
  <c i="2" r="J206"/>
  <c r="J205"/>
  <c r="J199"/>
  <c r="J191"/>
  <c r="BK176"/>
  <c r="BK175"/>
  <c r="BK174"/>
  <c r="J151"/>
  <c r="BK129"/>
  <c i="6" r="BK131"/>
  <c r="BK129"/>
  <c i="5" r="BK172"/>
  <c r="BK148"/>
  <c i="4" r="BK184"/>
  <c r="BK174"/>
  <c r="J144"/>
  <c i="3" r="BK413"/>
  <c r="J411"/>
  <c r="J397"/>
  <c r="J394"/>
  <c r="BK383"/>
  <c r="J368"/>
  <c r="BK365"/>
  <c r="BK362"/>
  <c r="J361"/>
  <c r="BK324"/>
  <c r="BK321"/>
  <c r="BK304"/>
  <c r="BK303"/>
  <c r="BK296"/>
  <c r="BK295"/>
  <c r="J292"/>
  <c r="J277"/>
  <c r="BK221"/>
  <c r="J203"/>
  <c r="BK180"/>
  <c r="J170"/>
  <c r="J152"/>
  <c r="BK139"/>
  <c i="2" r="BK195"/>
  <c r="J127"/>
  <c i="6" r="J135"/>
  <c r="BK125"/>
  <c i="5" r="J175"/>
  <c r="J154"/>
  <c r="BK151"/>
  <c r="BK143"/>
  <c r="J136"/>
  <c i="4" r="BK185"/>
  <c r="BK178"/>
  <c r="BK177"/>
  <c r="BK159"/>
  <c r="J153"/>
  <c i="3" r="J417"/>
  <c r="J413"/>
  <c r="BK411"/>
  <c r="BK406"/>
  <c r="BK394"/>
  <c r="BK392"/>
  <c r="J382"/>
  <c r="BK374"/>
  <c r="BK353"/>
  <c r="BK347"/>
  <c r="J344"/>
  <c r="J237"/>
  <c r="J231"/>
  <c r="BK220"/>
  <c r="J214"/>
  <c i="2" r="BK188"/>
  <c r="BK186"/>
  <c r="J166"/>
  <c r="J154"/>
  <c r="BK150"/>
  <c r="J147"/>
  <c r="BK139"/>
  <c i="6" r="BK127"/>
  <c i="4" r="BK212"/>
  <c r="BK206"/>
  <c r="BK203"/>
  <c r="J187"/>
  <c i="3" r="J374"/>
  <c r="BK334"/>
  <c r="BK327"/>
  <c r="J289"/>
  <c r="BK282"/>
  <c r="BK277"/>
  <c r="BK266"/>
  <c r="J210"/>
  <c r="BK193"/>
  <c r="J191"/>
  <c r="J178"/>
  <c r="BK161"/>
  <c r="BK142"/>
  <c i="2" r="J209"/>
  <c r="BK205"/>
  <c r="BK200"/>
  <c r="BK181"/>
  <c r="BK180"/>
  <c r="BK177"/>
  <c r="J173"/>
  <c r="J172"/>
  <c r="J170"/>
  <c r="BK169"/>
  <c r="BK166"/>
  <c r="BK163"/>
  <c r="J159"/>
  <c r="BK143"/>
  <c r="J142"/>
  <c r="J135"/>
  <c r="J134"/>
  <c i="5" r="BK175"/>
  <c r="J170"/>
  <c r="J168"/>
  <c r="BK167"/>
  <c r="J160"/>
  <c r="BK130"/>
  <c i="4" r="J212"/>
  <c r="J203"/>
  <c r="BK201"/>
  <c r="J167"/>
  <c r="BK154"/>
  <c r="J150"/>
  <c r="J138"/>
  <c i="3" r="BK418"/>
  <c r="J418"/>
  <c r="BK415"/>
  <c r="J406"/>
  <c r="J405"/>
  <c r="BK400"/>
  <c r="BK386"/>
  <c r="J282"/>
  <c r="BK281"/>
  <c r="J273"/>
  <c r="J272"/>
  <c r="J249"/>
  <c r="BK241"/>
  <c r="J238"/>
  <c r="BK237"/>
  <c r="J221"/>
  <c r="J205"/>
  <c r="J188"/>
  <c r="J180"/>
  <c r="BK172"/>
  <c i="2" r="BK209"/>
  <c r="BK206"/>
  <c r="J192"/>
  <c r="BK187"/>
  <c r="BK182"/>
  <c r="J163"/>
  <c r="J162"/>
  <c r="BK159"/>
  <c r="BK154"/>
  <c r="J146"/>
  <c r="BK142"/>
  <c r="J139"/>
  <c r="BK134"/>
  <c r="J129"/>
  <c l="1" r="P125"/>
  <c r="R125"/>
  <c r="T125"/>
  <c r="R133"/>
  <c i="3" r="BK156"/>
  <c r="J156"/>
  <c r="J101"/>
  <c r="BK179"/>
  <c r="J179"/>
  <c r="J103"/>
  <c r="P192"/>
  <c i="4" r="T155"/>
  <c i="2" r="T133"/>
  <c i="3" r="F34"/>
  <c i="1" r="BA96"/>
  <c i="3" r="T156"/>
  <c r="R179"/>
  <c r="T187"/>
  <c r="T384"/>
  <c i="4" r="R134"/>
  <c r="R133"/>
  <c r="R155"/>
  <c r="R186"/>
  <c i="5" r="F34"/>
  <c i="1" r="BA98"/>
  <c i="5" r="T126"/>
  <c r="T125"/>
  <c r="P142"/>
  <c r="BK150"/>
  <c r="J150"/>
  <c r="J102"/>
  <c r="BK171"/>
  <c r="J171"/>
  <c r="J104"/>
  <c i="2" r="T190"/>
  <c i="3" r="R204"/>
  <c r="R404"/>
  <c r="R403"/>
  <c r="T416"/>
  <c r="T409"/>
  <c i="4" r="BK155"/>
  <c r="J155"/>
  <c r="J103"/>
  <c r="BK192"/>
  <c r="J192"/>
  <c r="J106"/>
  <c i="5" r="P126"/>
  <c r="P125"/>
  <c r="BK142"/>
  <c r="R150"/>
  <c r="R171"/>
  <c i="6" r="F35"/>
  <c i="1" r="BB99"/>
  <c i="2" r="F36"/>
  <c i="1" r="BC95"/>
  <c i="2" r="R190"/>
  <c i="3" r="T204"/>
  <c r="BK404"/>
  <c r="J404"/>
  <c r="J110"/>
  <c i="4" r="R168"/>
  <c r="T202"/>
  <c i="5" r="F36"/>
  <c i="1" r="BC98"/>
  <c i="5" r="R126"/>
  <c r="R125"/>
  <c r="T142"/>
  <c r="T150"/>
  <c r="P171"/>
  <c i="6" r="J34"/>
  <c i="1" r="AW99"/>
  <c i="2" r="P133"/>
  <c i="3" r="J34"/>
  <c i="1" r="AW96"/>
  <c i="3" r="P137"/>
  <c r="P136"/>
  <c r="R171"/>
  <c r="BK192"/>
  <c r="J192"/>
  <c r="J105"/>
  <c r="BK393"/>
  <c r="J393"/>
  <c r="J108"/>
  <c i="4" r="T134"/>
  <c r="T133"/>
  <c r="T152"/>
  <c r="P192"/>
  <c i="5" r="J34"/>
  <c i="1" r="AW98"/>
  <c i="2" r="J34"/>
  <c i="1" r="AW95"/>
  <c i="2" r="R203"/>
  <c r="R202"/>
  <c i="3" r="F35"/>
  <c i="1" r="BB96"/>
  <c i="3" r="R156"/>
  <c r="T179"/>
  <c r="T192"/>
  <c r="P393"/>
  <c r="R416"/>
  <c r="R409"/>
  <c i="4" r="F37"/>
  <c i="1" r="BD97"/>
  <c i="4" r="P134"/>
  <c r="P133"/>
  <c r="P168"/>
  <c r="P202"/>
  <c i="2" r="P203"/>
  <c r="P202"/>
  <c i="3" r="R137"/>
  <c r="R136"/>
  <c r="BK171"/>
  <c r="J171"/>
  <c r="J102"/>
  <c r="BK187"/>
  <c r="J187"/>
  <c r="J104"/>
  <c r="P384"/>
  <c i="4" r="P155"/>
  <c r="R192"/>
  <c i="5" r="F35"/>
  <c i="1" r="BB98"/>
  <c i="5" r="BK126"/>
  <c r="J126"/>
  <c r="J98"/>
  <c r="R142"/>
  <c r="R141"/>
  <c r="P150"/>
  <c r="T171"/>
  <c i="2" r="F34"/>
  <c i="1" r="BA95"/>
  <c i="2" r="T203"/>
  <c r="T202"/>
  <c i="3" r="P204"/>
  <c r="T393"/>
  <c r="P416"/>
  <c r="P409"/>
  <c i="4" r="F36"/>
  <c i="1" r="BC97"/>
  <c i="4" r="BK134"/>
  <c r="J134"/>
  <c r="J98"/>
  <c r="P152"/>
  <c r="BK186"/>
  <c r="J186"/>
  <c r="J105"/>
  <c r="R202"/>
  <c i="2" r="F37"/>
  <c i="1" r="BD95"/>
  <c i="2" r="BK203"/>
  <c r="J203"/>
  <c r="J104"/>
  <c i="3" r="F37"/>
  <c i="1" r="BD96"/>
  <c i="3" r="BK137"/>
  <c r="J137"/>
  <c r="J98"/>
  <c r="P156"/>
  <c r="P179"/>
  <c r="R192"/>
  <c r="R393"/>
  <c i="4" r="BK152"/>
  <c r="P186"/>
  <c i="2" r="F35"/>
  <c i="1" r="BB95"/>
  <c i="2" r="BK190"/>
  <c r="J190"/>
  <c r="J102"/>
  <c i="3" r="F36"/>
  <c i="1" r="BC96"/>
  <c i="3" r="T137"/>
  <c r="T136"/>
  <c r="P171"/>
  <c r="P187"/>
  <c r="BK384"/>
  <c r="J384"/>
  <c r="J107"/>
  <c r="P404"/>
  <c r="P403"/>
  <c i="4" r="J34"/>
  <c i="1" r="AW97"/>
  <c i="4" r="R152"/>
  <c r="R151"/>
  <c r="T186"/>
  <c i="2" r="P190"/>
  <c i="3" r="BK204"/>
  <c r="J204"/>
  <c r="J106"/>
  <c r="T404"/>
  <c r="T403"/>
  <c r="BK416"/>
  <c r="J416"/>
  <c r="J115"/>
  <c i="4" r="F34"/>
  <c i="1" r="BA97"/>
  <c i="4" r="T168"/>
  <c r="BK202"/>
  <c r="J202"/>
  <c r="J109"/>
  <c i="2" r="BK133"/>
  <c r="J133"/>
  <c r="J101"/>
  <c i="3" r="T171"/>
  <c r="R187"/>
  <c r="R384"/>
  <c i="4" r="F35"/>
  <c i="1" r="BB97"/>
  <c i="4" r="BK168"/>
  <c r="J168"/>
  <c r="J104"/>
  <c r="T192"/>
  <c i="5" r="F37"/>
  <c i="1" r="BD98"/>
  <c i="2" r="E114"/>
  <c r="BE135"/>
  <c r="BE147"/>
  <c r="BE155"/>
  <c r="BE166"/>
  <c r="BE174"/>
  <c r="BE176"/>
  <c r="BE212"/>
  <c i="3" r="F131"/>
  <c r="BE183"/>
  <c r="BE191"/>
  <c r="BE265"/>
  <c r="BE297"/>
  <c r="BE305"/>
  <c r="BE315"/>
  <c r="BE321"/>
  <c r="BE418"/>
  <c r="BK412"/>
  <c r="J412"/>
  <c r="J113"/>
  <c i="4" r="J126"/>
  <c r="BE174"/>
  <c i="5" r="J89"/>
  <c r="BE133"/>
  <c r="BE154"/>
  <c i="2" r="BE151"/>
  <c r="BE182"/>
  <c r="BE196"/>
  <c i="3" r="J91"/>
  <c r="F132"/>
  <c r="BE143"/>
  <c r="BE180"/>
  <c r="BE227"/>
  <c r="BE247"/>
  <c r="BE272"/>
  <c r="BE311"/>
  <c i="4" r="F92"/>
  <c r="J129"/>
  <c r="BE148"/>
  <c r="BE154"/>
  <c r="BE163"/>
  <c r="BE193"/>
  <c i="5" r="E114"/>
  <c r="BE157"/>
  <c r="BE166"/>
  <c i="6" r="E85"/>
  <c r="F92"/>
  <c r="J118"/>
  <c i="2" r="F120"/>
  <c r="BE169"/>
  <c i="3" r="J92"/>
  <c r="BE139"/>
  <c r="BE146"/>
  <c r="BE154"/>
  <c r="BE203"/>
  <c r="BE238"/>
  <c r="BE252"/>
  <c r="BE286"/>
  <c r="BE327"/>
  <c r="BE415"/>
  <c i="4" r="BE167"/>
  <c r="BE181"/>
  <c r="BE196"/>
  <c r="BE206"/>
  <c r="BE212"/>
  <c i="5" r="J91"/>
  <c r="J121"/>
  <c r="BE144"/>
  <c r="BE163"/>
  <c i="6" r="F91"/>
  <c r="J92"/>
  <c r="J116"/>
  <c r="BE127"/>
  <c r="BE135"/>
  <c i="2" r="J91"/>
  <c r="BE129"/>
  <c r="BE201"/>
  <c i="3" r="BE158"/>
  <c r="BE193"/>
  <c r="BE205"/>
  <c r="BE214"/>
  <c r="BE278"/>
  <c r="BE318"/>
  <c r="BE400"/>
  <c r="BE411"/>
  <c r="BE417"/>
  <c i="4" r="J128"/>
  <c r="BE187"/>
  <c r="BE201"/>
  <c r="BK147"/>
  <c r="J147"/>
  <c r="J99"/>
  <c i="6" r="BE131"/>
  <c i="2" r="J89"/>
  <c r="BE134"/>
  <c r="BE137"/>
  <c r="BE143"/>
  <c r="BE158"/>
  <c r="BE177"/>
  <c r="BE188"/>
  <c i="3" r="J89"/>
  <c r="BE178"/>
  <c r="BE200"/>
  <c r="BE230"/>
  <c r="BE251"/>
  <c r="BE303"/>
  <c r="BE344"/>
  <c r="BE389"/>
  <c i="4" r="BE138"/>
  <c r="BE177"/>
  <c i="5" r="F121"/>
  <c r="BE140"/>
  <c i="2" r="F92"/>
  <c r="BE138"/>
  <c r="BE170"/>
  <c r="BE173"/>
  <c r="BE181"/>
  <c i="3" r="BE164"/>
  <c r="BE188"/>
  <c r="BE220"/>
  <c r="BE292"/>
  <c r="BE304"/>
  <c r="BE334"/>
  <c r="BE368"/>
  <c r="BE383"/>
  <c r="BE394"/>
  <c i="4" r="F91"/>
  <c r="BE144"/>
  <c r="BE169"/>
  <c i="2" r="BE127"/>
  <c r="BE180"/>
  <c r="BE189"/>
  <c r="BE199"/>
  <c i="3" r="BE152"/>
  <c r="BE157"/>
  <c r="BE170"/>
  <c r="BE186"/>
  <c r="BE210"/>
  <c r="BE237"/>
  <c r="BE250"/>
  <c r="BE365"/>
  <c r="BE385"/>
  <c r="BK153"/>
  <c r="J153"/>
  <c r="J99"/>
  <c i="4" r="E85"/>
  <c r="BE153"/>
  <c r="BE159"/>
  <c r="BE190"/>
  <c r="BE203"/>
  <c i="5" r="BE148"/>
  <c r="BE149"/>
  <c r="BK139"/>
  <c r="J139"/>
  <c r="J99"/>
  <c r="BK169"/>
  <c r="J169"/>
  <c r="J103"/>
  <c i="6" r="BE125"/>
  <c r="BE129"/>
  <c r="BK126"/>
  <c r="J126"/>
  <c r="J99"/>
  <c r="BK128"/>
  <c r="J128"/>
  <c r="J100"/>
  <c i="2" r="BE139"/>
  <c r="BE154"/>
  <c r="BE171"/>
  <c r="BE192"/>
  <c r="BK126"/>
  <c r="J126"/>
  <c r="J98"/>
  <c i="3" r="E85"/>
  <c r="BE221"/>
  <c r="BE231"/>
  <c r="BE249"/>
  <c r="BE273"/>
  <c r="BE354"/>
  <c r="BE374"/>
  <c r="BE386"/>
  <c i="4" r="BE141"/>
  <c r="BE178"/>
  <c r="BK211"/>
  <c r="J211"/>
  <c r="J112"/>
  <c i="5" r="BE127"/>
  <c r="BE145"/>
  <c r="BE170"/>
  <c i="6" r="BK130"/>
  <c r="J130"/>
  <c r="J101"/>
  <c i="2" r="BE136"/>
  <c r="BE146"/>
  <c r="BE159"/>
  <c r="BE162"/>
  <c r="BE172"/>
  <c r="BE175"/>
  <c i="3" r="BE138"/>
  <c r="BE161"/>
  <c r="BE172"/>
  <c r="BE258"/>
  <c r="BE266"/>
  <c r="BE328"/>
  <c r="BE347"/>
  <c r="BE375"/>
  <c i="4" r="BE150"/>
  <c r="BE164"/>
  <c r="BK149"/>
  <c r="J149"/>
  <c r="J100"/>
  <c i="5" r="BE130"/>
  <c r="BE136"/>
  <c i="6" r="BK124"/>
  <c r="J124"/>
  <c r="J98"/>
  <c i="2" r="J92"/>
  <c r="BE142"/>
  <c r="BE183"/>
  <c r="BE184"/>
  <c r="BE187"/>
  <c r="BE195"/>
  <c i="3" r="BE142"/>
  <c r="BE149"/>
  <c r="BE248"/>
  <c r="BE259"/>
  <c r="BE281"/>
  <c r="BE295"/>
  <c r="BE324"/>
  <c r="BE337"/>
  <c r="BE362"/>
  <c r="BK410"/>
  <c r="J410"/>
  <c r="J112"/>
  <c i="4" r="BE135"/>
  <c r="BE184"/>
  <c r="BE191"/>
  <c r="BK200"/>
  <c r="BK199"/>
  <c r="J199"/>
  <c r="J107"/>
  <c i="5" r="BE151"/>
  <c r="BE160"/>
  <c r="BE168"/>
  <c i="2" r="BE186"/>
  <c r="BE200"/>
  <c r="BE204"/>
  <c r="BE205"/>
  <c r="BE206"/>
  <c r="BK128"/>
  <c r="J128"/>
  <c r="J99"/>
  <c i="3" r="BE241"/>
  <c r="BE282"/>
  <c r="BE289"/>
  <c r="BE296"/>
  <c r="BE361"/>
  <c r="BE405"/>
  <c r="BE406"/>
  <c r="BE413"/>
  <c i="4" r="BE156"/>
  <c r="BE170"/>
  <c r="BE185"/>
  <c i="5" r="F91"/>
  <c r="BE175"/>
  <c i="2" r="BE150"/>
  <c r="BE163"/>
  <c r="BE185"/>
  <c r="BE191"/>
  <c r="BE209"/>
  <c i="3" r="BE277"/>
  <c r="BE353"/>
  <c r="BE382"/>
  <c r="BE392"/>
  <c r="BE397"/>
  <c r="BK414"/>
  <c r="J414"/>
  <c r="J114"/>
  <c i="4" r="BE173"/>
  <c i="5" r="BE143"/>
  <c r="BE167"/>
  <c r="BE172"/>
  <c i="6" r="BK134"/>
  <c r="J134"/>
  <c r="J102"/>
  <c i="3" l="1" r="R155"/>
  <c r="R135"/>
  <c i="4" r="T151"/>
  <c i="5" r="T141"/>
  <c i="4" r="BK151"/>
  <c r="J151"/>
  <c r="J101"/>
  <c i="5" r="BK141"/>
  <c r="J141"/>
  <c r="J100"/>
  <c i="3" r="T155"/>
  <c i="2" r="P132"/>
  <c i="3" r="T135"/>
  <c i="4" r="T132"/>
  <c i="5" r="R124"/>
  <c i="2" r="T132"/>
  <c i="3" r="P155"/>
  <c r="P135"/>
  <c i="1" r="AU96"/>
  <c i="5" r="T124"/>
  <c i="2" r="R132"/>
  <c i="4" r="P151"/>
  <c r="P132"/>
  <c i="1" r="AU97"/>
  <c i="5" r="P141"/>
  <c r="P124"/>
  <c i="1" r="AU98"/>
  <c i="4" r="R132"/>
  <c i="2" r="T124"/>
  <c r="R124"/>
  <c r="P124"/>
  <c i="1" r="AU95"/>
  <c i="2" r="BK202"/>
  <c r="J202"/>
  <c r="J103"/>
  <c i="3" r="BK409"/>
  <c r="J409"/>
  <c r="J111"/>
  <c r="BK403"/>
  <c r="J403"/>
  <c r="J109"/>
  <c i="4" r="BK209"/>
  <c r="J209"/>
  <c r="J110"/>
  <c i="5" r="J142"/>
  <c r="J101"/>
  <c i="3" r="BK155"/>
  <c r="J155"/>
  <c r="J100"/>
  <c r="BK136"/>
  <c i="4" r="J200"/>
  <c r="J108"/>
  <c i="5" r="BK125"/>
  <c r="BK124"/>
  <c r="J124"/>
  <c r="J30"/>
  <c i="1" r="AG98"/>
  <c i="6" r="BK123"/>
  <c r="BK122"/>
  <c r="J122"/>
  <c r="J96"/>
  <c i="2" r="BK125"/>
  <c r="BK124"/>
  <c r="J124"/>
  <c r="J30"/>
  <c i="1" r="AG95"/>
  <c i="2" r="BK132"/>
  <c r="J132"/>
  <c r="J100"/>
  <c i="4" r="J152"/>
  <c r="J102"/>
  <c r="BK133"/>
  <c r="BK132"/>
  <c r="J132"/>
  <c r="J30"/>
  <c i="1" r="AG97"/>
  <c r="BC94"/>
  <c r="AY94"/>
  <c r="BD94"/>
  <c r="W33"/>
  <c i="2" r="F33"/>
  <c i="1" r="AZ95"/>
  <c i="4" r="F33"/>
  <c i="1" r="AZ97"/>
  <c r="BB94"/>
  <c r="W31"/>
  <c i="2" r="J33"/>
  <c i="1" r="AV95"/>
  <c r="AT95"/>
  <c i="3" r="F33"/>
  <c i="1" r="AZ96"/>
  <c i="6" r="F33"/>
  <c i="1" r="AZ99"/>
  <c i="6" r="J33"/>
  <c i="1" r="AV99"/>
  <c r="AT99"/>
  <c i="5" r="F33"/>
  <c i="1" r="AZ98"/>
  <c i="4" r="J33"/>
  <c i="1" r="AV97"/>
  <c r="AT97"/>
  <c i="5" r="J33"/>
  <c i="1" r="AV98"/>
  <c r="AT98"/>
  <c r="BA94"/>
  <c r="AW94"/>
  <c r="AK30"/>
  <c i="3" r="J33"/>
  <c i="1" r="AV96"/>
  <c r="AT96"/>
  <c l="1" r="AN98"/>
  <c r="AN95"/>
  <c r="AN97"/>
  <c i="3" r="BK135"/>
  <c r="J135"/>
  <c r="J30"/>
  <c i="1" r="AG96"/>
  <c r="AN96"/>
  <c i="4" r="J39"/>
  <c i="1" r="AZ94"/>
  <c r="AV94"/>
  <c r="AK29"/>
  <c i="5" r="J39"/>
  <c i="1" r="AU94"/>
  <c i="2" r="J39"/>
  <c i="3" r="J136"/>
  <c r="J97"/>
  <c i="4" r="J133"/>
  <c r="J97"/>
  <c i="1" r="W32"/>
  <c i="5" r="J125"/>
  <c r="J97"/>
  <c i="1" r="AX94"/>
  <c i="2" r="J125"/>
  <c r="J97"/>
  <c i="5" r="J96"/>
  <c i="2" r="J96"/>
  <c i="6" r="J30"/>
  <c i="1" r="AG99"/>
  <c r="AN99"/>
  <c i="6" r="J123"/>
  <c r="J97"/>
  <c i="1" r="W30"/>
  <c i="4" r="J96"/>
  <c i="3" l="1" r="J39"/>
  <c r="J96"/>
  <c i="1" r="AT94"/>
  <c r="W29"/>
  <c i="6" r="J39"/>
  <c i="1" r="AG94"/>
  <c r="AK26"/>
  <c r="AK35"/>
  <c l="1" r="AN94"/>
</calcChain>
</file>

<file path=xl/sharedStrings.xml><?xml version="1.0" encoding="utf-8"?>
<sst xmlns="http://schemas.openxmlformats.org/spreadsheetml/2006/main">
  <si>
    <t>Export Komplet</t>
  </si>
  <si>
    <t/>
  </si>
  <si>
    <t>2.0</t>
  </si>
  <si>
    <t>ZAMOK</t>
  </si>
  <si>
    <t>False</t>
  </si>
  <si>
    <t>{4d8542c9-bc49-4de4-b7c8-1d9dd5f2c1d0}</t>
  </si>
  <si>
    <t>0,01</t>
  </si>
  <si>
    <t>21</t>
  </si>
  <si>
    <t>12</t>
  </si>
  <si>
    <t>REKAPITULACE STAVBY</t>
  </si>
  <si>
    <t xml:space="preserve">v ---  níže se nacházejí doplnkové a pomocné údaje k sestavám  --- v</t>
  </si>
  <si>
    <t>Návod na vyplnění</t>
  </si>
  <si>
    <t>0,001</t>
  </si>
  <si>
    <t>Kód:</t>
  </si>
  <si>
    <t>IMPORT</t>
  </si>
  <si>
    <t xml:space="preserve">Měnit lze pouze buňky se žlutým podbarvením!_x000d_
_x000d_
1) na prvním listu Rekapitulace stavby vyplňte v sestavě_x000d_
_x000d_
    a) Souhrnný list_x000d_
       - údaje o Uchazeči_x000d_
         (přenesou se do ostatních sestav i v jiných listech)_x000d_
_x000d_
    b) Rekapitulace objektů_x000d_
       - potřebné Ostatní náklady_x000d_
_x000d_
2) na vybraných listech vyplňte v sestavě_x000d_
_x000d_
    a) Krycí list_x000d_
       - údaje o Uchazeči, pokud se liší od údajů o Uchazeči na Souhrnném listu_x000d_
         (údaje se přenesou do ostatních sestav v daném listu)_x000d_
_x000d_
    b) Rekapitulace rozpočtu_x000d_
       - potřebné Ostatní náklady_x000d_
_x000d_
    c) Celkové náklady za stavbu_x000d_
       - ceny u položek_x000d_
       - množství, pokud má žluté podbarvení_x000d_
       - a v případě potřeby poznámku (ta je ve skrytém sloupci)</t>
  </si>
  <si>
    <t>Stavba:</t>
  </si>
  <si>
    <t>007_2025 - Ochlazování kanceláří MěÚ b (1.-4.NP) VZT pro klientskou halu (1.NP)</t>
  </si>
  <si>
    <t>0,1</t>
  </si>
  <si>
    <t>KSO:</t>
  </si>
  <si>
    <t>CC-CZ:</t>
  </si>
  <si>
    <t>1</t>
  </si>
  <si>
    <t>Místo:</t>
  </si>
  <si>
    <t xml:space="preserve"> </t>
  </si>
  <si>
    <t>Datum:</t>
  </si>
  <si>
    <t>27. 2. 2026</t>
  </si>
  <si>
    <t>10</t>
  </si>
  <si>
    <t>100</t>
  </si>
  <si>
    <t>Zadavatel:</t>
  </si>
  <si>
    <t>IČ:</t>
  </si>
  <si>
    <t>DIČ:</t>
  </si>
  <si>
    <t>Uchazeč:</t>
  </si>
  <si>
    <t>Vyplň údaj</t>
  </si>
  <si>
    <t>Projektant:</t>
  </si>
  <si>
    <t>Zpracovatel:</t>
  </si>
  <si>
    <t>Poznámka:</t>
  </si>
  <si>
    <t>Cena bez DPH</t>
  </si>
  <si>
    <t>Sazba daně</t>
  </si>
  <si>
    <t>Základ daně</t>
  </si>
  <si>
    <t>Výše daně</t>
  </si>
  <si>
    <t>DPH</t>
  </si>
  <si>
    <t>základní</t>
  </si>
  <si>
    <t>snížená</t>
  </si>
  <si>
    <t>zákl. přenesená</t>
  </si>
  <si>
    <t>sníž. přenesená</t>
  </si>
  <si>
    <t>nulová</t>
  </si>
  <si>
    <t>Cena s DPH</t>
  </si>
  <si>
    <t>v</t>
  </si>
  <si>
    <t>CZK</t>
  </si>
  <si>
    <t>Projektant</t>
  </si>
  <si>
    <t>Zpracovatel</t>
  </si>
  <si>
    <t>Datum a podpis:</t>
  </si>
  <si>
    <t>Razítko</t>
  </si>
  <si>
    <t>Objednavatel</t>
  </si>
  <si>
    <t>Uchazeč</t>
  </si>
  <si>
    <t>REKAPITULACE OBJEKTŮ STAVBY A SOUPISŮ PRACÍ</t>
  </si>
  <si>
    <t>Informatívní údaje z listů zakázek</t>
  </si>
  <si>
    <t>Kód</t>
  </si>
  <si>
    <t>Popis</t>
  </si>
  <si>
    <t>Cena bez DPH [CZK]</t>
  </si>
  <si>
    <t>Cena s DPH [CZK]</t>
  </si>
  <si>
    <t>Typ</t>
  </si>
  <si>
    <t>z toho Ostat._x000d_
náklady [CZK]</t>
  </si>
  <si>
    <t>DPH [CZK]</t>
  </si>
  <si>
    <t>Normohodiny [h]</t>
  </si>
  <si>
    <t>DPH základní [CZK]</t>
  </si>
  <si>
    <t>DPH snížená [CZK]</t>
  </si>
  <si>
    <t>DPH základní přenesená_x000d_
[CZK]</t>
  </si>
  <si>
    <t>DPH snížená přenesená_x000d_
[CZK]</t>
  </si>
  <si>
    <t>Základna_x000d_
DPH základní</t>
  </si>
  <si>
    <t>Základna_x000d_
DPH snížená</t>
  </si>
  <si>
    <t>Základna_x000d_
DPH zákl. přenesená</t>
  </si>
  <si>
    <t>Základna_x000d_
DPH sníž. přenesená</t>
  </si>
  <si>
    <t>Základna_x000d_
DPH nulová</t>
  </si>
  <si>
    <t>Náklady z rozpočtů</t>
  </si>
  <si>
    <t>D</t>
  </si>
  <si>
    <t>0</t>
  </si>
  <si>
    <t>###NOIMPORT###</t>
  </si>
  <si>
    <t>{00000000-0000-0000-0000-000000000000}</t>
  </si>
  <si>
    <t>/</t>
  </si>
  <si>
    <t>001</t>
  </si>
  <si>
    <t>Elektroinstalace</t>
  </si>
  <si>
    <t>STA</t>
  </si>
  <si>
    <t>{7ce2920b-456d-45a7-9d35-d5491d0cd3a2}</t>
  </si>
  <si>
    <t>2</t>
  </si>
  <si>
    <t>002</t>
  </si>
  <si>
    <t>Chlazení</t>
  </si>
  <si>
    <t>{99f50531-2e75-4b9b-aa00-e18e4454803b}</t>
  </si>
  <si>
    <t>003</t>
  </si>
  <si>
    <t>Vytápění</t>
  </si>
  <si>
    <t>{0596af3c-4ed1-4359-970f-6bfa42be7adb}</t>
  </si>
  <si>
    <t>004</t>
  </si>
  <si>
    <t>Odvod kondenzátu od...</t>
  </si>
  <si>
    <t>{d0a718aa-9f73-4a6f-864d-abb487fbc9a4}</t>
  </si>
  <si>
    <t>VRN</t>
  </si>
  <si>
    <t>Vedlejší rozpočtové...</t>
  </si>
  <si>
    <t>{50444e1f-56e6-4ec6-b385-fa9ced3323e5}</t>
  </si>
  <si>
    <t>KRYCÍ LIST SOUPISU PRACÍ</t>
  </si>
  <si>
    <t>Objekt:</t>
  </si>
  <si>
    <t>001 - Elektroinstalace</t>
  </si>
  <si>
    <t>REKAPITULACE ČLENĚNÍ SOUPISU PRACÍ</t>
  </si>
  <si>
    <t>Kód dílu - Popis</t>
  </si>
  <si>
    <t>Cena celkem [CZK]</t>
  </si>
  <si>
    <t>Náklady ze soupisu prací</t>
  </si>
  <si>
    <t>-1</t>
  </si>
  <si>
    <t>HSV - Práce a dodávky HSV</t>
  </si>
  <si>
    <t xml:space="preserve">    3 - Svislé a kompletní konstrukce</t>
  </si>
  <si>
    <t xml:space="preserve">    9 - Ostatní konstrukce a práce, bourání</t>
  </si>
  <si>
    <t>PSV - Práce a dodávky PSV</t>
  </si>
  <si>
    <t xml:space="preserve">    741 - Elektroinstalace - silnoproud</t>
  </si>
  <si>
    <t xml:space="preserve">    742 - Elektroinstalace - slaboproud</t>
  </si>
  <si>
    <t>M - Práce a dodávky M</t>
  </si>
  <si>
    <t xml:space="preserve">    21-M - Elektromontáže</t>
  </si>
  <si>
    <t>SOUPIS PRACÍ</t>
  </si>
  <si>
    <t>PČ</t>
  </si>
  <si>
    <t>MJ</t>
  </si>
  <si>
    <t>Množství</t>
  </si>
  <si>
    <t>J.cena [CZK]</t>
  </si>
  <si>
    <t>Cenová soustava</t>
  </si>
  <si>
    <t>J. Nh [h]</t>
  </si>
  <si>
    <t>Nh celkem [h]</t>
  </si>
  <si>
    <t>J. hmotnost [t]</t>
  </si>
  <si>
    <t>Hmotnost celkem [t]</t>
  </si>
  <si>
    <t>J. suť [t]</t>
  </si>
  <si>
    <t>Suť Celkem [t]</t>
  </si>
  <si>
    <t>Náklady soupisu celkem</t>
  </si>
  <si>
    <t>HSV</t>
  </si>
  <si>
    <t>Práce a dodávky HSV</t>
  </si>
  <si>
    <t>ROZPOCET</t>
  </si>
  <si>
    <t>3</t>
  </si>
  <si>
    <t>Svislé a kompletní konstrukce</t>
  </si>
  <si>
    <t>K</t>
  </si>
  <si>
    <t>310RR</t>
  </si>
  <si>
    <t>Zazdívka otvorů ve zdivu nadzákladovém kamenem plochy do 0,25 m2 , ve zdi tl. do 450 mm</t>
  </si>
  <si>
    <t>hod</t>
  </si>
  <si>
    <t>4</t>
  </si>
  <si>
    <t>9</t>
  </si>
  <si>
    <t>Ostatní konstrukce a práce, bourání</t>
  </si>
  <si>
    <t>949101111</t>
  </si>
  <si>
    <t>Lešení pomocné pracovní pro objekty pozemních staveb pro zatížení do 150 kg/m2, o výšce lešeňové podlahy do 1,9 m</t>
  </si>
  <si>
    <t>m2</t>
  </si>
  <si>
    <t>CS ÚRS 2026 01</t>
  </si>
  <si>
    <t>VV</t>
  </si>
  <si>
    <t>50" lešení pomocné elektro montáže</t>
  </si>
  <si>
    <t>True</t>
  </si>
  <si>
    <t>Součet</t>
  </si>
  <si>
    <t>PSV</t>
  </si>
  <si>
    <t>Práce a dodávky PSV</t>
  </si>
  <si>
    <t>741</t>
  </si>
  <si>
    <t>Elektroinstalace - silnoproud</t>
  </si>
  <si>
    <t>741110002</t>
  </si>
  <si>
    <t>Montáž trubek elektroinstalačních s nasunutím nebo našroubováním do krabic plastových tuhých, uložených pevně, vnější O přes 23 do 35 mm</t>
  </si>
  <si>
    <t>m</t>
  </si>
  <si>
    <t>16</t>
  </si>
  <si>
    <t>6</t>
  </si>
  <si>
    <t>M</t>
  </si>
  <si>
    <t>34571093</t>
  </si>
  <si>
    <t>trubka elektroinstalační tuhá z PVC D 22,1/25 mm, délka 3m</t>
  </si>
  <si>
    <t>32</t>
  </si>
  <si>
    <t>8</t>
  </si>
  <si>
    <t>5</t>
  </si>
  <si>
    <t>741112111</t>
  </si>
  <si>
    <t>Montáž krabic elektroinstalačních bez napojení na trubky a lišty, demontáže a montáže víčka a přístroje rozvodek se zapojením vodičů na svorkovnici nástěnných plastových čtyřhranných pro vodiče O do 4 mm2</t>
  </si>
  <si>
    <t>kus</t>
  </si>
  <si>
    <t>34571480R</t>
  </si>
  <si>
    <t>Krabice přepojovací do 5x 2,5 s víčkem a svorkami, povrchová montáž na hořlavý povrch</t>
  </si>
  <si>
    <t>7</t>
  </si>
  <si>
    <t>741120501</t>
  </si>
  <si>
    <t>Montáž kabelů flexibilních měděných bez ukončení uložených volně lehkých a středních (např. CGSG), počtu žil do 7</t>
  </si>
  <si>
    <t>14</t>
  </si>
  <si>
    <t>34143308</t>
  </si>
  <si>
    <t>kabel ovládací flexibilní jádro Cu lanované izolace PVC plášť PVC 300/500V (CMSM) 5x2,50mm2</t>
  </si>
  <si>
    <t>20*1,15 "Přepočtené koeficientem množství</t>
  </si>
  <si>
    <t>741122015</t>
  </si>
  <si>
    <t>Montáž kabelů měděných bez ukončení uložených pod omítku plných kulatých (např. CYKY, CYKFY), počtu a průřezu žil 3x1,5 mm2</t>
  </si>
  <si>
    <t>18</t>
  </si>
  <si>
    <t>34111030</t>
  </si>
  <si>
    <t>kabel instalační jádro Cu plné izolace PVC plášť PVC 450/750V (CYKY) 3x1,5mm2</t>
  </si>
  <si>
    <t>20</t>
  </si>
  <si>
    <t>400*1,15 "Přepočtené koeficientem množství</t>
  </si>
  <si>
    <t>11</t>
  </si>
  <si>
    <t>741122016</t>
  </si>
  <si>
    <t>Montáž kabelů měděných bez ukončení uložených pod omítku plných kulatých (např. CYKY, CYKFY), počtu a průřezu žil 3x2,5 až 6 mm2</t>
  </si>
  <si>
    <t>22</t>
  </si>
  <si>
    <t>34111036</t>
  </si>
  <si>
    <t>kabel instalační jádro Cu plné izolace PVC plášť PVC 450/750V (CYKY) 3x2,5mm2</t>
  </si>
  <si>
    <t>24</t>
  </si>
  <si>
    <t>50*1,15 "Přepočtené koeficientem množství</t>
  </si>
  <si>
    <t>13</t>
  </si>
  <si>
    <t>741122031</t>
  </si>
  <si>
    <t>Montáž kabelů měděných bez ukončení uložených pod omítku plných kulatých (např. CYKY, CYKFY), počtu a průřezu žil 5x1,5 až 2,5 mm2</t>
  </si>
  <si>
    <t>26</t>
  </si>
  <si>
    <t>34111094</t>
  </si>
  <si>
    <t>kabel instalační jádro Cu plné izolace PVC plášť PVC 450/750V (CYKY) 5x2,5mm2</t>
  </si>
  <si>
    <t>28</t>
  </si>
  <si>
    <t>15</t>
  </si>
  <si>
    <t>741122032</t>
  </si>
  <si>
    <t>Montáž kabelů měděných bez ukončení uložených pod omítku plných kulatých (např. CYKY, CYKFY), počtu a průřezu žil 5x4 až 6 mm2</t>
  </si>
  <si>
    <t>30</t>
  </si>
  <si>
    <t>34111100</t>
  </si>
  <si>
    <t>kabel instalační jádro Cu plné izolace PVC plášť PVC 450/750V (CYKY) 5x6mm2</t>
  </si>
  <si>
    <t>200*1,15 "Přepočtené koeficientem množství</t>
  </si>
  <si>
    <t>17</t>
  </si>
  <si>
    <t>741122135</t>
  </si>
  <si>
    <t>Montáž kabelů měděných bez ukončení uložených v trubkách zatažených plných kulatých nebo bezhalogenových (např. CYKY, CYKFY) počtu a průřezu žil 4x35 mm2</t>
  </si>
  <si>
    <t>34</t>
  </si>
  <si>
    <t>34111620</t>
  </si>
  <si>
    <t>kabel silový jádro Cu izolace PVC plášť PVC 0,6/1kV (1-CYKY) 4x35mm2</t>
  </si>
  <si>
    <t>36</t>
  </si>
  <si>
    <t>10*1,15 "Přepočtené koeficientem množství</t>
  </si>
  <si>
    <t>19</t>
  </si>
  <si>
    <t>741124703</t>
  </si>
  <si>
    <t>Montáž kabelů měděných ovládacích bez ukončení uložených volně stíněných ovládacích s plným jádrem (např. JYTY) počtu a průměru žil 2 až 19x1 mm2</t>
  </si>
  <si>
    <t>38</t>
  </si>
  <si>
    <t>34113148</t>
  </si>
  <si>
    <t>kabel ovládací průmyslový stíněný laminovanou Al fólií s příložným Cu drátem jádro Cu plné izolace PVC plášť PVC 250V (JYTY) 2x1,00mm2</t>
  </si>
  <si>
    <t>40</t>
  </si>
  <si>
    <t>460*1,15 "Přepočtené koeficientem množství</t>
  </si>
  <si>
    <t>7411249RR</t>
  </si>
  <si>
    <t>Ostatní práce při demontáži vodičů a kabelů vytažení vodičů nebo kabelů včetně odpojení z kabelového kanálu nebo tvárnicové trasy</t>
  </si>
  <si>
    <t>42</t>
  </si>
  <si>
    <t>1*6 "Přepočtené koeficientem množství</t>
  </si>
  <si>
    <t>741130021</t>
  </si>
  <si>
    <t>Ukončení vodičů izolovaných s označením a zapojením na svorkovnici s otevřením a uzavřením krytu, průřezu žíly do 2,5 mm2</t>
  </si>
  <si>
    <t>44</t>
  </si>
  <si>
    <t>23</t>
  </si>
  <si>
    <t>34561001R</t>
  </si>
  <si>
    <t>svorkovnice lámací 12x1-4mm2</t>
  </si>
  <si>
    <t>46</t>
  </si>
  <si>
    <t>741136321R</t>
  </si>
  <si>
    <t>Napojení souboru žil do skříně průřezu jedné žíly do 16 mm2</t>
  </si>
  <si>
    <t>48</t>
  </si>
  <si>
    <t>25</t>
  </si>
  <si>
    <t>741136322R</t>
  </si>
  <si>
    <t>Napojení souboru žil do skříně průřezu jedné žíly přes 16 mm2</t>
  </si>
  <si>
    <t>50</t>
  </si>
  <si>
    <t>741210001</t>
  </si>
  <si>
    <t>Montáž rozvodnic oceloplechových nebo plastových bez zapojení vodičů běžných, hmotnosti do 20 kg</t>
  </si>
  <si>
    <t>52</t>
  </si>
  <si>
    <t>27</t>
  </si>
  <si>
    <t>RMAT0003</t>
  </si>
  <si>
    <t>Rozvodnice RCH dle PD</t>
  </si>
  <si>
    <t>54</t>
  </si>
  <si>
    <t>741231012R</t>
  </si>
  <si>
    <t>Montáž přípojnice do rozvaděčů - ochranná</t>
  </si>
  <si>
    <t>56</t>
  </si>
  <si>
    <t>29</t>
  </si>
  <si>
    <t>RMAT0004</t>
  </si>
  <si>
    <t>Přípojnice ochranná</t>
  </si>
  <si>
    <t>58</t>
  </si>
  <si>
    <t>741310032</t>
  </si>
  <si>
    <t>Montáž spínačů jedno nebo dvoupólových nástěnných se zapojením vodičů, pro prostředí venkovní nebo mokré spínačů, řazení 2-dvoupólových</t>
  </si>
  <si>
    <t>60</t>
  </si>
  <si>
    <t>31</t>
  </si>
  <si>
    <t>RMAT0001</t>
  </si>
  <si>
    <t>Vypínač průmyslový, povrchová montáž, 400V/40A, IP65</t>
  </si>
  <si>
    <t>62</t>
  </si>
  <si>
    <t>RMAT0002</t>
  </si>
  <si>
    <t>64</t>
  </si>
  <si>
    <t>33</t>
  </si>
  <si>
    <t>741310533</t>
  </si>
  <si>
    <t>Montáž spínačů tří nebo čtyřpólových v krytu se zapojením vodičů vačkových s pojistkami 100 A, počet svorek 1 až 6</t>
  </si>
  <si>
    <t>66</t>
  </si>
  <si>
    <t>35822195R</t>
  </si>
  <si>
    <t>jistič 3-pólový 80 A/PN00</t>
  </si>
  <si>
    <t>68</t>
  </si>
  <si>
    <t>35</t>
  </si>
  <si>
    <t>741313051</t>
  </si>
  <si>
    <t>Montáž zásuvek domovních se zapojením vodičů šroubové připojení nástěnných do 25 A, provedení 3P + PE</t>
  </si>
  <si>
    <t>CS ÚRS 2025 02</t>
  </si>
  <si>
    <t>70</t>
  </si>
  <si>
    <t>35811476</t>
  </si>
  <si>
    <t>zásuvka nástěnná 16A - 4pól, řazení 3P+PE IP44, šroubové svorky</t>
  </si>
  <si>
    <t>72</t>
  </si>
  <si>
    <t>37</t>
  </si>
  <si>
    <t>741810002</t>
  </si>
  <si>
    <t>Zkoušky a prohlídky elektrických rozvodů a zařízení celková prohlídka a vyhotovení revizní zprávy pro objem montážních prací přes 100 do 500 tis. Kč</t>
  </si>
  <si>
    <t>74</t>
  </si>
  <si>
    <t>741920241R</t>
  </si>
  <si>
    <t>Protipožární ucpávky samostatných kabelů prostup stěnou, tloušťky do 100 mm diskem požární odolnost EI 60, průměr kabelu do 21 mm</t>
  </si>
  <si>
    <t>76</t>
  </si>
  <si>
    <t>39</t>
  </si>
  <si>
    <t>7419RR</t>
  </si>
  <si>
    <t>Montáž nabíjecí stanice pro elektromobily nástěnné oživení stanice</t>
  </si>
  <si>
    <t>78</t>
  </si>
  <si>
    <t>998741102</t>
  </si>
  <si>
    <t>Přesun hmot pro silnoproud stanovený z hmotnosti přesunovaného materiálu vodorovná dopravní vzdálenost do 50 m základní v objektech výšky přes 6 do 12 m</t>
  </si>
  <si>
    <t>t</t>
  </si>
  <si>
    <t>80</t>
  </si>
  <si>
    <t>742</t>
  </si>
  <si>
    <t>Elektroinstalace - slaboproud</t>
  </si>
  <si>
    <t>41</t>
  </si>
  <si>
    <t>742110102</t>
  </si>
  <si>
    <t>Montáž kabelového žlabu šířky do 150 mm</t>
  </si>
  <si>
    <t>82</t>
  </si>
  <si>
    <t>34575427</t>
  </si>
  <si>
    <t>žlab kabelový drátěný GZ v do 60mm š do 150mm</t>
  </si>
  <si>
    <t>84</t>
  </si>
  <si>
    <t>20" včetně případných tvarovek konzole na zeď</t>
  </si>
  <si>
    <t>43</t>
  </si>
  <si>
    <t>86</t>
  </si>
  <si>
    <t>34575610</t>
  </si>
  <si>
    <t>žlab kabelový plechový SZ plný v do 60mm š přes 75 do 150mm</t>
  </si>
  <si>
    <t>88</t>
  </si>
  <si>
    <t>20" plechový žlab plný vč. víka 50x100-125, včetně konzole na zeď, strop</t>
  </si>
  <si>
    <t>45</t>
  </si>
  <si>
    <t>742110161</t>
  </si>
  <si>
    <t>Montáž kabelového žlabu spony pro uchycení kabelů</t>
  </si>
  <si>
    <t>90</t>
  </si>
  <si>
    <t>34571761R</t>
  </si>
  <si>
    <t>příchytka kovová jednostranná 17,8x10mm</t>
  </si>
  <si>
    <t>tis kus</t>
  </si>
  <si>
    <t>92</t>
  </si>
  <si>
    <t>47</t>
  </si>
  <si>
    <t>998742102</t>
  </si>
  <si>
    <t>Přesun hmot pro slaboproud stanovený z hmotnosti přesunovaného materiálu vodorovná dopravní vzdálenost do 50 m základní v objektech výšky přes 6 do 12 m</t>
  </si>
  <si>
    <t>94</t>
  </si>
  <si>
    <t>Práce a dodávky M</t>
  </si>
  <si>
    <t>21-M</t>
  </si>
  <si>
    <t>Elektromontáže</t>
  </si>
  <si>
    <t>210220321</t>
  </si>
  <si>
    <t>Montáž hromosvodného vedení svorek na potrubí se zhotovením pásku</t>
  </si>
  <si>
    <t>96</t>
  </si>
  <si>
    <t>49</t>
  </si>
  <si>
    <t>RMAT0006</t>
  </si>
  <si>
    <t>Svorka zemnící Bernard</t>
  </si>
  <si>
    <t>256</t>
  </si>
  <si>
    <t>98</t>
  </si>
  <si>
    <t>210800411</t>
  </si>
  <si>
    <t>Montáž izolovaných vodičů měděných do 1 kV bez ukončení uložených v trubkách nebo lištách zatažených plných nebo laněných s PVC pláštěm, bezhalogenových, ohniodolných (např. CY, CHAH-V) průřezu žíly 0,5 až 16 mm2</t>
  </si>
  <si>
    <t>50+220</t>
  </si>
  <si>
    <t>51</t>
  </si>
  <si>
    <t>34141027</t>
  </si>
  <si>
    <t>vodič propojovací flexibilní jádro Cu lanované izolace PVC 450/750V (H07V-K) 1x6mm2</t>
  </si>
  <si>
    <t>102</t>
  </si>
  <si>
    <t>34141029</t>
  </si>
  <si>
    <t>vodič propojovací flexibilní jádro Cu lanované izolace PVC 450/750V (H07V-K) 1x16mm2</t>
  </si>
  <si>
    <t>104</t>
  </si>
  <si>
    <t>002 - Chlazení</t>
  </si>
  <si>
    <t xml:space="preserve">    998 - Přesun hmot</t>
  </si>
  <si>
    <t xml:space="preserve">    713 - Izolace tepelné</t>
  </si>
  <si>
    <t xml:space="preserve">    721 - Zdravotechnika - vnitřní kanalizace</t>
  </si>
  <si>
    <t xml:space="preserve">    722 - Zdravotechnika - vnitřní vodovod</t>
  </si>
  <si>
    <t xml:space="preserve">    727 - Zdravotechnika - protipožární ochrana</t>
  </si>
  <si>
    <t xml:space="preserve">    751 - Vzduchotechnika</t>
  </si>
  <si>
    <t xml:space="preserve">    767 - Konstrukce zámečnické</t>
  </si>
  <si>
    <t xml:space="preserve">    784 - Dokončovací práce - malby a tapety</t>
  </si>
  <si>
    <t xml:space="preserve">    23-M - Montáže potrubí</t>
  </si>
  <si>
    <t>VRN - Vedlejší rozpočtové náklady</t>
  </si>
  <si>
    <t xml:space="preserve">    VRN1 - Průzkumné, zeměměřičské a projektové práce</t>
  </si>
  <si>
    <t xml:space="preserve">    VRN7 - Provozní vlivy</t>
  </si>
  <si>
    <t xml:space="preserve">    VRN8 - Další náklady na pracovníky</t>
  </si>
  <si>
    <t xml:space="preserve">    VRN9 - Ostatní náklady</t>
  </si>
  <si>
    <t>941111112</t>
  </si>
  <si>
    <t>Lešení řadové trubkové lehké pracovní s podlahami s provozním zatížením tř. 3 do 200 kg/m2 šířky tř. W06 od 0,6 do 0,9 m výšky přes 10 do 25 m montáž</t>
  </si>
  <si>
    <t>941111212</t>
  </si>
  <si>
    <t>Lešení řadové trubkové lehké pracovní s podlahami s provozním zatížením tř. 3 do 200 kg/m2 šířky tř. W06 od 0,6 do 0,9 m výšky přes 10 do 25 m příplatek k ceně za každý den použití</t>
  </si>
  <si>
    <t>100*20</t>
  </si>
  <si>
    <t>941111812</t>
  </si>
  <si>
    <t>Lešení řadové trubkové lehké pracovní s podlahami s provozním zatížením tř. 3 do 200 kg/m2 šířky tř. W06 od 0,6 do 0,9 m výšky přes 10 do 25 m demontáž</t>
  </si>
  <si>
    <t>600" pomocné lešení pro montáž</t>
  </si>
  <si>
    <t>977131119</t>
  </si>
  <si>
    <t>Vrty příklepovými vrtáky do cihelného zdiva nebo prostého betonu průměru přes 28 do 32 mm</t>
  </si>
  <si>
    <t xml:space="preserve">100*0,3" </t>
  </si>
  <si>
    <t>977151113</t>
  </si>
  <si>
    <t>Jádrové vrty diamantovými korunkami do stavebních materiálů (železobetonu, betonu, cihel, obkladů, dlažeb, kamene) průměru přes 40 do 50 mm</t>
  </si>
  <si>
    <t>25*0,3</t>
  </si>
  <si>
    <t>9780R</t>
  </si>
  <si>
    <t xml:space="preserve">Zednické přípomoce - zapravení otvorů do čista ve stěnách mezi kancelářemi,po demont.pův. jednotek, rozměr otvoru pro zapravení 800x500mm tl. 100mm, SDK stěna, vyzdívka, štuk, vysekání rýh pro vedení potrubí  vč. zednického začištění( m.č.1.14, 4.14,4.15)</t>
  </si>
  <si>
    <t>HZS</t>
  </si>
  <si>
    <t>998</t>
  </si>
  <si>
    <t>Přesun hmot</t>
  </si>
  <si>
    <t>998011009</t>
  </si>
  <si>
    <t>Přesun hmot pro budovy občanské výstavby, bydlení, výrobu a služby s nosnou svislou konstrukcí zděnou z cihel, tvárnic nebo kamene vodorovná dopravní vzdálenost do 100 m s omezením mechanizace pro budovy výšky přes 6 do 12 m</t>
  </si>
  <si>
    <t>713</t>
  </si>
  <si>
    <t>Izolace tepelné</t>
  </si>
  <si>
    <t>713311221</t>
  </si>
  <si>
    <t>Montáž izolace tepelné těles pásy nebo rohožemi s povrchovou úpravou hliníkovou fólií (izolační materiál ve specifikaci) připevněnými ocelovým drátem, páskou nebo samolepícím přesahem ploch tvarových jednovrstvá</t>
  </si>
  <si>
    <t>63151672</t>
  </si>
  <si>
    <t>rohož izolační z minerální vlny lamelová s Al fólií 50-60kg/m3 tl 60mm</t>
  </si>
  <si>
    <t>80*1,05 "Přepočtené koeficientem množství</t>
  </si>
  <si>
    <t>713311222</t>
  </si>
  <si>
    <t>Montáž izolace tepelné těles pásy nebo rohožemi s povrchovou úpravou hliníkovou fólií (izolační materiál ve specifikaci) připevněnými ocelovým drátem, páskou nebo samolepícím přesahem ploch tvarových dvouvrstvá</t>
  </si>
  <si>
    <t>6" protipožární izolace VZT potrubí klientská zóna</t>
  </si>
  <si>
    <t>63151674</t>
  </si>
  <si>
    <t>rohož izolační z minerální vlny lamelová s Al fólií 50-60kg/m3 tl 100mm</t>
  </si>
  <si>
    <t xml:space="preserve">6" požární izolace /odolonost potrubí typu B - odolnost 30minut, </t>
  </si>
  <si>
    <t>typ izolace a její upevnění na VZT potrubí musí mít platná atest zkušebního ústavu</t>
  </si>
  <si>
    <t>6*1,1 "Přepočtené koeficientem množství</t>
  </si>
  <si>
    <t>998713112</t>
  </si>
  <si>
    <t>Přesun hmot pro izolace tepelné stanovený z hmotnosti přesunovaného materiálu vodorovná dopravní vzdálenost do 50 m s omezením mechanizace v objektech výšky přes 6 m do 12 m</t>
  </si>
  <si>
    <t>721</t>
  </si>
  <si>
    <t>Zdravotechnika - vnitřní kanalizace</t>
  </si>
  <si>
    <t>721173722</t>
  </si>
  <si>
    <t>Potrubí z trub polyetylenových svařované připojovací DN 40</t>
  </si>
  <si>
    <t>20" 1np</t>
  </si>
  <si>
    <t>20" 2np</t>
  </si>
  <si>
    <t>20" 3np</t>
  </si>
  <si>
    <t>20" 4np</t>
  </si>
  <si>
    <t>998721112</t>
  </si>
  <si>
    <t>Přesun hmot pro vnitřní kanalizaci stanovený z hmotnosti přesunovaného materiálu vodorovná dopravní vzdálenost do 50 m s omezením mechanizace v objektech výšky přes 6 do 12 m</t>
  </si>
  <si>
    <t>722</t>
  </si>
  <si>
    <t>Zdravotechnika - vnitřní vodovod</t>
  </si>
  <si>
    <t>722170944R</t>
  </si>
  <si>
    <t>Oprava vodovodního potrubí z plastových trub spojky pro trubky nátrubkové G 1</t>
  </si>
  <si>
    <t>1" nátrubek s kohoutem dodávka a montáž</t>
  </si>
  <si>
    <t>722251111</t>
  </si>
  <si>
    <t>Požární příslušenství a armatury hadice pryžové O 16/23</t>
  </si>
  <si>
    <t>5" hadice k nátrubku dodávka a montáž</t>
  </si>
  <si>
    <t>998722112</t>
  </si>
  <si>
    <t>Přesun hmot pro vnitřní vodovod stanovený z hmotnosti přesunovaného materiálu vodorovná dopravní vzdálenost do 50 m s omezením mechanizace v objektech výšky přes 6 do 12 m</t>
  </si>
  <si>
    <t>727</t>
  </si>
  <si>
    <t>Zdravotechnika - protipožární ochrana</t>
  </si>
  <si>
    <t>727212204</t>
  </si>
  <si>
    <t>Protipožární trubní ucpávky plastového potrubí prostup stěnou tloušťky 150 mm požární odolnost EI 60 D 40</t>
  </si>
  <si>
    <t>15" pro prostupy izolací</t>
  </si>
  <si>
    <t>998727112</t>
  </si>
  <si>
    <t>Přesun hmot pro protipožární ochranu stanovený z hmotnosti přesunovaného materiálu vodorovná dopravní vzdálenost do 50 m s omezením mechanizace v objektech výšky přes 6 do 12 m</t>
  </si>
  <si>
    <t>742121001</t>
  </si>
  <si>
    <t>Montáž kabelů sdělovacích pro vnitřní rozvody počtu žil do 15</t>
  </si>
  <si>
    <t>150" 1np</t>
  </si>
  <si>
    <t>200" 2np</t>
  </si>
  <si>
    <t>300" 3np</t>
  </si>
  <si>
    <t>300" 4np</t>
  </si>
  <si>
    <t>50" klientská zóna</t>
  </si>
  <si>
    <t>34121122R</t>
  </si>
  <si>
    <t>kabel sdělovací jádro Cu plné izolace PVC plášť PVC 100V (SYKY) 5x2x0,5mm2</t>
  </si>
  <si>
    <t>1000*1,05 "Přepočtené koeficientem množství</t>
  </si>
  <si>
    <t>998742112</t>
  </si>
  <si>
    <t>Přesun hmot pro slaboproud stanovený z hmotnosti přesunovaného materiálu vodorovná dopravní vzdálenost do 50 m s omezením mechanizace v objektech výšky přes 6 do 12 m</t>
  </si>
  <si>
    <t>751</t>
  </si>
  <si>
    <t>Vzduchotechnika</t>
  </si>
  <si>
    <t>751344122</t>
  </si>
  <si>
    <t>Montáž tlumičů hluku pro čtyřhranné potrubí, průřezu přes 0,150 do 0,300 m2</t>
  </si>
  <si>
    <t>2" klientská zóna</t>
  </si>
  <si>
    <t>1" klientská zóna</t>
  </si>
  <si>
    <t>42976033</t>
  </si>
  <si>
    <t>tlumič hluku čtyřhranný Pz 600x350x1000mm</t>
  </si>
  <si>
    <t>přesná specifikace tlumič hluku v plášti 500x400" L=500mm buňkový, sání, přívod</t>
  </si>
  <si>
    <t>42976034</t>
  </si>
  <si>
    <t>tlumič hluku čtyřhranný Pz 700x400x1000mm</t>
  </si>
  <si>
    <t>přesná specifikace: tlumič hluku v plášťi 400x400, L=1000mm, buňkový odvod, výfuk</t>
  </si>
  <si>
    <t>přesná specifikace: tlumič hluku v plášťi 500x400, L=1000mm, buňkový, přívod</t>
  </si>
  <si>
    <t>751398105</t>
  </si>
  <si>
    <t>Montáž ostatních zařízení uzavírací klapky do kruhového potrubí bez příruby, průměru přes 400 mm</t>
  </si>
  <si>
    <t>42971016</t>
  </si>
  <si>
    <t>klapka kruhová uzavírací Pz D 560mm</t>
  </si>
  <si>
    <t xml:space="preserve">Přesná specifikace Uzavírací klapka s protiběž. Listy RK-500x315.S - těsná                                             včetně ovládání servopohonem </t>
  </si>
  <si>
    <t xml:space="preserve">(10Nm; 24V; s pružinou)  ; /výfuk/  - nebo výrobek srovnatelného standardu </t>
  </si>
  <si>
    <t>rám-ocel. pozink. profily, Listy- hliník, ozub.kola - PVC</t>
  </si>
  <si>
    <t>751398110</t>
  </si>
  <si>
    <t>Montáž ostatních zařízení boxu stěnového kovového</t>
  </si>
  <si>
    <t>1" protipožární klapka</t>
  </si>
  <si>
    <t>RMAT0019</t>
  </si>
  <si>
    <t xml:space="preserve">Protipožární klapka Systemair - DOMĚŘIT (250x200) ; ovládá termické+pružina;  včetně montážních příložek, včetně protipožárních ucpávek do stěny/stropu</t>
  </si>
  <si>
    <t>751398158</t>
  </si>
  <si>
    <t>Montáž ostatních zařízení nepožárního prostupu stěnou trubkou kruhovou plastovou, průměru 200 mm</t>
  </si>
  <si>
    <t>3" 1np</t>
  </si>
  <si>
    <t>3" 2np</t>
  </si>
  <si>
    <t>3" 3np</t>
  </si>
  <si>
    <t>3" 4np</t>
  </si>
  <si>
    <t>RMAT0013</t>
  </si>
  <si>
    <t xml:space="preserve">chránička cca prům. 200 mm ; složená z přímého průchodu  cca 1m+oblouku 90°+45°, včetně izolace proti zatečení</t>
  </si>
  <si>
    <t>751511022</t>
  </si>
  <si>
    <t>Montáž potrubí plechového skupiny I čtyřhranného s přírubou tloušťky plechu 0,8 mm, průřezu přes 0,13 do 0,28 m2</t>
  </si>
  <si>
    <t>80" klientská zóna</t>
  </si>
  <si>
    <t>42982108R</t>
  </si>
  <si>
    <t>trouba čtyřhranná Pz průřez do 0,28m2</t>
  </si>
  <si>
    <t>včetně spojovacího materiálu a materiálu na závěsy</t>
  </si>
  <si>
    <t>80*1,2 "Přepočtené koeficientem množství</t>
  </si>
  <si>
    <t>751612811R</t>
  </si>
  <si>
    <t xml:space="preserve">Také viz. popis v T.Z. : Je uvažováno s demontáží  kompletní výroby vody, jednotky na podlaze ve strojovně chl.,  rozměr cca 1,8x2x1,8m . Odhad hmotnosti  2500kg. Součástí stroje jsou kompresory, chladivo, čerpadla, izolace, elekronika.</t>
  </si>
  <si>
    <t>751612811R0</t>
  </si>
  <si>
    <t xml:space="preserve">Také viz. popis v T.Z. : Je uvažováno s demontáží  zásobníku na podlaze ve strojovně chl.,  rozměr cca 1,4x 2,4m ( objem cca 2m3) . Odhad hmotnosti  500kg. Součástí  jsou armatury,teploměry, izolace, potrubí, náplň.</t>
  </si>
  <si>
    <t>751612811R1</t>
  </si>
  <si>
    <t xml:space="preserve">Také viz. popis v T.Z. : Je uvažováno s demontáží  stáv. propojovacího potrubí ve strojovně chlaz. (pod stropem i nad podlahou),  rozměr do cca 60mm+IZ. Odhad hmotnosti  600kg. Součástí  jsou čerpadla, armatury, teploměry, izolace, náplň.</t>
  </si>
  <si>
    <t>751612811R2</t>
  </si>
  <si>
    <t xml:space="preserve">STROJOVNA VZT.-PODLAŽÍ 1.PP   (01.14)  =   Demontáže vzt. jednotky, zařízení WOLF (r. instalace 1993-94) , pro původní větrání klientské haly .  Demontáž, odvoz, likvidace.  POZOR:  VZT. potrubí sání a přívodu a ÚT+IZ. zůstává na místě! Také viz. popis v T.Z. : Je uvažováno s demontáží podstropní kanálové vzt. jednotky, sestavy přívodu vzduchu, sloužící pro klientskou halu (průtok cca 2.100m3/h). Odhad hmotnosti vzt jednotky 200kg.</t>
  </si>
  <si>
    <t>751612811R3</t>
  </si>
  <si>
    <t xml:space="preserve">Také viz. popis v T.Z. : Je uvažováno s demontáží kanálového ventilátoru,  odvodu vzduchu, sloužící pro klientskou halu (průtok cca 1.800m3/h). Odhad hmotnosti vzt jednotky 150kg.</t>
  </si>
  <si>
    <t>751614130</t>
  </si>
  <si>
    <t>Montáž monitorovacího, řídícího a ovládacího zařízení regulace, ovladače, dotykového ovladače, mechanického ovladače VZT jednotky na omítku</t>
  </si>
  <si>
    <t>2"1np</t>
  </si>
  <si>
    <t>12" 2np</t>
  </si>
  <si>
    <t>12" 3np</t>
  </si>
  <si>
    <t>7" 4np</t>
  </si>
  <si>
    <t>RMAT0008</t>
  </si>
  <si>
    <t>Ovladače - dálkové INFRA - pro vnitřní jednotky chlazení, typ například: ..… ovladač pro každý výparník, vnitřní jednotku chlazení - dle schema chlazení, pro konkrétní místnost</t>
  </si>
  <si>
    <t>751614131</t>
  </si>
  <si>
    <t>Montáž monitorovacího, řídícího a ovládacího zařízení regulace, ovladače, dotykového ovladače, mechanického ovladače VZT jednotky pod omítku</t>
  </si>
  <si>
    <t>6" 1np</t>
  </si>
  <si>
    <t>1"2np</t>
  </si>
  <si>
    <t>1" 3np</t>
  </si>
  <si>
    <t>2" 4np</t>
  </si>
  <si>
    <t>RMAT0007</t>
  </si>
  <si>
    <t xml:space="preserve">Ovladače - kabelové dálkové  - pro vnitřní jednotky chlazení  ( kanceláře ), typ například:  ….........  - nebo výrobek srovnatelného standardu</t>
  </si>
  <si>
    <t>751711111</t>
  </si>
  <si>
    <t>Montáž klimatizační jednotky vnitřní nástěnné o výkonu (pro objem místnosti) do 3,5 kW (do 35 m3)</t>
  </si>
  <si>
    <t>2" 1np</t>
  </si>
  <si>
    <t xml:space="preserve">Vnitřní  NÁSTĚNNÁ jednotka chlazení, Qch= 2,2 kW; typ například: …... ;  ( nab. č.   …....  )  - nebo výrobek srovnatelného standardu ;  (čerpado kondenzátu-přísl.)</t>
  </si>
  <si>
    <t>751711112</t>
  </si>
  <si>
    <t>Montáž klimatizační jednotky vnitřní nástěnné o výkonu (pro objem místnosti) přes 3,5 do 5 kW (přes 35 do 50 m3)</t>
  </si>
  <si>
    <t>1" 3NP</t>
  </si>
  <si>
    <t>1" 4Np</t>
  </si>
  <si>
    <t>RMAT0014</t>
  </si>
  <si>
    <t xml:space="preserve">Vnitřní  NÁSTĚNNÁ jednotka chlazení, Qch= 4,5 kW; typ například: …... ;  ( nab. č.   …....  )  - nebo výrobek srovnatelného standardu ;  (čerpado kondenzátu-přísl.)</t>
  </si>
  <si>
    <t>751711114</t>
  </si>
  <si>
    <t>Montáž klimatizační jednotky vnitřní nástěnné o výkonu (pro objem místnosti) přes 6,5 do 9 kW (přes 65 do 90 m3)</t>
  </si>
  <si>
    <t>1" 4np</t>
  </si>
  <si>
    <t>RMAT0015</t>
  </si>
  <si>
    <t xml:space="preserve">Vnitřní  NÁSTĚNNÁ jednotka chlazení, Qch= 7,1 kW; typ například: …... ;  ( nab. č.   …....  )  - nebo výrobek srovnatelného standardu ;  (čerpado kondenzátu-přísl.), včetně příslušenství</t>
  </si>
  <si>
    <t>751711121</t>
  </si>
  <si>
    <t>Montáž klimatizační jednotky vnitřní kazetové jednocestné o výkonu (pro objem místnosti) do 6,5 kW (do 65 m3)</t>
  </si>
  <si>
    <t>3" 1NP</t>
  </si>
  <si>
    <t xml:space="preserve">Vnitřní  KAZETOVÁ jednotka chlazení - (600x600);                              Qch = 2,8 kW; R410A;  s dekoračním panelem; včetně KABELOVÉHO dálkového ovladače;   typ například: AUXB-009 HLAH  -   (nab. č. ....; Impromat-Klima);  (s čerpadlem kondenzátu)</t>
  </si>
  <si>
    <t>RMAT0005</t>
  </si>
  <si>
    <t>53</t>
  </si>
  <si>
    <t>751711151</t>
  </si>
  <si>
    <t>Montáž klimatizační jednotky vnitřní podstropní o výkonu (pro objem místnosti) do 6,5 kW (do 65 m3)</t>
  </si>
  <si>
    <t>106</t>
  </si>
  <si>
    <t>1" 2np</t>
  </si>
  <si>
    <t>RMAT0016</t>
  </si>
  <si>
    <t xml:space="preserve">Vnitřní  PODSTROPNÍ jednotka chlazení, Qch= 5,6 kW; typ například: …...... ;  ( nab. č.   …....  )  - nebo výrobek srovnatelného standardu ;  (čerpado kondenzátu-přísl.), včetně příslušenství</t>
  </si>
  <si>
    <t>108</t>
  </si>
  <si>
    <t>55</t>
  </si>
  <si>
    <t>751711161</t>
  </si>
  <si>
    <t>Montáž klimatizační jednotky vnitřní parapetní o výkonu (pro objem místnosti) do 9 kW (do 90 m3)</t>
  </si>
  <si>
    <t>110</t>
  </si>
  <si>
    <t>RMAT0017</t>
  </si>
  <si>
    <t xml:space="preserve">Vzduchotechnická jednotka 1800x2300x580mm (VxŠxH), ve VNITŘNÍM PARAPETNÍM provedení  ; ..... vel. 2500 + MaR, řídící jednotka, délka kabeláže k ovladači min.200m., včetně regulátoru, ovladače.    Včetně: chladiče-výparníku R32, teplovodního ohřívače, rámu Kompaktní jednotka (vnitřní).                                                                                                             složená z:  přívodní část: filtr G4, protiproudý rekuperátor s obtokem (85-88%),  ohřívač - voda 60/40°C; Qt=4kW,  chladič-reverz. výparník R32;  Qch=5,5KW; ventilátor 2.1000 m3/h, 300Pa, EC motor,                                                                                            odsávací část: filtr G4, ventilátor 1.80m3/h, 300Pa, EC motor</t>
  </si>
  <si>
    <t>112</t>
  </si>
  <si>
    <t xml:space="preserve">Vzduchotechnická jednotka 1800x2300x580mm (VxŠxH), ve VNITŘNÍM PARAPETNÍM provedení  ; ..... vel. 2500 + MaR, řídící jednotka, délka kabeláže k ovla</t>
  </si>
  <si>
    <t>Včetně: chladiče-výparníku R32, teplovodního ohřívače, rámu, noh, rekuperátoru s obtokem, filtrů, ventilátorů, připojovacích manžet, uzavírací klapk</t>
  </si>
  <si>
    <t xml:space="preserve">servopohon na sání a výtlaku, čidel, čidel do potrubí vzt., čidla venkovní., sifonů, včetně  příslušenství-(vel. 2500)</t>
  </si>
  <si>
    <t>57</t>
  </si>
  <si>
    <t>751711161R</t>
  </si>
  <si>
    <t>114</t>
  </si>
  <si>
    <t>751711161RR</t>
  </si>
  <si>
    <t>116</t>
  </si>
  <si>
    <t>59</t>
  </si>
  <si>
    <t>751721121</t>
  </si>
  <si>
    <t>Montáž klimatizační jednotky venkovní trojfázové napájení do 7 vnitřních jednotek</t>
  </si>
  <si>
    <t>118</t>
  </si>
  <si>
    <t>1" chlazení kanceláří 1np</t>
  </si>
  <si>
    <t>1" chlazení kanceláří 2np</t>
  </si>
  <si>
    <t>1" chlazení kanceláří 3np</t>
  </si>
  <si>
    <t>1" chlazení kanceláří 4np</t>
  </si>
  <si>
    <t xml:space="preserve">Venkovní kondenzační jednotka; chlazená vzduchem, invertor, systém tzv. "VRF", typ například: ...... ;     Qch= 28 kW (max. instalovaný100%=  29,6 kW); včetně: propojovacího "refnetu";  (nab. č.   …....   )   - nebo výrobek srovnatelného standardu</t>
  </si>
  <si>
    <t>120</t>
  </si>
  <si>
    <t>1"1np</t>
  </si>
  <si>
    <t>61</t>
  </si>
  <si>
    <t>RMAT0001a</t>
  </si>
  <si>
    <t>122</t>
  </si>
  <si>
    <t>1"3np</t>
  </si>
  <si>
    <t>RMAT0001b</t>
  </si>
  <si>
    <t>124</t>
  </si>
  <si>
    <t>63</t>
  </si>
  <si>
    <t>126</t>
  </si>
  <si>
    <t>4" 1np - 4np</t>
  </si>
  <si>
    <t>128</t>
  </si>
  <si>
    <t>1" vzt pro klientskou zónu</t>
  </si>
  <si>
    <t>65</t>
  </si>
  <si>
    <t>RMAT0018</t>
  </si>
  <si>
    <t xml:space="preserve">Venkovní kondenzační jednotka CHLAZENÍ,  Výkon chlazení Qchc= 5,5 kW, chlazená vzduchem,  provedení invertor, referenční výrobek  .....  (nab.č  .....    ) - nebo výrobek srovnatelného standardu;  včetně: expanzního ventilu, řídící skříňky, ovladače, přís</t>
  </si>
  <si>
    <t>130</t>
  </si>
  <si>
    <t>751791112</t>
  </si>
  <si>
    <t>Montáž napojovacího potrubí měděného předizolovaného, D mm (" x tl. stěny) 10 (3/8" x 0,8)</t>
  </si>
  <si>
    <t>132</t>
  </si>
  <si>
    <t>45" 1np</t>
  </si>
  <si>
    <t>90" 2np</t>
  </si>
  <si>
    <t>80" 3np</t>
  </si>
  <si>
    <t>80" 4np</t>
  </si>
  <si>
    <t>67</t>
  </si>
  <si>
    <t>RMAT0011</t>
  </si>
  <si>
    <t xml:space="preserve">Cu kruhové potrubí pro chladírenské účely - svazek (prům. 6/16;  10/16 až 10/22 mm)</t>
  </si>
  <si>
    <t>134</t>
  </si>
  <si>
    <t>295*1,01 "Přepočtené koeficientem množství</t>
  </si>
  <si>
    <t>751791113</t>
  </si>
  <si>
    <t>Montáž napojovacího potrubí měděného předizolovaného, D mm (" x tl. stěny) 12 (1/2" x 0,8)</t>
  </si>
  <si>
    <t>136</t>
  </si>
  <si>
    <t>70" 1np</t>
  </si>
  <si>
    <t>55" 2np</t>
  </si>
  <si>
    <t>45" 3np</t>
  </si>
  <si>
    <t>40" 4np</t>
  </si>
  <si>
    <t>25" klientská zóna</t>
  </si>
  <si>
    <t>69</t>
  </si>
  <si>
    <t>RMAT0012</t>
  </si>
  <si>
    <t>Cu kruhové potrubí pro chladírenské účely - svazek (prům. 6/12 ; 6/10 mm)</t>
  </si>
  <si>
    <t>138</t>
  </si>
  <si>
    <t>235*1,03 "Přepočtené koeficientem množství</t>
  </si>
  <si>
    <t>751791163</t>
  </si>
  <si>
    <t>Montáž napojovacího potrubí měděného spojky potrubí, D x tl. stěny 10 x 1</t>
  </si>
  <si>
    <t>140</t>
  </si>
  <si>
    <t>8" 1np průmer dle PD</t>
  </si>
  <si>
    <t>11" 2np průměr dle PD</t>
  </si>
  <si>
    <t>11" 3np průměr dle PD</t>
  </si>
  <si>
    <t>9" 4np průměr dle PD</t>
  </si>
  <si>
    <t>71</t>
  </si>
  <si>
    <t>RMAT0010</t>
  </si>
  <si>
    <t xml:space="preserve">Rozbočky "T", odbočky "Y",  pro "Cu" kruhové potrubí chladiva dle bližší specifikace dodavatele např.: refnet ..  - nebo výrobek srovnatelného standardu, včetně spojovacího materiálu</t>
  </si>
  <si>
    <t>142</t>
  </si>
  <si>
    <t>751792004</t>
  </si>
  <si>
    <t>Montáž ostatních zařízení uložení pro klimatizační jednotky na stěnu konzol (2 ks)</t>
  </si>
  <si>
    <t>144</t>
  </si>
  <si>
    <t>1" 1np</t>
  </si>
  <si>
    <t>73</t>
  </si>
  <si>
    <t>42990006</t>
  </si>
  <si>
    <t>konzole pevná nástěnná pro klimatizační jednotku, délka podpěry 620mm, nosnost konzoly 80kg</t>
  </si>
  <si>
    <t>146</t>
  </si>
  <si>
    <t>42990007</t>
  </si>
  <si>
    <t>kotevní sada pro upevnění konzol pro klimatizační jednotku</t>
  </si>
  <si>
    <t>sada</t>
  </si>
  <si>
    <t>148</t>
  </si>
  <si>
    <t>75</t>
  </si>
  <si>
    <t>RMAT0009</t>
  </si>
  <si>
    <t>Ocelové konzole / rám + silentbloky, pro upevnění venkovní kondenzační jednotky chlazení VRV, vnější rozměr cca 1500x800x600mm</t>
  </si>
  <si>
    <t>150</t>
  </si>
  <si>
    <t>2*2 "Přepočtené koeficientem množství</t>
  </si>
  <si>
    <t>751792006</t>
  </si>
  <si>
    <t>Montáž ostatních zařízení pro odvod kondenzátu klimatizace čerpadla</t>
  </si>
  <si>
    <t>152</t>
  </si>
  <si>
    <t>13" 2np</t>
  </si>
  <si>
    <t>13" 3Np</t>
  </si>
  <si>
    <t>9" 4np</t>
  </si>
  <si>
    <t>77</t>
  </si>
  <si>
    <t xml:space="preserve">Čerpadlo kondenzátu pro vnitřní jednotky chlazení poz. CH1.2 ; typ například:  …..    - nebo výrobek srovnatelného standardu</t>
  </si>
  <si>
    <t>154</t>
  </si>
  <si>
    <t>751793001</t>
  </si>
  <si>
    <t>Doplnění chladiva do systému</t>
  </si>
  <si>
    <t>kg</t>
  </si>
  <si>
    <t>156</t>
  </si>
  <si>
    <t>10" 1np</t>
  </si>
  <si>
    <t>10" 2np</t>
  </si>
  <si>
    <t>10"3np</t>
  </si>
  <si>
    <t>10" 4np</t>
  </si>
  <si>
    <t>5" klientská zóna</t>
  </si>
  <si>
    <t>79</t>
  </si>
  <si>
    <t>10892003</t>
  </si>
  <si>
    <t>chladivo R410A 10kg</t>
  </si>
  <si>
    <t>158</t>
  </si>
  <si>
    <t>998751111</t>
  </si>
  <si>
    <t>Přesun hmot pro vzduchotechniku stanovený z hmotnosti přesunovaného materiálu vodorovná dopravní vzdálenost do 100 m s omezením mechanizace v objektech výšky do 12 m</t>
  </si>
  <si>
    <t>160</t>
  </si>
  <si>
    <t>767</t>
  </si>
  <si>
    <t>Konstrukce zámečnické</t>
  </si>
  <si>
    <t>81</t>
  </si>
  <si>
    <t>767131111R</t>
  </si>
  <si>
    <t>Montáž stěn a příček z plechu spojených šroubováním</t>
  </si>
  <si>
    <t>162</t>
  </si>
  <si>
    <t>767646411</t>
  </si>
  <si>
    <t>Montáž revizních dveří a dvířek hliníkových, ocelových nebo plastových s rámem jednokřídlových, plochy do 0,5 m2</t>
  </si>
  <si>
    <t>164</t>
  </si>
  <si>
    <t>0,4*0,4</t>
  </si>
  <si>
    <t>83</t>
  </si>
  <si>
    <t>56245711</t>
  </si>
  <si>
    <t>dvířka revizní 400x400 bílá se zámkem</t>
  </si>
  <si>
    <t>166</t>
  </si>
  <si>
    <t>1" s magnetem pro uzavření</t>
  </si>
  <si>
    <t>998767112</t>
  </si>
  <si>
    <t>Přesun hmot pro zámečnické konstrukce stanovený z hmotnosti přesunovaného materiálu vodorovná dopravní vzdálenost do 50 m s omezením mechanizace v objektech výšky přes 6 do 12 m</t>
  </si>
  <si>
    <t>168</t>
  </si>
  <si>
    <t>784</t>
  </si>
  <si>
    <t>Dokončovací práce - malby a tapety</t>
  </si>
  <si>
    <t>85</t>
  </si>
  <si>
    <t>784111001</t>
  </si>
  <si>
    <t>Oprášení (ometení) podkladu v místnostech výšky do 3,80 m</t>
  </si>
  <si>
    <t>170</t>
  </si>
  <si>
    <t>100" stanoveno odhadem</t>
  </si>
  <si>
    <t>784191007</t>
  </si>
  <si>
    <t>Čištění vnitřních ploch hrubý úklid po provedení malířských prací omytím podlah</t>
  </si>
  <si>
    <t>172</t>
  </si>
  <si>
    <t>500</t>
  </si>
  <si>
    <t>87</t>
  </si>
  <si>
    <t>784211011</t>
  </si>
  <si>
    <t>Malby z malířských směsí oděruvzdorných za mokra jednonásobné, bílé za mokra oděruvzdorné velmi dobře v místnostech výšky do 3,80 m</t>
  </si>
  <si>
    <t>174</t>
  </si>
  <si>
    <t>100*2" výmalba 2x odhad</t>
  </si>
  <si>
    <t>23-M</t>
  </si>
  <si>
    <t>Montáže potrubí</t>
  </si>
  <si>
    <t>230230081R</t>
  </si>
  <si>
    <t>Čištění potrubí DN 500</t>
  </si>
  <si>
    <t>176</t>
  </si>
  <si>
    <t>89</t>
  </si>
  <si>
    <t>230230082</t>
  </si>
  <si>
    <t>Čištění potrubí DN 600</t>
  </si>
  <si>
    <t>178</t>
  </si>
  <si>
    <t>100" čištění stávajícího VZT potrubí</t>
  </si>
  <si>
    <t>Vedlejší rozpočtové náklady</t>
  </si>
  <si>
    <t>VRN1</t>
  </si>
  <si>
    <t>Průzkumné, zeměměřičské a projektové práce</t>
  </si>
  <si>
    <t>013002000</t>
  </si>
  <si>
    <t>Projektové práce</t>
  </si>
  <si>
    <t>kpl</t>
  </si>
  <si>
    <t>180</t>
  </si>
  <si>
    <t>VRN7</t>
  </si>
  <si>
    <t>Provozní vlivy</t>
  </si>
  <si>
    <t>91</t>
  </si>
  <si>
    <t>071002000</t>
  </si>
  <si>
    <t>Provoz investora, třetích osob</t>
  </si>
  <si>
    <t>182</t>
  </si>
  <si>
    <t>VRN8</t>
  </si>
  <si>
    <t>Další náklady na pracovníky</t>
  </si>
  <si>
    <t>081002000R</t>
  </si>
  <si>
    <t>Doprava zaměstnanců</t>
  </si>
  <si>
    <t>184</t>
  </si>
  <si>
    <t>VRN9</t>
  </si>
  <si>
    <t>Ostatní náklady</t>
  </si>
  <si>
    <t>93</t>
  </si>
  <si>
    <t>090001000</t>
  </si>
  <si>
    <t>186</t>
  </si>
  <si>
    <t>795941101R</t>
  </si>
  <si>
    <t>Montáž regulační jednotky pro přívod vzduchu automatické</t>
  </si>
  <si>
    <t>188</t>
  </si>
  <si>
    <t>003 - Vytápění</t>
  </si>
  <si>
    <t xml:space="preserve">    997 - Doprava suti a vybouraných hmot</t>
  </si>
  <si>
    <t xml:space="preserve">    733 - Ústřední vytápění - rozvodné potrubí</t>
  </si>
  <si>
    <t xml:space="preserve">    734 - Ústřední vytápění - armatury</t>
  </si>
  <si>
    <t xml:space="preserve">    58-M - Revize vyhrazených technických zařízení</t>
  </si>
  <si>
    <t>HZS - Hodinové zúčtovací sazby</t>
  </si>
  <si>
    <t>50" pomocné lešení pro montáž</t>
  </si>
  <si>
    <t>20*0,3" stanoveno odhadem</t>
  </si>
  <si>
    <t>10*0,3" stanoveno odhadem</t>
  </si>
  <si>
    <t>Otlučení vápenných nebo vápenocementových omítek vnitřních ploch stropů, v rozsahu do 5 %</t>
  </si>
  <si>
    <t>997</t>
  </si>
  <si>
    <t>Doprava suti a vybouraných hmot</t>
  </si>
  <si>
    <t>997013001R</t>
  </si>
  <si>
    <t>Vyklizení ulehlé suti na vzdálenost do 3 m od okraje vyklízeného prostoru nebo s naložením na dopravní prostředek z prostorů o půdorysné ploše do 15 m2 z výšky (hloubky) do 2 m</t>
  </si>
  <si>
    <t>727111002R</t>
  </si>
  <si>
    <t>Trubní ucpávka akrylátový tmel CFS-ACR ocelového potrubí bez izolace DN 32 stěnou tl 100 mm požární odolnost EI 120</t>
  </si>
  <si>
    <t>733</t>
  </si>
  <si>
    <t>Ústřední vytápění - rozvodné potrubí</t>
  </si>
  <si>
    <t>733111114</t>
  </si>
  <si>
    <t>Potrubí z trubek ocelových závitových černých spojovaných svařováním bezešvých běžných nízkotlakých PN 16 do 115°C v kotelnách a strojovnách DN 20</t>
  </si>
  <si>
    <t>15" ocelová tyč závitová, metrický závit včetně matic</t>
  </si>
  <si>
    <t>733222304</t>
  </si>
  <si>
    <t>Potrubí z trubek měděných polotvrdých spojovaných lisováním PN 16, T= +110°C O 22/1</t>
  </si>
  <si>
    <t xml:space="preserve">25" </t>
  </si>
  <si>
    <t>Potrubí z měděných trubek,včetně tvarovek pro odbočky, změny dimenze potrubí, kolen, nátrubků, přechodek, šroubení, odskoků, T - kusů apod</t>
  </si>
  <si>
    <t>733291101</t>
  </si>
  <si>
    <t>Zkoušky těsnosti potrubí z trubek měděných O do 35/1,5</t>
  </si>
  <si>
    <t>733811222</t>
  </si>
  <si>
    <t>Ochrana potrubí termoizolačními trubicemi z pěnového polyetylenu PE přilepenými v příčných a podélných spojích, tloušťky izolace přes 6 do 9 mm, vnitřního průměru izolace DN přes 22 do 45 mm</t>
  </si>
  <si>
    <t>25" izolace tepelná pro Cu potrubí</t>
  </si>
  <si>
    <t>998733112</t>
  </si>
  <si>
    <t>Přesun hmot pro rozvody potrubí stanovený z hmotnosti přesunovaného materiálu vodorovná dopravní vzdálenost do 50 m s omezením mechanizace v objektech výšky přes 6 do 12 m</t>
  </si>
  <si>
    <t>734</t>
  </si>
  <si>
    <t>Ústřední vytápění - armatury</t>
  </si>
  <si>
    <t>734211127</t>
  </si>
  <si>
    <t>Ventily odvzdušňovací závitové automatické se zpětnou klapkou PN 14 do 120°C G 1/2</t>
  </si>
  <si>
    <t>734220122</t>
  </si>
  <si>
    <t>Ventily regulační závitové vyvažovací přímé s vypouštěním PN 25 do 120°C G 1/2</t>
  </si>
  <si>
    <t>1" Smyčkový vyvažovací a ventil úsekový, spupačkový typu STAD, včetně měřících koncovek</t>
  </si>
  <si>
    <t>734291123</t>
  </si>
  <si>
    <t>Ostatní armatury kohouty plnicí a vypouštěcí PN 10 do 90°C G 1/2</t>
  </si>
  <si>
    <t>734291124</t>
  </si>
  <si>
    <t>Ostatní armatury kohouty plnicí a vypouštěcí PN 10 do 90°C G 3/4</t>
  </si>
  <si>
    <t>2" kulový kohou uzavírací DN20, Pn16</t>
  </si>
  <si>
    <t>734491103R</t>
  </si>
  <si>
    <t>Měřicí armatury s vypouštěním k vyvažovacím nebo stoupačkovým ventilům přímé PN 20 do 100°C G 5/4</t>
  </si>
  <si>
    <t>734494213</t>
  </si>
  <si>
    <t>Měřicí armatury návarky s trubkovým závitem G 1/2</t>
  </si>
  <si>
    <t>734499212</t>
  </si>
  <si>
    <t>Měřicí armatury montáž návarků M 27 x 2</t>
  </si>
  <si>
    <t>2" návarek a průměr dle PD</t>
  </si>
  <si>
    <t>14031017</t>
  </si>
  <si>
    <t>trubka ocelová podélně svařovaná hladká jakost 11 343 28x2mm</t>
  </si>
  <si>
    <t>998734112</t>
  </si>
  <si>
    <t>Přesun hmot pro armatury stanovený z hmotnosti přesunovaného materiálu vodorovná dopravní vzdálenost do 50 m s omezením mechanizace v objektech výšky přes 6 do 12 m</t>
  </si>
  <si>
    <t>767995113</t>
  </si>
  <si>
    <t>Montáž ostatních atypických zámečnických konstrukcí hmotnosti přes 10 do 20 kg</t>
  </si>
  <si>
    <t>20" ocelový profil, pásovina 40x40x4, tyčovina, kotvící materiál</t>
  </si>
  <si>
    <t>atypická zámečnická konstrukce</t>
  </si>
  <si>
    <t>58-M</t>
  </si>
  <si>
    <t>Revize vyhrazených technických zařízení</t>
  </si>
  <si>
    <t>580507415R</t>
  </si>
  <si>
    <t>Plynové kotle a pece s nuceným přívodem vzduchu uvedení do provozu kotle nebo pece s výkonem do 250 kW</t>
  </si>
  <si>
    <t>soubor</t>
  </si>
  <si>
    <t>Hodinové zúčtovací sazby</t>
  </si>
  <si>
    <t>HZS1301</t>
  </si>
  <si>
    <t>Hodinové zúčtovací sazby profesí HSV provádění konstrukcí zedník</t>
  </si>
  <si>
    <t>262144</t>
  </si>
  <si>
    <t>10" demontáž stávajícího zařízení</t>
  </si>
  <si>
    <t>HZS2222</t>
  </si>
  <si>
    <t>Hodinové zúčtovací sazby profesí PSV provádění stavebních instalací topenář odborný</t>
  </si>
  <si>
    <t>10" hodinová zúčtovací sazba pro nepředvídatelné práce</t>
  </si>
  <si>
    <t>004 - Odvod kondenzátu od...</t>
  </si>
  <si>
    <t xml:space="preserve">    763 - Konstrukce suché výstavby</t>
  </si>
  <si>
    <t>58+48+48+45</t>
  </si>
  <si>
    <t xml:space="preserve">37*0,3" </t>
  </si>
  <si>
    <t>7*0,3</t>
  </si>
  <si>
    <t>721111111R</t>
  </si>
  <si>
    <t>Potrubí z kameninových trub přechod PVC - kamenina DN 125</t>
  </si>
  <si>
    <t>721111112R</t>
  </si>
  <si>
    <t>Potrubí z kameninových trub přechod PVC - kamenina DN 150</t>
  </si>
  <si>
    <t>721173401R</t>
  </si>
  <si>
    <t>Potrubí z trub PVC SN4 svodné (ležaté) DN 110</t>
  </si>
  <si>
    <t>ks</t>
  </si>
  <si>
    <t>5" trubky spojované lepení vč. upevňovacích prvků, dodávka a montáž</t>
  </si>
  <si>
    <t>721175302</t>
  </si>
  <si>
    <t>Plastové potrubí odhlučněné třívrstvé s úzkým hrdlem a integrovaným těsněním připojovací DN 40</t>
  </si>
  <si>
    <t>722176113</t>
  </si>
  <si>
    <t>Montáž potrubí z plastových trub svařovaných polyfuzně D přes 20 do 25 mm</t>
  </si>
  <si>
    <t xml:space="preserve">130" Umělohmotné  trubky PVC DN 25 spojované lepením včetně upevňovacích prvků do stavební konstrukce  - montáž</t>
  </si>
  <si>
    <t>28615105R</t>
  </si>
  <si>
    <t>trubka palstová PPR vodovodní PN 10 D 25mm</t>
  </si>
  <si>
    <t>130*1,03 "Přepočtené koeficientem množství</t>
  </si>
  <si>
    <t>72217611R</t>
  </si>
  <si>
    <t xml:space="preserve">5" Umělohmotné  trubky PVC DN 10 spojované lepením včetně upevňovacích prvků do stavební konstrukce  - montáž</t>
  </si>
  <si>
    <t>722176113R</t>
  </si>
  <si>
    <t>4*1,5</t>
  </si>
  <si>
    <t>28615109R</t>
  </si>
  <si>
    <t>trubka palstová PPR vodovodní PN 10 D 32mm</t>
  </si>
  <si>
    <t>6*1,03 "Přepočtené koeficientem množství</t>
  </si>
  <si>
    <t>722176114R</t>
  </si>
  <si>
    <t>Montáž potrubí z plastových trub svařovaných polyfuzně D přes 25 do 32 mm</t>
  </si>
  <si>
    <t>722176115R</t>
  </si>
  <si>
    <t>Montáž potrubí z plastových trub svařovaných polyfuzně D přes 32 do 40 mm</t>
  </si>
  <si>
    <t>751398174R</t>
  </si>
  <si>
    <t>Montáž ostatních zařízení kondenzačního kusu pro kruhová potrubí kovová, průměru přes 400 mm</t>
  </si>
  <si>
    <t>763</t>
  </si>
  <si>
    <t>Konstrukce suché výstavby</t>
  </si>
  <si>
    <t>763135611</t>
  </si>
  <si>
    <t>Montáž sádrokartonového podhledu opláštění z kazet</t>
  </si>
  <si>
    <t>763135881</t>
  </si>
  <si>
    <t>Demontáž podhledu sádrokartonového vyjmutí kazet</t>
  </si>
  <si>
    <t>VRN - Vedlejší rozpočtové...</t>
  </si>
  <si>
    <t xml:space="preserve">    VRN3 - Zařízení staveniště</t>
  </si>
  <si>
    <t xml:space="preserve">    VRN4 - Inženýrská činnost</t>
  </si>
  <si>
    <t>010001000</t>
  </si>
  <si>
    <t>VRN3</t>
  </si>
  <si>
    <t>Zařízení staveniště</t>
  </si>
  <si>
    <t>030001000</t>
  </si>
  <si>
    <t>VRN4</t>
  </si>
  <si>
    <t>Inženýrská činnost</t>
  </si>
  <si>
    <t>043002000</t>
  </si>
  <si>
    <t>Zkoušky a ostatní měření</t>
  </si>
  <si>
    <t>1" ochrana stávajícího nábytku, osob, konstrukcí před poškozením</t>
  </si>
  <si>
    <t>092203000</t>
  </si>
  <si>
    <t>Školení, zaškolení</t>
  </si>
</sst>
</file>

<file path=xl/styles.xml><?xml version="1.0" encoding="utf-8"?>
<styleSheet xmlns="http://schemas.openxmlformats.org/spreadsheetml/2006/main">
  <numFmts count="4">
    <numFmt numFmtId="164" formatCode="#,##0.00%"/>
    <numFmt numFmtId="165" formatCode="dd\.mm\.yyyy"/>
    <numFmt numFmtId="166" formatCode="#,##0.00000"/>
    <numFmt numFmtId="167" formatCode="#,##0.000"/>
  </numFmts>
  <fonts count="38">
    <font>
      <sz val="8"/>
      <name val="Arial CE"/>
      <family val="2"/>
    </font>
    <font>
      <sz val="10"/>
      <color rgb="FF969696"/>
      <name val="Arial CE"/>
    </font>
    <font>
      <sz val="10"/>
      <name val="Arial CE"/>
    </font>
    <font>
      <b/>
      <sz val="11"/>
      <name val="Arial CE"/>
    </font>
    <font>
      <b/>
      <sz val="12"/>
      <name val="Arial CE"/>
    </font>
    <font>
      <sz val="11"/>
      <name val="Arial CE"/>
    </font>
    <font>
      <sz val="12"/>
      <color rgb="FF003366"/>
      <name val="Arial CE"/>
    </font>
    <font>
      <sz val="10"/>
      <color rgb="FF003366"/>
      <name val="Arial CE"/>
    </font>
    <font>
      <sz val="8"/>
      <color rgb="FF003366"/>
      <name val="Arial CE"/>
    </font>
    <font>
      <sz val="8"/>
      <color rgb="FF505050"/>
      <name val="Arial CE"/>
    </font>
    <font>
      <sz val="8"/>
      <color rgb="FFFF0000"/>
      <name val="Arial CE"/>
    </font>
    <font>
      <sz val="8"/>
      <color rgb="FF800080"/>
      <name val="Arial CE"/>
    </font>
    <font>
      <sz val="8"/>
      <color rgb="FFFFFFFF"/>
      <name val="Arial CE"/>
    </font>
    <font>
      <b/>
      <sz val="14"/>
      <name val="Arial CE"/>
    </font>
    <font>
      <sz val="8"/>
      <color rgb="FF3366FF"/>
      <name val="Arial CE"/>
    </font>
    <font>
      <b/>
      <sz val="12"/>
      <color rgb="FF969696"/>
      <name val="Arial CE"/>
    </font>
    <font>
      <b/>
      <sz val="8"/>
      <color rgb="FF969696"/>
      <name val="Arial CE"/>
    </font>
    <font>
      <b/>
      <sz val="10"/>
      <name val="Arial CE"/>
    </font>
    <font>
      <b/>
      <sz val="10"/>
      <color rgb="FF969696"/>
      <name val="Arial CE"/>
    </font>
    <font>
      <b/>
      <sz val="10"/>
      <color rgb="FF464646"/>
      <name val="Arial CE"/>
    </font>
    <font>
      <sz val="12"/>
      <color rgb="FF969696"/>
      <name val="Arial CE"/>
    </font>
    <font>
      <sz val="8"/>
      <color rgb="FF969696"/>
      <name val="Arial CE"/>
    </font>
    <font>
      <sz val="9"/>
      <name val="Arial CE"/>
    </font>
    <font>
      <sz val="9"/>
      <color rgb="FF969696"/>
      <name val="Arial CE"/>
    </font>
    <font>
      <b/>
      <sz val="12"/>
      <color rgb="FF960000"/>
      <name val="Arial CE"/>
    </font>
    <font>
      <sz val="12"/>
      <name val="Arial CE"/>
    </font>
    <font>
      <sz val="18"/>
      <color theme="10"/>
      <name val="Wingdings 2"/>
    </font>
    <font>
      <b/>
      <sz val="11"/>
      <color rgb="FF003366"/>
      <name val="Arial CE"/>
    </font>
    <font>
      <sz val="11"/>
      <color rgb="FF003366"/>
      <name val="Arial CE"/>
    </font>
    <font>
      <sz val="11"/>
      <color rgb="FF969696"/>
      <name val="Arial CE"/>
    </font>
    <font>
      <sz val="10"/>
      <color rgb="FF3366FF"/>
      <name val="Arial CE"/>
    </font>
    <font>
      <b/>
      <sz val="12"/>
      <color rgb="FF800000"/>
      <name val="Arial CE"/>
    </font>
    <font>
      <sz val="8"/>
      <color rgb="FF960000"/>
      <name val="Arial CE"/>
    </font>
    <font>
      <b/>
      <sz val="8"/>
      <name val="Arial CE"/>
    </font>
    <font>
      <sz val="7"/>
      <color rgb="FF969696"/>
      <name val="Arial CE"/>
    </font>
    <font>
      <i/>
      <sz val="9"/>
      <color rgb="FF0000FF"/>
      <name val="Arial CE"/>
    </font>
    <font>
      <i/>
      <sz val="8"/>
      <color rgb="FF0000FF"/>
      <name val="Arial CE"/>
    </font>
    <font>
      <u/>
      <sz val="11"/>
      <color theme="10"/>
      <name val="Calibri"/>
      <scheme val="minor"/>
    </font>
  </fonts>
  <fills count="5">
    <fill>
      <patternFill patternType="none"/>
    </fill>
    <fill>
      <patternFill patternType="gray125"/>
    </fill>
    <fill>
      <patternFill patternType="solid">
        <fgColor rgb="FFFFFFCC"/>
      </patternFill>
    </fill>
    <fill>
      <patternFill patternType="solid">
        <fgColor rgb="FFBEBEBE"/>
      </patternFill>
    </fill>
    <fill>
      <patternFill patternType="solid">
        <fgColor rgb="FFD2D2D2"/>
      </patternFill>
    </fill>
  </fills>
  <borders count="23">
    <border/>
    <border>
      <left style="thin">
        <color rgb="FF000000"/>
      </left>
      <top style="thin">
        <color rgb="FF000000"/>
      </top>
    </border>
    <border>
      <top style="thin">
        <color rgb="FF000000"/>
      </top>
    </border>
    <border>
      <left style="thin">
        <color rgb="FF000000"/>
      </left>
    </border>
    <border>
      <top style="hair">
        <color rgb="FF000000"/>
      </top>
    </border>
    <border>
      <bottom style="hair">
        <color rgb="FF000000"/>
      </bottom>
    </border>
    <border>
      <left style="hair">
        <color rgb="FF000000"/>
      </left>
      <top style="hair">
        <color rgb="FF000000"/>
      </top>
      <bottom style="hair">
        <color rgb="FF000000"/>
      </bottom>
    </border>
    <border>
      <top style="hair">
        <color rgb="FF000000"/>
      </top>
      <bottom style="hair">
        <color rgb="FF000000"/>
      </bottom>
    </border>
    <border>
      <right style="hair">
        <color rgb="FF000000"/>
      </right>
      <top style="hair">
        <color rgb="FF000000"/>
      </top>
      <bottom style="hair">
        <color rgb="FF000000"/>
      </bottom>
    </border>
    <border>
      <left style="thin">
        <color rgb="FF000000"/>
      </left>
      <bottom style="thin">
        <color rgb="FF000000"/>
      </bottom>
    </border>
    <border>
      <bottom style="thin">
        <color rgb="FF000000"/>
      </bottom>
    </border>
    <border>
      <left style="hair">
        <color rgb="FF969696"/>
      </left>
      <top style="hair">
        <color rgb="FF969696"/>
      </top>
    </border>
    <border>
      <top style="hair">
        <color rgb="FF969696"/>
      </top>
    </border>
    <border>
      <right style="hair">
        <color rgb="FF969696"/>
      </right>
      <top style="hair">
        <color rgb="FF969696"/>
      </top>
    </border>
    <border>
      <left style="hair">
        <color rgb="FF969696"/>
      </left>
    </border>
    <border>
      <right style="hair">
        <color rgb="FF969696"/>
      </right>
    </border>
    <border>
      <left style="hair">
        <color rgb="FF969696"/>
      </left>
      <top style="hair">
        <color rgb="FF969696"/>
      </top>
      <bottom style="hair">
        <color rgb="FF969696"/>
      </bottom>
    </border>
    <border>
      <top style="hair">
        <color rgb="FF969696"/>
      </top>
      <bottom style="hair">
        <color rgb="FF969696"/>
      </bottom>
    </border>
    <border>
      <right style="hair">
        <color rgb="FF969696"/>
      </right>
      <top style="hair">
        <color rgb="FF969696"/>
      </top>
      <bottom style="hair">
        <color rgb="FF969696"/>
      </bottom>
    </border>
    <border>
      <left style="hair">
        <color rgb="FF969696"/>
      </left>
      <bottom style="hair">
        <color rgb="FF969696"/>
      </bottom>
    </border>
    <border>
      <bottom style="hair">
        <color rgb="FF969696"/>
      </bottom>
    </border>
    <border>
      <right style="hair">
        <color rgb="FF969696"/>
      </right>
      <bottom style="hair">
        <color rgb="FF969696"/>
      </bottom>
    </border>
    <border>
      <left style="hair">
        <color rgb="FF969696"/>
      </left>
      <right style="hair">
        <color rgb="FF969696"/>
      </right>
      <top style="hair">
        <color rgb="FF969696"/>
      </top>
      <bottom style="hair">
        <color rgb="FF969696"/>
      </bottom>
    </border>
  </borders>
  <cellStyleXfs count="2">
    <xf numFmtId="0" fontId="0" fillId="0" borderId="0"/>
    <xf numFmtId="0" fontId="37" fillId="0" borderId="0" applyNumberFormat="0" applyFill="0" applyBorder="0" applyAlignment="0" applyProtection="0"/>
  </cellStyleXfs>
  <cellXfs count="281">
    <xf numFmtId="0" fontId="0" fillId="0" borderId="0" xfId="0"/>
    <xf numFmtId="0" fontId="0" fillId="0" borderId="0" xfId="0"/>
    <xf numFmtId="0" fontId="0" fillId="0" borderId="0" xfId="0" applyAlignment="1">
      <alignment vertical="center"/>
    </xf>
    <xf numFmtId="0" fontId="1" fillId="0" borderId="0" xfId="0" applyFont="1" applyAlignment="1">
      <alignment vertical="center"/>
    </xf>
    <xf numFmtId="0" fontId="2"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5" fillId="0" borderId="0" xfId="0" applyFont="1" applyAlignment="1">
      <alignment vertical="center"/>
    </xf>
    <xf numFmtId="0" fontId="0" fillId="0" borderId="0" xfId="0" applyAlignment="1">
      <alignment vertical="center" wrapText="1"/>
    </xf>
    <xf numFmtId="0" fontId="6" fillId="0" borderId="0" xfId="0" applyFont="1" applyAlignment="1">
      <alignment vertical="center"/>
    </xf>
    <xf numFmtId="0" fontId="7" fillId="0" borderId="0" xfId="0" applyFont="1" applyAlignment="1">
      <alignment vertical="center"/>
    </xf>
    <xf numFmtId="0" fontId="0" fillId="0" borderId="0" xfId="0" applyAlignment="1">
      <alignment horizontal="center" vertical="center" wrapText="1"/>
    </xf>
    <xf numFmtId="0" fontId="8" fillId="0" borderId="0" xfId="0" applyFont="1" applyAlignment="1"/>
    <xf numFmtId="0" fontId="9" fillId="0" borderId="0" xfId="0" applyFont="1" applyAlignment="1">
      <alignment vertical="center"/>
    </xf>
    <xf numFmtId="0" fontId="10" fillId="0" borderId="0" xfId="0" applyFont="1" applyAlignment="1">
      <alignment vertical="center"/>
    </xf>
    <xf numFmtId="0" fontId="11" fillId="0" borderId="0" xfId="0" applyFont="1" applyAlignment="1">
      <alignment vertical="center"/>
    </xf>
    <xf numFmtId="0" fontId="12" fillId="0" borderId="0" xfId="0" applyFont="1" applyAlignment="1">
      <alignment horizontal="left" vertical="center"/>
    </xf>
    <xf numFmtId="0" fontId="0" fillId="0" borderId="0" xfId="0" applyFont="1" applyAlignment="1">
      <alignment horizontal="left" vertical="center"/>
    </xf>
    <xf numFmtId="0" fontId="0" fillId="0" borderId="1" xfId="0" applyBorder="1" applyProtection="1"/>
    <xf numFmtId="0" fontId="0" fillId="0" borderId="2" xfId="0" applyBorder="1" applyProtection="1"/>
    <xf numFmtId="0" fontId="0" fillId="0" borderId="3" xfId="0" applyBorder="1"/>
    <xf numFmtId="0" fontId="0" fillId="0" borderId="3" xfId="0" applyBorder="1" applyProtection="1"/>
    <xf numFmtId="0" fontId="0" fillId="0" borderId="0" xfId="0" applyProtection="1"/>
    <xf numFmtId="0" fontId="13" fillId="0" borderId="0" xfId="0" applyFont="1" applyAlignment="1" applyProtection="1">
      <alignment horizontal="left" vertical="center"/>
    </xf>
    <xf numFmtId="0" fontId="14" fillId="0" borderId="0" xfId="0" applyFont="1" applyAlignment="1">
      <alignment horizontal="left" vertical="center"/>
    </xf>
    <xf numFmtId="0" fontId="15" fillId="0" borderId="0" xfId="0" applyFont="1" applyAlignment="1">
      <alignment horizontal="left" vertical="center"/>
    </xf>
    <xf numFmtId="0" fontId="1" fillId="0" borderId="0" xfId="0" applyFont="1" applyAlignment="1" applyProtection="1">
      <alignment horizontal="left" vertical="top"/>
    </xf>
    <xf numFmtId="0" fontId="2" fillId="0" borderId="0" xfId="0" applyFont="1" applyAlignment="1" applyProtection="1">
      <alignment horizontal="left" vertical="center"/>
    </xf>
    <xf numFmtId="0" fontId="16" fillId="0" borderId="0" xfId="0" applyFont="1" applyAlignment="1">
      <alignment horizontal="left" vertical="top" wrapText="1"/>
    </xf>
    <xf numFmtId="0" fontId="3" fillId="0" borderId="0" xfId="0" applyFont="1" applyAlignment="1" applyProtection="1">
      <alignment horizontal="left" vertical="top"/>
    </xf>
    <xf numFmtId="0" fontId="3" fillId="0" borderId="0" xfId="0" applyFont="1" applyAlignment="1" applyProtection="1">
      <alignment horizontal="left" vertical="top" wrapText="1"/>
    </xf>
    <xf numFmtId="0" fontId="16" fillId="0" borderId="0" xfId="0" applyFont="1" applyAlignment="1">
      <alignment horizontal="left" vertical="center"/>
    </xf>
    <xf numFmtId="0" fontId="1" fillId="0" borderId="0" xfId="0" applyFont="1" applyAlignment="1" applyProtection="1">
      <alignment horizontal="left" vertical="center"/>
    </xf>
    <xf numFmtId="0" fontId="2" fillId="2" borderId="0" xfId="0" applyFont="1" applyFill="1" applyAlignment="1" applyProtection="1">
      <alignment horizontal="left" vertical="center"/>
      <protection locked="0"/>
    </xf>
    <xf numFmtId="49" fontId="2" fillId="2" borderId="0" xfId="0" applyNumberFormat="1" applyFont="1" applyFill="1" applyAlignment="1" applyProtection="1">
      <alignment horizontal="left" vertical="center"/>
      <protection locked="0"/>
    </xf>
    <xf numFmtId="49" fontId="2" fillId="0" borderId="0" xfId="0" applyNumberFormat="1" applyFont="1" applyAlignment="1" applyProtection="1">
      <alignment horizontal="left" vertical="center"/>
    </xf>
    <xf numFmtId="0" fontId="2" fillId="0" borderId="0" xfId="0" applyFont="1" applyAlignment="1" applyProtection="1">
      <alignment horizontal="left" vertical="center" wrapText="1"/>
    </xf>
    <xf numFmtId="0" fontId="0" fillId="0" borderId="4" xfId="0" applyBorder="1" applyProtection="1"/>
    <xf numFmtId="0" fontId="0" fillId="0" borderId="0" xfId="0" applyFont="1" applyAlignment="1">
      <alignment vertical="center"/>
    </xf>
    <xf numFmtId="0" fontId="0" fillId="0" borderId="3" xfId="0" applyFont="1" applyBorder="1" applyAlignment="1" applyProtection="1">
      <alignment vertical="center"/>
    </xf>
    <xf numFmtId="0" fontId="0" fillId="0" borderId="0" xfId="0" applyFont="1" applyAlignment="1" applyProtection="1">
      <alignment vertical="center"/>
    </xf>
    <xf numFmtId="0" fontId="17" fillId="0" borderId="5" xfId="0" applyFont="1" applyBorder="1" applyAlignment="1" applyProtection="1">
      <alignment horizontal="left" vertical="center"/>
    </xf>
    <xf numFmtId="0" fontId="0" fillId="0" borderId="5" xfId="0" applyFont="1" applyBorder="1" applyAlignment="1" applyProtection="1">
      <alignment vertical="center"/>
    </xf>
    <xf numFmtId="4" fontId="17" fillId="0" borderId="5" xfId="0" applyNumberFormat="1" applyFont="1" applyBorder="1" applyAlignment="1" applyProtection="1">
      <alignment vertical="center"/>
    </xf>
    <xf numFmtId="0" fontId="0" fillId="0" borderId="3" xfId="0" applyFont="1" applyBorder="1" applyAlignment="1">
      <alignment vertical="center"/>
    </xf>
    <xf numFmtId="0" fontId="1" fillId="0" borderId="0" xfId="0" applyFont="1" applyAlignment="1" applyProtection="1">
      <alignment horizontal="right" vertical="center"/>
    </xf>
    <xf numFmtId="0" fontId="1" fillId="0" borderId="3" xfId="0" applyFont="1" applyBorder="1" applyAlignment="1" applyProtection="1">
      <alignment vertical="center"/>
    </xf>
    <xf numFmtId="0" fontId="1" fillId="0" borderId="0" xfId="0" applyFont="1" applyAlignment="1" applyProtection="1">
      <alignment vertical="center"/>
    </xf>
    <xf numFmtId="164" fontId="1" fillId="0" borderId="0" xfId="0" applyNumberFormat="1" applyFont="1" applyAlignment="1" applyProtection="1">
      <alignment horizontal="left" vertical="center"/>
    </xf>
    <xf numFmtId="4" fontId="18" fillId="0" borderId="0" xfId="0" applyNumberFormat="1" applyFont="1" applyAlignment="1" applyProtection="1">
      <alignment vertical="center"/>
    </xf>
    <xf numFmtId="0" fontId="1" fillId="0" borderId="3" xfId="0" applyFont="1" applyBorder="1" applyAlignment="1">
      <alignment vertical="center"/>
    </xf>
    <xf numFmtId="0" fontId="18" fillId="0" borderId="0" xfId="0" applyFont="1" applyAlignment="1">
      <alignment horizontal="left" vertical="center"/>
    </xf>
    <xf numFmtId="0" fontId="0" fillId="3" borderId="0" xfId="0" applyFont="1" applyFill="1" applyAlignment="1" applyProtection="1">
      <alignment vertical="center"/>
    </xf>
    <xf numFmtId="0" fontId="4" fillId="3" borderId="6" xfId="0" applyFont="1" applyFill="1" applyBorder="1" applyAlignment="1" applyProtection="1">
      <alignment horizontal="left" vertical="center"/>
    </xf>
    <xf numFmtId="0" fontId="0" fillId="3" borderId="7" xfId="0" applyFont="1" applyFill="1" applyBorder="1" applyAlignment="1" applyProtection="1">
      <alignment vertical="center"/>
    </xf>
    <xf numFmtId="0" fontId="4" fillId="3" borderId="7" xfId="0" applyFont="1" applyFill="1" applyBorder="1" applyAlignment="1" applyProtection="1">
      <alignment horizontal="center" vertical="center"/>
    </xf>
    <xf numFmtId="0" fontId="4" fillId="3" borderId="7" xfId="0" applyFont="1" applyFill="1" applyBorder="1" applyAlignment="1" applyProtection="1">
      <alignment horizontal="left" vertical="center"/>
    </xf>
    <xf numFmtId="4" fontId="4" fillId="3" borderId="7" xfId="0" applyNumberFormat="1" applyFont="1" applyFill="1" applyBorder="1" applyAlignment="1" applyProtection="1">
      <alignment vertical="center"/>
    </xf>
    <xf numFmtId="0" fontId="0" fillId="3" borderId="8" xfId="0" applyFont="1" applyFill="1" applyBorder="1" applyAlignment="1" applyProtection="1">
      <alignment vertical="center"/>
    </xf>
    <xf numFmtId="0" fontId="0" fillId="0" borderId="3" xfId="0" applyBorder="1" applyAlignment="1" applyProtection="1">
      <alignment vertical="center"/>
    </xf>
    <xf numFmtId="0" fontId="0" fillId="0" borderId="0" xfId="0" applyAlignment="1" applyProtection="1">
      <alignment vertical="center"/>
    </xf>
    <xf numFmtId="0" fontId="19" fillId="0" borderId="4" xfId="0" applyFont="1" applyBorder="1" applyAlignment="1" applyProtection="1">
      <alignment horizontal="left" vertical="center"/>
    </xf>
    <xf numFmtId="0" fontId="0" fillId="0" borderId="4" xfId="0" applyBorder="1" applyAlignment="1" applyProtection="1">
      <alignment vertical="center"/>
    </xf>
    <xf numFmtId="0" fontId="0" fillId="0" borderId="3" xfId="0" applyBorder="1" applyAlignment="1">
      <alignment vertical="center"/>
    </xf>
    <xf numFmtId="0" fontId="1" fillId="0" borderId="5" xfId="0" applyFont="1" applyBorder="1" applyAlignment="1" applyProtection="1">
      <alignment horizontal="left" vertical="center"/>
    </xf>
    <xf numFmtId="0" fontId="0" fillId="0" borderId="4" xfId="0" applyFont="1" applyBorder="1" applyAlignment="1" applyProtection="1">
      <alignment vertical="center"/>
    </xf>
    <xf numFmtId="0" fontId="0" fillId="0" borderId="9" xfId="0" applyFont="1" applyBorder="1" applyAlignment="1" applyProtection="1">
      <alignment vertical="center"/>
    </xf>
    <xf numFmtId="0" fontId="0" fillId="0" borderId="10" xfId="0" applyFont="1" applyBorder="1" applyAlignment="1" applyProtection="1">
      <alignment vertical="center"/>
    </xf>
    <xf numFmtId="0" fontId="0" fillId="0" borderId="1" xfId="0" applyFont="1" applyBorder="1" applyAlignment="1" applyProtection="1">
      <alignment vertical="center"/>
    </xf>
    <xf numFmtId="0" fontId="0" fillId="0" borderId="2" xfId="0" applyFont="1" applyBorder="1" applyAlignment="1" applyProtection="1">
      <alignment vertical="center"/>
    </xf>
    <xf numFmtId="0" fontId="2" fillId="0" borderId="3" xfId="0" applyFont="1" applyBorder="1" applyAlignment="1" applyProtection="1">
      <alignment vertical="center"/>
    </xf>
    <xf numFmtId="0" fontId="2" fillId="0" borderId="0" xfId="0" applyFont="1" applyAlignment="1" applyProtection="1">
      <alignment vertical="center"/>
    </xf>
    <xf numFmtId="0" fontId="2" fillId="0" borderId="3" xfId="0" applyFont="1" applyBorder="1" applyAlignment="1">
      <alignment vertical="center"/>
    </xf>
    <xf numFmtId="0" fontId="3" fillId="0" borderId="3" xfId="0" applyFont="1" applyBorder="1" applyAlignment="1" applyProtection="1">
      <alignment vertical="center"/>
    </xf>
    <xf numFmtId="0" fontId="3" fillId="0" borderId="0" xfId="0" applyFont="1" applyAlignment="1" applyProtection="1">
      <alignment horizontal="left" vertical="center"/>
    </xf>
    <xf numFmtId="0" fontId="3" fillId="0" borderId="0" xfId="0" applyFont="1" applyAlignment="1" applyProtection="1">
      <alignment vertical="center"/>
    </xf>
    <xf numFmtId="0" fontId="3" fillId="0" borderId="0" xfId="0" applyFont="1" applyAlignment="1" applyProtection="1">
      <alignment horizontal="left" vertical="center" wrapText="1"/>
    </xf>
    <xf numFmtId="0" fontId="3" fillId="0" borderId="3" xfId="0" applyFont="1" applyBorder="1" applyAlignment="1">
      <alignment vertical="center"/>
    </xf>
    <xf numFmtId="0" fontId="17" fillId="0" borderId="0" xfId="0" applyFont="1" applyAlignment="1" applyProtection="1">
      <alignment vertical="center"/>
    </xf>
    <xf numFmtId="165" fontId="2" fillId="0" borderId="0" xfId="0" applyNumberFormat="1" applyFont="1" applyAlignment="1" applyProtection="1">
      <alignment horizontal="left" vertical="center"/>
    </xf>
    <xf numFmtId="0" fontId="2" fillId="0" borderId="0" xfId="0" applyFont="1" applyAlignment="1" applyProtection="1">
      <alignment vertical="center" wrapText="1"/>
    </xf>
    <xf numFmtId="0" fontId="20" fillId="0" borderId="11" xfId="0" applyFont="1" applyBorder="1" applyAlignment="1">
      <alignment horizontal="center" vertical="center"/>
    </xf>
    <xf numFmtId="0" fontId="20" fillId="0" borderId="12" xfId="0" applyFont="1" applyBorder="1" applyAlignment="1">
      <alignment horizontal="left" vertical="center"/>
    </xf>
    <xf numFmtId="0" fontId="0" fillId="0" borderId="12" xfId="0" applyBorder="1" applyAlignment="1">
      <alignment vertical="center"/>
    </xf>
    <xf numFmtId="0" fontId="0" fillId="0" borderId="13" xfId="0" applyBorder="1" applyAlignment="1">
      <alignment vertical="center"/>
    </xf>
    <xf numFmtId="0" fontId="21" fillId="0" borderId="14" xfId="0" applyFont="1" applyBorder="1" applyAlignment="1">
      <alignment horizontal="left" vertical="center"/>
    </xf>
    <xf numFmtId="0" fontId="21" fillId="0" borderId="0" xfId="0" applyFont="1" applyBorder="1" applyAlignment="1">
      <alignment horizontal="left" vertical="center"/>
    </xf>
    <xf numFmtId="0" fontId="0" fillId="0" borderId="0" xfId="0" applyFont="1" applyBorder="1" applyAlignment="1">
      <alignment vertical="center"/>
    </xf>
    <xf numFmtId="0" fontId="0" fillId="0" borderId="15" xfId="0" applyFont="1" applyBorder="1" applyAlignment="1">
      <alignment vertical="center"/>
    </xf>
    <xf numFmtId="0" fontId="21" fillId="0" borderId="14" xfId="0" applyFont="1" applyBorder="1" applyAlignment="1" applyProtection="1">
      <alignment horizontal="left" vertical="center"/>
    </xf>
    <xf numFmtId="0" fontId="21" fillId="0" borderId="0" xfId="0" applyFont="1" applyBorder="1" applyAlignment="1" applyProtection="1">
      <alignment horizontal="left" vertical="center"/>
    </xf>
    <xf numFmtId="0" fontId="0" fillId="0" borderId="0" xfId="0" applyFont="1" applyBorder="1" applyAlignment="1" applyProtection="1">
      <alignment vertical="center"/>
    </xf>
    <xf numFmtId="0" fontId="0" fillId="0" borderId="15" xfId="0" applyFont="1" applyBorder="1" applyAlignment="1" applyProtection="1">
      <alignment vertical="center"/>
    </xf>
    <xf numFmtId="0" fontId="22" fillId="4" borderId="6" xfId="0" applyFont="1" applyFill="1" applyBorder="1" applyAlignment="1" applyProtection="1">
      <alignment horizontal="center" vertical="center"/>
    </xf>
    <xf numFmtId="0" fontId="22" fillId="4" borderId="7" xfId="0" applyFont="1" applyFill="1" applyBorder="1" applyAlignment="1" applyProtection="1">
      <alignment horizontal="left" vertical="center"/>
    </xf>
    <xf numFmtId="0" fontId="0" fillId="4" borderId="7" xfId="0" applyFont="1" applyFill="1" applyBorder="1" applyAlignment="1" applyProtection="1">
      <alignment vertical="center"/>
    </xf>
    <xf numFmtId="0" fontId="22" fillId="4" borderId="7" xfId="0" applyFont="1" applyFill="1" applyBorder="1" applyAlignment="1" applyProtection="1">
      <alignment horizontal="center" vertical="center"/>
    </xf>
    <xf numFmtId="0" fontId="22" fillId="4" borderId="7" xfId="0" applyFont="1" applyFill="1" applyBorder="1" applyAlignment="1" applyProtection="1">
      <alignment horizontal="right" vertical="center"/>
    </xf>
    <xf numFmtId="0" fontId="22" fillId="4" borderId="8" xfId="0" applyFont="1" applyFill="1" applyBorder="1" applyAlignment="1" applyProtection="1">
      <alignment horizontal="left" vertical="center"/>
    </xf>
    <xf numFmtId="0" fontId="22" fillId="4" borderId="0" xfId="0" applyFont="1" applyFill="1" applyAlignment="1" applyProtection="1">
      <alignment horizontal="center" vertical="center"/>
    </xf>
    <xf numFmtId="0" fontId="23" fillId="0" borderId="16" xfId="0" applyFont="1" applyBorder="1" applyAlignment="1" applyProtection="1">
      <alignment horizontal="center" vertical="center" wrapText="1"/>
    </xf>
    <xf numFmtId="0" fontId="23" fillId="0" borderId="17" xfId="0" applyFont="1" applyBorder="1" applyAlignment="1" applyProtection="1">
      <alignment horizontal="center" vertical="center" wrapText="1"/>
    </xf>
    <xf numFmtId="0" fontId="23" fillId="0" borderId="18" xfId="0" applyFont="1" applyBorder="1" applyAlignment="1" applyProtection="1">
      <alignment horizontal="center" vertical="center" wrapText="1"/>
    </xf>
    <xf numFmtId="0" fontId="0" fillId="0" borderId="11" xfId="0" applyFont="1" applyBorder="1" applyAlignment="1" applyProtection="1">
      <alignment vertical="center"/>
    </xf>
    <xf numFmtId="0" fontId="0" fillId="0" borderId="12" xfId="0" applyFont="1" applyBorder="1" applyAlignment="1" applyProtection="1">
      <alignment vertical="center"/>
    </xf>
    <xf numFmtId="0" fontId="0" fillId="0" borderId="13" xfId="0" applyFont="1" applyBorder="1" applyAlignment="1" applyProtection="1">
      <alignment vertical="center"/>
    </xf>
    <xf numFmtId="0" fontId="4" fillId="0" borderId="3" xfId="0" applyFont="1" applyBorder="1" applyAlignment="1" applyProtection="1">
      <alignment vertical="center"/>
    </xf>
    <xf numFmtId="0" fontId="24" fillId="0" borderId="0" xfId="0" applyFont="1" applyAlignment="1" applyProtection="1">
      <alignment horizontal="left" vertical="center"/>
    </xf>
    <xf numFmtId="0" fontId="24" fillId="0" borderId="0" xfId="0" applyFont="1" applyAlignment="1" applyProtection="1">
      <alignment vertical="center"/>
    </xf>
    <xf numFmtId="4" fontId="24" fillId="0" borderId="0" xfId="0" applyNumberFormat="1" applyFont="1" applyAlignment="1" applyProtection="1">
      <alignment horizontal="right" vertical="center"/>
    </xf>
    <xf numFmtId="4" fontId="24" fillId="0" borderId="0" xfId="0" applyNumberFormat="1" applyFont="1" applyAlignment="1" applyProtection="1">
      <alignment vertical="center"/>
    </xf>
    <xf numFmtId="0" fontId="4" fillId="0" borderId="0" xfId="0" applyFont="1" applyAlignment="1" applyProtection="1">
      <alignment horizontal="center" vertical="center"/>
    </xf>
    <xf numFmtId="0" fontId="4" fillId="0" borderId="3" xfId="0" applyFont="1" applyBorder="1" applyAlignment="1">
      <alignment vertical="center"/>
    </xf>
    <xf numFmtId="4" fontId="20" fillId="0" borderId="14" xfId="0" applyNumberFormat="1" applyFont="1" applyBorder="1" applyAlignment="1" applyProtection="1">
      <alignment vertical="center"/>
    </xf>
    <xf numFmtId="4" fontId="20" fillId="0" borderId="0" xfId="0" applyNumberFormat="1" applyFont="1" applyBorder="1" applyAlignment="1" applyProtection="1">
      <alignment vertical="center"/>
    </xf>
    <xf numFmtId="166" fontId="20" fillId="0" borderId="0" xfId="0" applyNumberFormat="1" applyFont="1" applyBorder="1" applyAlignment="1" applyProtection="1">
      <alignment vertical="center"/>
    </xf>
    <xf numFmtId="4" fontId="20" fillId="0" borderId="15" xfId="0" applyNumberFormat="1" applyFont="1" applyBorder="1" applyAlignment="1" applyProtection="1">
      <alignment vertical="center"/>
    </xf>
    <xf numFmtId="0" fontId="4" fillId="0" borderId="0" xfId="0" applyFont="1" applyAlignment="1">
      <alignment horizontal="left" vertical="center"/>
    </xf>
    <xf numFmtId="0" fontId="25" fillId="0" borderId="0" xfId="0" applyFont="1" applyAlignment="1">
      <alignment horizontal="left" vertical="center"/>
    </xf>
    <xf numFmtId="0" fontId="26" fillId="0" borderId="0" xfId="1" applyFont="1" applyAlignment="1">
      <alignment horizontal="center" vertical="center"/>
    </xf>
    <xf numFmtId="0" fontId="5" fillId="0" borderId="3" xfId="0" applyFont="1" applyBorder="1" applyAlignment="1" applyProtection="1">
      <alignment vertical="center"/>
    </xf>
    <xf numFmtId="0" fontId="27" fillId="0" borderId="0" xfId="0" applyFont="1" applyAlignment="1" applyProtection="1">
      <alignment vertical="center"/>
    </xf>
    <xf numFmtId="0" fontId="27" fillId="0" borderId="0" xfId="0" applyFont="1" applyAlignment="1" applyProtection="1">
      <alignment horizontal="left" vertical="center" wrapText="1"/>
    </xf>
    <xf numFmtId="0" fontId="28" fillId="0" borderId="0" xfId="0" applyFont="1" applyAlignment="1" applyProtection="1">
      <alignment vertical="center"/>
    </xf>
    <xf numFmtId="4" fontId="28" fillId="0" borderId="0" xfId="0" applyNumberFormat="1" applyFont="1" applyAlignment="1" applyProtection="1">
      <alignment vertical="center"/>
    </xf>
    <xf numFmtId="0" fontId="3" fillId="0" borderId="0" xfId="0" applyFont="1" applyAlignment="1" applyProtection="1">
      <alignment horizontal="center" vertical="center"/>
    </xf>
    <xf numFmtId="0" fontId="5" fillId="0" borderId="3" xfId="0" applyFont="1" applyBorder="1" applyAlignment="1">
      <alignment vertical="center"/>
    </xf>
    <xf numFmtId="4" fontId="29" fillId="0" borderId="14" xfId="0" applyNumberFormat="1" applyFont="1" applyBorder="1" applyAlignment="1" applyProtection="1">
      <alignment vertical="center"/>
    </xf>
    <xf numFmtId="4" fontId="29" fillId="0" borderId="0" xfId="0" applyNumberFormat="1" applyFont="1" applyBorder="1" applyAlignment="1" applyProtection="1">
      <alignment vertical="center"/>
    </xf>
    <xf numFmtId="166" fontId="29" fillId="0" borderId="0" xfId="0" applyNumberFormat="1" applyFont="1" applyBorder="1" applyAlignment="1" applyProtection="1">
      <alignment vertical="center"/>
    </xf>
    <xf numFmtId="4" fontId="29" fillId="0" borderId="15" xfId="0" applyNumberFormat="1" applyFont="1" applyBorder="1" applyAlignment="1" applyProtection="1">
      <alignment vertical="center"/>
    </xf>
    <xf numFmtId="0" fontId="5" fillId="0" borderId="0" xfId="0" applyFont="1" applyAlignment="1">
      <alignment horizontal="left" vertical="center"/>
    </xf>
    <xf numFmtId="4" fontId="29" fillId="0" borderId="19" xfId="0" applyNumberFormat="1" applyFont="1" applyBorder="1" applyAlignment="1" applyProtection="1">
      <alignment vertical="center"/>
    </xf>
    <xf numFmtId="4" fontId="29" fillId="0" borderId="20" xfId="0" applyNumberFormat="1" applyFont="1" applyBorder="1" applyAlignment="1" applyProtection="1">
      <alignment vertical="center"/>
    </xf>
    <xf numFmtId="166" fontId="29" fillId="0" borderId="20" xfId="0" applyNumberFormat="1" applyFont="1" applyBorder="1" applyAlignment="1" applyProtection="1">
      <alignment vertical="center"/>
    </xf>
    <xf numFmtId="4" fontId="29" fillId="0" borderId="21" xfId="0" applyNumberFormat="1" applyFont="1" applyBorder="1" applyAlignment="1" applyProtection="1">
      <alignment vertical="center"/>
    </xf>
    <xf numFmtId="0" fontId="0" fillId="0" borderId="1" xfId="0" applyBorder="1"/>
    <xf numFmtId="0" fontId="0" fillId="0" borderId="2" xfId="0" applyBorder="1"/>
    <xf numFmtId="0" fontId="13" fillId="0" borderId="0" xfId="0" applyFont="1" applyAlignment="1">
      <alignment horizontal="left" vertical="center"/>
    </xf>
    <xf numFmtId="0" fontId="30" fillId="0" borderId="0" xfId="0" applyFont="1" applyAlignment="1">
      <alignment horizontal="left" vertical="center"/>
    </xf>
    <xf numFmtId="0" fontId="1" fillId="0" borderId="0" xfId="0" applyFont="1" applyAlignment="1">
      <alignment horizontal="left" vertical="center"/>
    </xf>
    <xf numFmtId="0" fontId="1" fillId="0" borderId="0" xfId="0" applyFont="1" applyAlignment="1">
      <alignment horizontal="left" vertical="center" wrapText="1"/>
    </xf>
    <xf numFmtId="0" fontId="3" fillId="0" borderId="0" xfId="0" applyFont="1" applyAlignment="1">
      <alignment horizontal="left" vertical="center" wrapText="1"/>
    </xf>
    <xf numFmtId="0" fontId="2" fillId="0" borderId="0" xfId="0" applyFont="1" applyAlignment="1">
      <alignment horizontal="left" vertical="center"/>
    </xf>
    <xf numFmtId="165" fontId="2" fillId="0" borderId="0" xfId="0" applyNumberFormat="1" applyFont="1" applyAlignment="1">
      <alignment horizontal="left" vertical="center"/>
    </xf>
    <xf numFmtId="0" fontId="0" fillId="0" borderId="0" xfId="0" applyFont="1" applyAlignment="1">
      <alignment vertical="center" wrapText="1"/>
    </xf>
    <xf numFmtId="0" fontId="0" fillId="0" borderId="3" xfId="0" applyFont="1" applyBorder="1" applyAlignment="1">
      <alignment vertical="center" wrapText="1"/>
    </xf>
    <xf numFmtId="0" fontId="2" fillId="0" borderId="0" xfId="0" applyFont="1" applyAlignment="1">
      <alignment horizontal="left" vertical="center" wrapText="1"/>
    </xf>
    <xf numFmtId="0" fontId="0" fillId="0" borderId="3" xfId="0" applyBorder="1" applyAlignment="1">
      <alignment vertical="center" wrapText="1"/>
    </xf>
    <xf numFmtId="0" fontId="0" fillId="0" borderId="12" xfId="0" applyFont="1" applyBorder="1" applyAlignment="1">
      <alignment vertical="center"/>
    </xf>
    <xf numFmtId="0" fontId="17" fillId="0" borderId="0" xfId="0" applyFont="1" applyAlignment="1">
      <alignment horizontal="left" vertical="center"/>
    </xf>
    <xf numFmtId="4" fontId="24" fillId="0" borderId="0" xfId="0" applyNumberFormat="1" applyFont="1" applyAlignment="1">
      <alignment vertical="center"/>
    </xf>
    <xf numFmtId="0" fontId="1" fillId="0" borderId="0" xfId="0" applyFont="1" applyAlignment="1">
      <alignment horizontal="right" vertical="center"/>
    </xf>
    <xf numFmtId="0" fontId="21" fillId="0" borderId="0" xfId="0" applyFont="1" applyAlignment="1">
      <alignment horizontal="left" vertical="center"/>
    </xf>
    <xf numFmtId="4" fontId="1" fillId="0" borderId="0" xfId="0" applyNumberFormat="1" applyFont="1" applyAlignment="1">
      <alignment vertical="center"/>
    </xf>
    <xf numFmtId="164" fontId="1" fillId="0" borderId="0" xfId="0" applyNumberFormat="1" applyFont="1" applyAlignment="1">
      <alignment horizontal="right" vertical="center"/>
    </xf>
    <xf numFmtId="0" fontId="0" fillId="4" borderId="0" xfId="0" applyFont="1" applyFill="1" applyAlignment="1">
      <alignment vertical="center"/>
    </xf>
    <xf numFmtId="0" fontId="4" fillId="4" borderId="6" xfId="0" applyFont="1" applyFill="1" applyBorder="1" applyAlignment="1">
      <alignment horizontal="left" vertical="center"/>
    </xf>
    <xf numFmtId="0" fontId="0" fillId="4" borderId="7" xfId="0" applyFont="1" applyFill="1" applyBorder="1" applyAlignment="1">
      <alignment vertical="center"/>
    </xf>
    <xf numFmtId="0" fontId="4" fillId="4" borderId="7" xfId="0" applyFont="1" applyFill="1" applyBorder="1" applyAlignment="1">
      <alignment horizontal="right" vertical="center"/>
    </xf>
    <xf numFmtId="0" fontId="4" fillId="4" borderId="7" xfId="0" applyFont="1" applyFill="1" applyBorder="1" applyAlignment="1">
      <alignment horizontal="center" vertical="center"/>
    </xf>
    <xf numFmtId="4" fontId="4" fillId="4" borderId="7" xfId="0" applyNumberFormat="1" applyFont="1" applyFill="1" applyBorder="1" applyAlignment="1">
      <alignment vertical="center"/>
    </xf>
    <xf numFmtId="0" fontId="0" fillId="4" borderId="8" xfId="0" applyFont="1" applyFill="1" applyBorder="1" applyAlignment="1">
      <alignment vertical="center"/>
    </xf>
    <xf numFmtId="0" fontId="19" fillId="0" borderId="4" xfId="0" applyFont="1" applyBorder="1" applyAlignment="1">
      <alignment horizontal="left" vertical="center"/>
    </xf>
    <xf numFmtId="0" fontId="0" fillId="0" borderId="4" xfId="0" applyBorder="1" applyAlignment="1">
      <alignment vertical="center"/>
    </xf>
    <xf numFmtId="0" fontId="1" fillId="0" borderId="5" xfId="0" applyFont="1" applyBorder="1" applyAlignment="1">
      <alignment horizontal="left" vertical="center"/>
    </xf>
    <xf numFmtId="0" fontId="0" fillId="0" borderId="5" xfId="0" applyFont="1" applyBorder="1" applyAlignment="1">
      <alignment vertical="center"/>
    </xf>
    <xf numFmtId="0" fontId="1" fillId="0" borderId="5" xfId="0" applyFont="1" applyBorder="1" applyAlignment="1">
      <alignment horizontal="center" vertical="center"/>
    </xf>
    <xf numFmtId="0" fontId="1" fillId="0" borderId="5" xfId="0" applyFont="1" applyBorder="1" applyAlignment="1">
      <alignment horizontal="right" vertical="center"/>
    </xf>
    <xf numFmtId="0" fontId="0" fillId="0" borderId="4" xfId="0" applyFont="1" applyBorder="1" applyAlignment="1">
      <alignment vertical="center"/>
    </xf>
    <xf numFmtId="0" fontId="0" fillId="0" borderId="9" xfId="0" applyFont="1" applyBorder="1" applyAlignment="1">
      <alignment vertical="center"/>
    </xf>
    <xf numFmtId="0" fontId="0" fillId="0" borderId="10" xfId="0" applyFont="1" applyBorder="1" applyAlignment="1">
      <alignment vertical="center"/>
    </xf>
    <xf numFmtId="0" fontId="0" fillId="0" borderId="1" xfId="0" applyFont="1" applyBorder="1" applyAlignment="1">
      <alignment vertical="center"/>
    </xf>
    <xf numFmtId="0" fontId="0" fillId="0" borderId="2" xfId="0" applyFont="1" applyBorder="1" applyAlignment="1">
      <alignment vertical="center"/>
    </xf>
    <xf numFmtId="0" fontId="1" fillId="0" borderId="0" xfId="0" applyFont="1" applyAlignment="1" applyProtection="1">
      <alignment horizontal="left" vertical="center" wrapText="1"/>
    </xf>
    <xf numFmtId="0" fontId="22" fillId="4" borderId="0" xfId="0" applyFont="1" applyFill="1" applyAlignment="1" applyProtection="1">
      <alignment horizontal="left" vertical="center"/>
    </xf>
    <xf numFmtId="0" fontId="0" fillId="4" borderId="0" xfId="0" applyFont="1" applyFill="1" applyAlignment="1" applyProtection="1">
      <alignment vertical="center"/>
    </xf>
    <xf numFmtId="0" fontId="22" fillId="4" borderId="0" xfId="0" applyFont="1" applyFill="1" applyAlignment="1" applyProtection="1">
      <alignment horizontal="right" vertical="center"/>
    </xf>
    <xf numFmtId="0" fontId="31" fillId="0" borderId="0" xfId="0" applyFont="1" applyAlignment="1" applyProtection="1">
      <alignment horizontal="left" vertical="center"/>
    </xf>
    <xf numFmtId="0" fontId="6" fillId="0" borderId="3" xfId="0" applyFont="1" applyBorder="1" applyAlignment="1" applyProtection="1">
      <alignment vertical="center"/>
    </xf>
    <xf numFmtId="0" fontId="6" fillId="0" borderId="0" xfId="0" applyFont="1" applyAlignment="1" applyProtection="1">
      <alignment vertical="center"/>
    </xf>
    <xf numFmtId="0" fontId="6" fillId="0" borderId="20" xfId="0" applyFont="1" applyBorder="1" applyAlignment="1" applyProtection="1">
      <alignment horizontal="left" vertical="center"/>
    </xf>
    <xf numFmtId="0" fontId="6" fillId="0" borderId="20" xfId="0" applyFont="1" applyBorder="1" applyAlignment="1" applyProtection="1">
      <alignment vertical="center"/>
    </xf>
    <xf numFmtId="4" fontId="6" fillId="0" borderId="20" xfId="0" applyNumberFormat="1" applyFont="1" applyBorder="1" applyAlignment="1" applyProtection="1">
      <alignment vertical="center"/>
    </xf>
    <xf numFmtId="0" fontId="6" fillId="0" borderId="3" xfId="0" applyFont="1" applyBorder="1" applyAlignment="1">
      <alignment vertical="center"/>
    </xf>
    <xf numFmtId="0" fontId="7" fillId="0" borderId="3" xfId="0" applyFont="1" applyBorder="1" applyAlignment="1" applyProtection="1">
      <alignment vertical="center"/>
    </xf>
    <xf numFmtId="0" fontId="7" fillId="0" borderId="0" xfId="0" applyFont="1" applyAlignment="1" applyProtection="1">
      <alignment vertical="center"/>
    </xf>
    <xf numFmtId="0" fontId="7" fillId="0" borderId="20" xfId="0" applyFont="1" applyBorder="1" applyAlignment="1" applyProtection="1">
      <alignment horizontal="left" vertical="center"/>
    </xf>
    <xf numFmtId="0" fontId="7" fillId="0" borderId="20" xfId="0" applyFont="1" applyBorder="1" applyAlignment="1" applyProtection="1">
      <alignment vertical="center"/>
    </xf>
    <xf numFmtId="4" fontId="7" fillId="0" borderId="20" xfId="0" applyNumberFormat="1" applyFont="1" applyBorder="1" applyAlignment="1" applyProtection="1">
      <alignment vertical="center"/>
    </xf>
    <xf numFmtId="0" fontId="7" fillId="0" borderId="3" xfId="0" applyFont="1" applyBorder="1" applyAlignment="1">
      <alignment vertical="center"/>
    </xf>
    <xf numFmtId="0" fontId="0" fillId="0" borderId="0" xfId="0" applyFont="1" applyAlignment="1">
      <alignment horizontal="center" vertical="center" wrapText="1"/>
    </xf>
    <xf numFmtId="0" fontId="0" fillId="0" borderId="3" xfId="0" applyFont="1" applyBorder="1" applyAlignment="1" applyProtection="1">
      <alignment horizontal="center" vertical="center" wrapText="1"/>
    </xf>
    <xf numFmtId="0" fontId="22" fillId="4" borderId="16" xfId="0" applyFont="1" applyFill="1" applyBorder="1" applyAlignment="1" applyProtection="1">
      <alignment horizontal="center" vertical="center" wrapText="1"/>
    </xf>
    <xf numFmtId="0" fontId="22" fillId="4" borderId="17" xfId="0" applyFont="1" applyFill="1" applyBorder="1" applyAlignment="1" applyProtection="1">
      <alignment horizontal="center" vertical="center" wrapText="1"/>
    </xf>
    <xf numFmtId="0" fontId="22" fillId="4" borderId="18" xfId="0" applyFont="1" applyFill="1" applyBorder="1" applyAlignment="1" applyProtection="1">
      <alignment horizontal="center" vertical="center" wrapText="1"/>
    </xf>
    <xf numFmtId="0" fontId="0" fillId="0" borderId="3" xfId="0" applyBorder="1" applyAlignment="1">
      <alignment horizontal="center" vertical="center" wrapText="1"/>
    </xf>
    <xf numFmtId="4" fontId="24" fillId="0" borderId="0" xfId="0" applyNumberFormat="1" applyFont="1" applyAlignment="1" applyProtection="1"/>
    <xf numFmtId="0" fontId="0" fillId="0" borderId="12" xfId="0" applyBorder="1" applyAlignment="1" applyProtection="1">
      <alignment vertical="center"/>
    </xf>
    <xf numFmtId="166" fontId="32" fillId="0" borderId="12" xfId="0" applyNumberFormat="1" applyFont="1" applyBorder="1" applyAlignment="1" applyProtection="1"/>
    <xf numFmtId="166" fontId="32" fillId="0" borderId="13" xfId="0" applyNumberFormat="1" applyFont="1" applyBorder="1" applyAlignment="1" applyProtection="1"/>
    <xf numFmtId="4" fontId="33" fillId="0" borderId="0" xfId="0" applyNumberFormat="1" applyFont="1" applyAlignment="1">
      <alignment vertical="center"/>
    </xf>
    <xf numFmtId="0" fontId="8" fillId="0" borderId="3" xfId="0" applyFont="1" applyBorder="1" applyAlignment="1" applyProtection="1"/>
    <xf numFmtId="0" fontId="8" fillId="0" borderId="0" xfId="0" applyFont="1" applyAlignment="1" applyProtection="1"/>
    <xf numFmtId="0" fontId="8" fillId="0" borderId="0" xfId="0" applyFont="1" applyAlignment="1" applyProtection="1">
      <alignment horizontal="left"/>
    </xf>
    <xf numFmtId="0" fontId="6" fillId="0" borderId="0" xfId="0" applyFont="1" applyAlignment="1" applyProtection="1">
      <alignment horizontal="left"/>
    </xf>
    <xf numFmtId="0" fontId="8" fillId="0" borderId="0" xfId="0" applyFont="1" applyAlignment="1" applyProtection="1">
      <protection locked="0"/>
    </xf>
    <xf numFmtId="4" fontId="6" fillId="0" borderId="0" xfId="0" applyNumberFormat="1" applyFont="1" applyAlignment="1" applyProtection="1"/>
    <xf numFmtId="0" fontId="8" fillId="0" borderId="3" xfId="0" applyFont="1" applyBorder="1" applyAlignment="1"/>
    <xf numFmtId="0" fontId="8" fillId="0" borderId="14" xfId="0" applyFont="1" applyBorder="1" applyAlignment="1" applyProtection="1"/>
    <xf numFmtId="0" fontId="8" fillId="0" borderId="0" xfId="0" applyFont="1" applyBorder="1" applyAlignment="1" applyProtection="1"/>
    <xf numFmtId="166" fontId="8" fillId="0" borderId="0" xfId="0" applyNumberFormat="1" applyFont="1" applyBorder="1" applyAlignment="1" applyProtection="1"/>
    <xf numFmtId="166" fontId="8" fillId="0" borderId="15" xfId="0" applyNumberFormat="1" applyFont="1" applyBorder="1" applyAlignment="1" applyProtection="1"/>
    <xf numFmtId="0" fontId="8" fillId="0" borderId="0" xfId="0" applyFont="1" applyAlignment="1">
      <alignment horizontal="left"/>
    </xf>
    <xf numFmtId="0" fontId="8" fillId="0" borderId="0" xfId="0" applyFont="1" applyAlignment="1">
      <alignment horizontal="center"/>
    </xf>
    <xf numFmtId="4" fontId="8" fillId="0" borderId="0" xfId="0" applyNumberFormat="1" applyFont="1" applyAlignment="1">
      <alignment vertical="center"/>
    </xf>
    <xf numFmtId="0" fontId="7" fillId="0" borderId="0" xfId="0" applyFont="1" applyAlignment="1" applyProtection="1">
      <alignment horizontal="left"/>
    </xf>
    <xf numFmtId="4" fontId="7" fillId="0" borderId="0" xfId="0" applyNumberFormat="1" applyFont="1" applyAlignment="1" applyProtection="1"/>
    <xf numFmtId="0" fontId="22" fillId="0" borderId="22" xfId="0" applyFont="1" applyBorder="1" applyAlignment="1" applyProtection="1">
      <alignment horizontal="center" vertical="center"/>
    </xf>
    <xf numFmtId="49" fontId="22" fillId="0" borderId="22" xfId="0" applyNumberFormat="1" applyFont="1" applyBorder="1" applyAlignment="1" applyProtection="1">
      <alignment horizontal="left" vertical="center" wrapText="1"/>
    </xf>
    <xf numFmtId="0" fontId="22" fillId="0" borderId="22" xfId="0" applyFont="1" applyBorder="1" applyAlignment="1" applyProtection="1">
      <alignment horizontal="left" vertical="center" wrapText="1"/>
    </xf>
    <xf numFmtId="0" fontId="22" fillId="0" borderId="22" xfId="0" applyFont="1" applyBorder="1" applyAlignment="1" applyProtection="1">
      <alignment horizontal="center" vertical="center" wrapText="1"/>
    </xf>
    <xf numFmtId="167" fontId="22" fillId="0" borderId="22" xfId="0" applyNumberFormat="1" applyFont="1" applyBorder="1" applyAlignment="1" applyProtection="1">
      <alignment vertical="center"/>
    </xf>
    <xf numFmtId="4" fontId="22" fillId="2" borderId="22" xfId="0" applyNumberFormat="1" applyFont="1" applyFill="1" applyBorder="1" applyAlignment="1" applyProtection="1">
      <alignment vertical="center"/>
      <protection locked="0"/>
    </xf>
    <xf numFmtId="4" fontId="22" fillId="0" borderId="22" xfId="0" applyNumberFormat="1" applyFont="1" applyBorder="1" applyAlignment="1" applyProtection="1">
      <alignment vertical="center"/>
    </xf>
    <xf numFmtId="0" fontId="23" fillId="2" borderId="14" xfId="0" applyFont="1" applyFill="1" applyBorder="1" applyAlignment="1" applyProtection="1">
      <alignment horizontal="left" vertical="center"/>
      <protection locked="0"/>
    </xf>
    <xf numFmtId="0" fontId="23" fillId="0" borderId="0" xfId="0" applyFont="1" applyBorder="1" applyAlignment="1" applyProtection="1">
      <alignment horizontal="center" vertical="center"/>
    </xf>
    <xf numFmtId="166" fontId="23" fillId="0" borderId="0" xfId="0" applyNumberFormat="1" applyFont="1" applyBorder="1" applyAlignment="1" applyProtection="1">
      <alignment vertical="center"/>
    </xf>
    <xf numFmtId="166" fontId="23" fillId="0" borderId="15" xfId="0" applyNumberFormat="1" applyFont="1" applyBorder="1" applyAlignment="1" applyProtection="1">
      <alignment vertical="center"/>
    </xf>
    <xf numFmtId="0" fontId="22" fillId="0" borderId="0" xfId="0" applyFont="1" applyAlignment="1">
      <alignment horizontal="left" vertical="center"/>
    </xf>
    <xf numFmtId="4" fontId="0" fillId="0" borderId="0" xfId="0" applyNumberFormat="1" applyFont="1" applyAlignment="1">
      <alignment vertical="center"/>
    </xf>
    <xf numFmtId="0" fontId="9" fillId="0" borderId="3" xfId="0" applyFont="1" applyBorder="1" applyAlignment="1" applyProtection="1">
      <alignment vertical="center"/>
    </xf>
    <xf numFmtId="0" fontId="9" fillId="0" borderId="0" xfId="0" applyFont="1" applyAlignment="1" applyProtection="1">
      <alignment vertical="center"/>
    </xf>
    <xf numFmtId="0" fontId="34" fillId="0" borderId="0" xfId="0" applyFont="1" applyAlignment="1" applyProtection="1">
      <alignment horizontal="left" vertical="center"/>
    </xf>
    <xf numFmtId="0" fontId="9" fillId="0" borderId="0" xfId="0" applyFont="1" applyAlignment="1" applyProtection="1">
      <alignment horizontal="left" vertical="center"/>
    </xf>
    <xf numFmtId="0" fontId="9" fillId="0" borderId="0" xfId="0" applyFont="1" applyAlignment="1" applyProtection="1">
      <alignment horizontal="left" vertical="center" wrapText="1"/>
    </xf>
    <xf numFmtId="167" fontId="9" fillId="0" borderId="0" xfId="0" applyNumberFormat="1" applyFont="1" applyAlignment="1" applyProtection="1">
      <alignment vertical="center"/>
    </xf>
    <xf numFmtId="0" fontId="9" fillId="0" borderId="0" xfId="0" applyFont="1" applyAlignment="1" applyProtection="1">
      <alignment vertical="center"/>
      <protection locked="0"/>
    </xf>
    <xf numFmtId="0" fontId="9" fillId="0" borderId="3" xfId="0" applyFont="1" applyBorder="1" applyAlignment="1">
      <alignment vertical="center"/>
    </xf>
    <xf numFmtId="0" fontId="9" fillId="0" borderId="14" xfId="0" applyFont="1" applyBorder="1" applyAlignment="1" applyProtection="1">
      <alignment vertical="center"/>
    </xf>
    <xf numFmtId="0" fontId="9" fillId="0" borderId="0" xfId="0" applyFont="1" applyBorder="1" applyAlignment="1" applyProtection="1">
      <alignment vertical="center"/>
    </xf>
    <xf numFmtId="0" fontId="9" fillId="0" borderId="15" xfId="0" applyFont="1" applyBorder="1" applyAlignment="1" applyProtection="1">
      <alignment vertical="center"/>
    </xf>
    <xf numFmtId="0" fontId="9" fillId="0" borderId="0" xfId="0" applyFont="1" applyAlignment="1">
      <alignment horizontal="left" vertical="center"/>
    </xf>
    <xf numFmtId="0" fontId="10" fillId="0" borderId="3" xfId="0" applyFont="1" applyBorder="1" applyAlignment="1" applyProtection="1">
      <alignment vertical="center"/>
    </xf>
    <xf numFmtId="0" fontId="10" fillId="0" borderId="0" xfId="0" applyFont="1" applyAlignment="1" applyProtection="1">
      <alignment vertical="center"/>
    </xf>
    <xf numFmtId="0" fontId="10" fillId="0" borderId="0" xfId="0" applyFont="1" applyAlignment="1" applyProtection="1">
      <alignment horizontal="left" vertical="center"/>
    </xf>
    <xf numFmtId="0" fontId="10" fillId="0" borderId="0" xfId="0" applyFont="1" applyAlignment="1" applyProtection="1">
      <alignment horizontal="left" vertical="center" wrapText="1"/>
    </xf>
    <xf numFmtId="167" fontId="10" fillId="0" borderId="0" xfId="0" applyNumberFormat="1" applyFont="1" applyAlignment="1" applyProtection="1">
      <alignment vertical="center"/>
    </xf>
    <xf numFmtId="0" fontId="10" fillId="0" borderId="0" xfId="0" applyFont="1" applyAlignment="1" applyProtection="1">
      <alignment vertical="center"/>
      <protection locked="0"/>
    </xf>
    <xf numFmtId="0" fontId="10" fillId="0" borderId="3" xfId="0" applyFont="1" applyBorder="1" applyAlignment="1">
      <alignment vertical="center"/>
    </xf>
    <xf numFmtId="0" fontId="10" fillId="0" borderId="14" xfId="0" applyFont="1" applyBorder="1" applyAlignment="1" applyProtection="1">
      <alignment vertical="center"/>
    </xf>
    <xf numFmtId="0" fontId="10" fillId="0" borderId="0" xfId="0" applyFont="1" applyBorder="1" applyAlignment="1" applyProtection="1">
      <alignment vertical="center"/>
    </xf>
    <xf numFmtId="0" fontId="10" fillId="0" borderId="15" xfId="0" applyFont="1" applyBorder="1" applyAlignment="1" applyProtection="1">
      <alignment vertical="center"/>
    </xf>
    <xf numFmtId="0" fontId="10" fillId="0" borderId="0" xfId="0" applyFont="1" applyAlignment="1">
      <alignment horizontal="left" vertical="center"/>
    </xf>
    <xf numFmtId="0" fontId="35" fillId="0" borderId="22" xfId="0" applyFont="1" applyBorder="1" applyAlignment="1" applyProtection="1">
      <alignment horizontal="center" vertical="center"/>
    </xf>
    <xf numFmtId="49" fontId="35" fillId="0" borderId="22" xfId="0" applyNumberFormat="1" applyFont="1" applyBorder="1" applyAlignment="1" applyProtection="1">
      <alignment horizontal="left" vertical="center" wrapText="1"/>
    </xf>
    <xf numFmtId="0" fontId="35" fillId="0" borderId="22" xfId="0" applyFont="1" applyBorder="1" applyAlignment="1" applyProtection="1">
      <alignment horizontal="left" vertical="center" wrapText="1"/>
    </xf>
    <xf numFmtId="0" fontId="35" fillId="0" borderId="22" xfId="0" applyFont="1" applyBorder="1" applyAlignment="1" applyProtection="1">
      <alignment horizontal="center" vertical="center" wrapText="1"/>
    </xf>
    <xf numFmtId="167" fontId="35" fillId="0" borderId="22" xfId="0" applyNumberFormat="1" applyFont="1" applyBorder="1" applyAlignment="1" applyProtection="1">
      <alignment vertical="center"/>
    </xf>
    <xf numFmtId="4" fontId="35" fillId="2" borderId="22" xfId="0" applyNumberFormat="1" applyFont="1" applyFill="1" applyBorder="1" applyAlignment="1" applyProtection="1">
      <alignment vertical="center"/>
      <protection locked="0"/>
    </xf>
    <xf numFmtId="4" fontId="35" fillId="0" borderId="22" xfId="0" applyNumberFormat="1" applyFont="1" applyBorder="1" applyAlignment="1" applyProtection="1">
      <alignment vertical="center"/>
    </xf>
    <xf numFmtId="0" fontId="36" fillId="0" borderId="3" xfId="0" applyFont="1" applyBorder="1" applyAlignment="1">
      <alignment vertical="center"/>
    </xf>
    <xf numFmtId="0" fontId="35" fillId="2" borderId="14" xfId="0" applyFont="1" applyFill="1" applyBorder="1" applyAlignment="1" applyProtection="1">
      <alignment horizontal="left" vertical="center"/>
      <protection locked="0"/>
    </xf>
    <xf numFmtId="0" fontId="35" fillId="0" borderId="0" xfId="0" applyFont="1" applyBorder="1" applyAlignment="1" applyProtection="1">
      <alignment horizontal="center" vertical="center"/>
    </xf>
    <xf numFmtId="0" fontId="35" fillId="2" borderId="19" xfId="0" applyFont="1" applyFill="1" applyBorder="1" applyAlignment="1" applyProtection="1">
      <alignment horizontal="left" vertical="center"/>
      <protection locked="0"/>
    </xf>
    <xf numFmtId="0" fontId="35" fillId="0" borderId="20" xfId="0" applyFont="1" applyBorder="1" applyAlignment="1" applyProtection="1">
      <alignment horizontal="center" vertical="center"/>
    </xf>
    <xf numFmtId="0" fontId="0" fillId="0" borderId="20" xfId="0" applyFont="1" applyBorder="1" applyAlignment="1" applyProtection="1">
      <alignment vertical="center"/>
    </xf>
    <xf numFmtId="166" fontId="23" fillId="0" borderId="20" xfId="0" applyNumberFormat="1" applyFont="1" applyBorder="1" applyAlignment="1" applyProtection="1">
      <alignment vertical="center"/>
    </xf>
    <xf numFmtId="166" fontId="23" fillId="0" borderId="21" xfId="0" applyNumberFormat="1" applyFont="1" applyBorder="1" applyAlignment="1" applyProtection="1">
      <alignment vertical="center"/>
    </xf>
    <xf numFmtId="0" fontId="11" fillId="0" borderId="3" xfId="0" applyFont="1" applyBorder="1" applyAlignment="1" applyProtection="1">
      <alignment vertical="center"/>
    </xf>
    <xf numFmtId="0" fontId="11" fillId="0" borderId="0" xfId="0" applyFont="1" applyAlignment="1" applyProtection="1">
      <alignment vertical="center"/>
    </xf>
    <xf numFmtId="0" fontId="11" fillId="0" borderId="0" xfId="0" applyFont="1" applyAlignment="1" applyProtection="1">
      <alignment horizontal="left" vertical="center"/>
    </xf>
    <xf numFmtId="0" fontId="11" fillId="0" borderId="0" xfId="0" applyFont="1" applyAlignment="1" applyProtection="1">
      <alignment horizontal="left" vertical="center" wrapText="1"/>
    </xf>
    <xf numFmtId="0" fontId="11" fillId="0" borderId="0" xfId="0" applyFont="1" applyAlignment="1" applyProtection="1">
      <alignment vertical="center"/>
      <protection locked="0"/>
    </xf>
    <xf numFmtId="0" fontId="11" fillId="0" borderId="3" xfId="0" applyFont="1" applyBorder="1" applyAlignment="1">
      <alignment vertical="center"/>
    </xf>
    <xf numFmtId="0" fontId="11" fillId="0" borderId="14" xfId="0" applyFont="1" applyBorder="1" applyAlignment="1" applyProtection="1">
      <alignment vertical="center"/>
    </xf>
    <xf numFmtId="0" fontId="11" fillId="0" borderId="0" xfId="0" applyFont="1" applyBorder="1" applyAlignment="1" applyProtection="1">
      <alignment vertical="center"/>
    </xf>
    <xf numFmtId="0" fontId="11" fillId="0" borderId="15" xfId="0" applyFont="1" applyBorder="1" applyAlignment="1" applyProtection="1">
      <alignment vertical="center"/>
    </xf>
    <xf numFmtId="0" fontId="11" fillId="0" borderId="0" xfId="0" applyFont="1" applyAlignment="1">
      <alignment horizontal="left" vertical="center"/>
    </xf>
    <xf numFmtId="0" fontId="23" fillId="2" borderId="19" xfId="0" applyFont="1" applyFill="1" applyBorder="1" applyAlignment="1" applyProtection="1">
      <alignment horizontal="left" vertical="center"/>
      <protection locked="0"/>
    </xf>
    <xf numFmtId="0" fontId="23" fillId="0" borderId="20" xfId="0" applyFont="1" applyBorder="1" applyAlignment="1" applyProtection="1">
      <alignment horizontal="center" vertical="center"/>
    </xf>
  </cellXfs>
  <cellStyles count="2">
    <cellStyle name="Normal" xfId="0" builtinId="0" customBuiltin="1"/>
    <cellStyle name="Hyperlink" xfId="1" builtinId="8"/>
  </cellStyles>
  <dxfs count="0"/>
  <tableStyles count="0"/>
</styleSheet>
</file>

<file path=xl/_rels/workbook.xml.rels>&#65279;<?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styles" Target="styles.xml" /><Relationship Id="rId8" Type="http://schemas.openxmlformats.org/officeDocument/2006/relationships/theme" Target="theme/theme1.xml" /><Relationship Id="rId9" Type="http://schemas.openxmlformats.org/officeDocument/2006/relationships/calcChain" Target="calcChain.xml" /><Relationship Id="rId10" Type="http://schemas.openxmlformats.org/officeDocument/2006/relationships/sharedStrings" Target="sharedStrings.xml" /></Relationships>
</file>

<file path=xl/drawings/_rels/drawing1.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2.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3.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4.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5.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6.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drawing1.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2.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3.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4.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5.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6.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theme/theme1.xml><?xml version="1.0" encoding="utf-8"?>
<a:theme xmlns:a="http://schemas.openxmlformats.org/drawingml/2006/main" name="Office Theme">
  <a:themeElements>
    <a:clrScheme name="Office">
      <a:dk1>
        <a:sysClr val="windowText"/>
      </a:dk1>
      <a:lt1>
        <a:sysClr val="window"/>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theme>
</file>

<file path=xl/worksheets/_rels/sheet1.xml.rels>&#65279;<?xml version="1.0" encoding="utf-8"?><Relationships xmlns="http://schemas.openxmlformats.org/package/2006/relationships"><Relationship Id="rId1" Type="http://schemas.openxmlformats.org/officeDocument/2006/relationships/drawing" Target="../drawings/drawing1.xml" /></Relationships>
</file>

<file path=xl/worksheets/_rels/sheet2.xml.rels>&#65279;<?xml version="1.0" encoding="utf-8"?><Relationships xmlns="http://schemas.openxmlformats.org/package/2006/relationships"><Relationship Id="rId1" Type="http://schemas.openxmlformats.org/officeDocument/2006/relationships/drawing" Target="../drawings/drawing2.xml" /></Relationships>
</file>

<file path=xl/worksheets/_rels/sheet3.xml.rels>&#65279;<?xml version="1.0" encoding="utf-8"?><Relationships xmlns="http://schemas.openxmlformats.org/package/2006/relationships"><Relationship Id="rId1" Type="http://schemas.openxmlformats.org/officeDocument/2006/relationships/drawing" Target="../drawings/drawing3.xml" /></Relationships>
</file>

<file path=xl/worksheets/_rels/sheet4.xml.rels>&#65279;<?xml version="1.0" encoding="utf-8"?><Relationships xmlns="http://schemas.openxmlformats.org/package/2006/relationships"><Relationship Id="rId1" Type="http://schemas.openxmlformats.org/officeDocument/2006/relationships/drawing" Target="../drawings/drawing4.xml" /></Relationships>
</file>

<file path=xl/worksheets/_rels/sheet5.xml.rels>&#65279;<?xml version="1.0" encoding="utf-8"?><Relationships xmlns="http://schemas.openxmlformats.org/package/2006/relationships"><Relationship Id="rId1" Type="http://schemas.openxmlformats.org/officeDocument/2006/relationships/drawing" Target="../drawings/drawing5.xml" /></Relationships>
</file>

<file path=xl/worksheets/_rels/sheet6.xml.rels>&#65279;<?xml version="1.0" encoding="utf-8"?><Relationships xmlns="http://schemas.openxmlformats.org/package/2006/relationships"><Relationship Id="rId1" Type="http://schemas.openxmlformats.org/officeDocument/2006/relationships/drawing" Target="../drawings/drawing6.xml" /></Relationships>
</file>

<file path=xl/worksheets/sheet1.xml><?xml version="1.0" encoding="utf-8"?>
<worksheet xmlns:r="http://schemas.openxmlformats.org/officeDocument/2006/relationships" xmlns="http://schemas.openxmlformats.org/spreadsheetml/2006/main">
  <sheetPr>
    <pageSetUpPr fitToPage="1"/>
  </sheetPr>
  <sheetViews>
    <sheetView tabSelected="1" showGridLines="0" workbookViewId="0"/>
  </sheetViews>
  <cols>
    <col min="1" max="1" width="8.332031" style="1" customWidth="1"/>
    <col min="2" max="2" width="1.667969" style="1" customWidth="1"/>
    <col min="3" max="3" width="4.160156" style="1" customWidth="1"/>
    <col min="4" max="4" width="2.660156" style="1" customWidth="1"/>
    <col min="5" max="5" width="2.660156" style="1" customWidth="1"/>
    <col min="6" max="6" width="2.660156" style="1" customWidth="1"/>
    <col min="7" max="7" width="2.660156" style="1" customWidth="1"/>
    <col min="8" max="8" width="2.660156" style="1" customWidth="1"/>
    <col min="9" max="9" width="2.660156" style="1" customWidth="1"/>
    <col min="10" max="10" width="2.660156" style="1" customWidth="1"/>
    <col min="11" max="11" width="2.660156" style="1" customWidth="1"/>
    <col min="12" max="12" width="2.660156" style="1" customWidth="1"/>
    <col min="13" max="13" width="2.660156" style="1" customWidth="1"/>
    <col min="14" max="14" width="2.660156" style="1" customWidth="1"/>
    <col min="15" max="15" width="2.660156" style="1" customWidth="1"/>
    <col min="16" max="16" width="2.660156" style="1" customWidth="1"/>
    <col min="17" max="17" width="2.660156" style="1" customWidth="1"/>
    <col min="18" max="18" width="2.660156" style="1" customWidth="1"/>
    <col min="19" max="19" width="2.660156" style="1" customWidth="1"/>
    <col min="20" max="20" width="2.660156" style="1" customWidth="1"/>
    <col min="21" max="21" width="2.660156" style="1" customWidth="1"/>
    <col min="22" max="22" width="2.660156" style="1" customWidth="1"/>
    <col min="23" max="23" width="2.660156" style="1" customWidth="1"/>
    <col min="24" max="24" width="2.660156" style="1" customWidth="1"/>
    <col min="25" max="25" width="2.660156" style="1" customWidth="1"/>
    <col min="26" max="26" width="2.660156" style="1" customWidth="1"/>
    <col min="27" max="27" width="2.660156" style="1" customWidth="1"/>
    <col min="28" max="28" width="2.660156" style="1" customWidth="1"/>
    <col min="29" max="29" width="2.660156" style="1" customWidth="1"/>
    <col min="30" max="30" width="2.660156" style="1" customWidth="1"/>
    <col min="31" max="31" width="2.660156" style="1" customWidth="1"/>
    <col min="32" max="32" width="2.660156" style="1" customWidth="1"/>
    <col min="33" max="33" width="2.660156" style="1" customWidth="1"/>
    <col min="34" max="34" width="3.332031" style="1" customWidth="1"/>
    <col min="35" max="35" width="31.66016" style="1" customWidth="1"/>
    <col min="36" max="36" width="2.5" style="1" customWidth="1"/>
    <col min="37" max="37" width="2.5" style="1" customWidth="1"/>
    <col min="38" max="38" width="8.332031" style="1" customWidth="1"/>
    <col min="39" max="39" width="3.332031" style="1" customWidth="1"/>
    <col min="40" max="40" width="13.33203" style="1" customWidth="1"/>
    <col min="41" max="41" width="7.5" style="1" customWidth="1"/>
    <col min="42" max="42" width="4.160156" style="1" customWidth="1"/>
    <col min="43" max="43" width="15.66016" style="1" hidden="1" customWidth="1"/>
    <col min="44" max="44" width="13.66016" style="1" customWidth="1"/>
    <col min="45" max="45" width="25.83203" style="1" hidden="1" customWidth="1"/>
    <col min="46" max="46" width="25.83203" style="1" hidden="1" customWidth="1"/>
    <col min="47" max="47" width="25.83203" style="1" hidden="1" customWidth="1"/>
    <col min="48" max="48" width="21.66016" style="1" hidden="1" customWidth="1"/>
    <col min="49" max="49" width="21.66016" style="1" hidden="1" customWidth="1"/>
    <col min="50" max="50" width="25" style="1" hidden="1" customWidth="1"/>
    <col min="51" max="51" width="25" style="1" hidden="1" customWidth="1"/>
    <col min="52" max="52" width="21.66016" style="1" hidden="1" customWidth="1"/>
    <col min="53" max="53" width="19.16016" style="1" hidden="1" customWidth="1"/>
    <col min="54" max="54" width="25" style="1" hidden="1" customWidth="1"/>
    <col min="55" max="55" width="21.66016" style="1" hidden="1" customWidth="1"/>
    <col min="56" max="56" width="19.16016" style="1" hidden="1" customWidth="1"/>
    <col min="57" max="57" width="66.5" style="1" customWidth="1"/>
    <col min="71" max="71" width="9.332031" style="1" hidden="1"/>
    <col min="72" max="72" width="9.332031" style="1" hidden="1"/>
    <col min="73" max="73" width="9.332031" style="1" hidden="1"/>
    <col min="74" max="74" width="9.332031" style="1" hidden="1"/>
    <col min="75" max="75" width="9.332031" style="1" hidden="1"/>
    <col min="76" max="76" width="9.332031" style="1" hidden="1"/>
    <col min="77" max="77" width="9.332031" style="1" hidden="1"/>
    <col min="78" max="78" width="9.332031" style="1" hidden="1"/>
    <col min="79" max="79" width="9.332031" style="1" hidden="1"/>
    <col min="80" max="80" width="9.332031" style="1" hidden="1"/>
    <col min="81" max="81" width="9.332031" style="1" hidden="1"/>
    <col min="82" max="82" width="9.332031" style="1" hidden="1"/>
    <col min="83" max="83" width="9.332031" style="1" hidden="1"/>
    <col min="84" max="84" width="9.332031" style="1" hidden="1"/>
    <col min="85" max="85" width="9.332031" style="1" hidden="1"/>
    <col min="86" max="86" width="9.332031" style="1" hidden="1"/>
    <col min="87" max="87" width="9.332031" style="1" hidden="1"/>
    <col min="88" max="88" width="9.332031" style="1" hidden="1"/>
    <col min="89" max="89" width="9.332031" style="1" hidden="1"/>
    <col min="90" max="90" width="9.332031" style="1" hidden="1"/>
    <col min="91" max="91" width="9.332031" style="1" hidden="1"/>
  </cols>
  <sheetData>
    <row r="1">
      <c r="A1" s="16" t="s">
        <v>0</v>
      </c>
      <c r="AZ1" s="16" t="s">
        <v>1</v>
      </c>
      <c r="BA1" s="16" t="s">
        <v>2</v>
      </c>
      <c r="BB1" s="16" t="s">
        <v>3</v>
      </c>
      <c r="BT1" s="16" t="s">
        <v>4</v>
      </c>
      <c r="BU1" s="16" t="s">
        <v>4</v>
      </c>
      <c r="BV1" s="16" t="s">
        <v>5</v>
      </c>
    </row>
    <row r="2" s="1" customFormat="1" ht="36.96" customHeight="1">
      <c r="AR2" s="1"/>
      <c r="AS2" s="1"/>
      <c r="AT2" s="1"/>
      <c r="AU2" s="1"/>
      <c r="AV2" s="1"/>
      <c r="AW2" s="1"/>
      <c r="AX2" s="1"/>
      <c r="AY2" s="1"/>
      <c r="AZ2" s="1"/>
      <c r="BA2" s="1"/>
      <c r="BB2" s="1"/>
      <c r="BC2" s="1"/>
      <c r="BD2" s="1"/>
      <c r="BE2" s="1"/>
      <c r="BS2" s="17" t="s">
        <v>6</v>
      </c>
      <c r="BT2" s="17" t="s">
        <v>7</v>
      </c>
    </row>
    <row r="3" s="1" customFormat="1" ht="6.96" customHeight="1">
      <c r="B3" s="18"/>
      <c r="C3" s="19"/>
      <c r="D3" s="19"/>
      <c r="E3" s="19"/>
      <c r="F3" s="19"/>
      <c r="G3" s="19"/>
      <c r="H3" s="19"/>
      <c r="I3" s="19"/>
      <c r="J3" s="19"/>
      <c r="K3" s="19"/>
      <c r="L3" s="19"/>
      <c r="M3" s="19"/>
      <c r="N3" s="19"/>
      <c r="O3" s="19"/>
      <c r="P3" s="19"/>
      <c r="Q3" s="19"/>
      <c r="R3" s="19"/>
      <c r="S3" s="19"/>
      <c r="T3" s="19"/>
      <c r="U3" s="19"/>
      <c r="V3" s="19"/>
      <c r="W3" s="19"/>
      <c r="X3" s="19"/>
      <c r="Y3" s="19"/>
      <c r="Z3" s="19"/>
      <c r="AA3" s="19"/>
      <c r="AB3" s="19"/>
      <c r="AC3" s="19"/>
      <c r="AD3" s="19"/>
      <c r="AE3" s="19"/>
      <c r="AF3" s="19"/>
      <c r="AG3" s="19"/>
      <c r="AH3" s="19"/>
      <c r="AI3" s="19"/>
      <c r="AJ3" s="19"/>
      <c r="AK3" s="19"/>
      <c r="AL3" s="19"/>
      <c r="AM3" s="19"/>
      <c r="AN3" s="19"/>
      <c r="AO3" s="19"/>
      <c r="AP3" s="19"/>
      <c r="AQ3" s="19"/>
      <c r="AR3" s="20"/>
      <c r="BS3" s="17" t="s">
        <v>6</v>
      </c>
      <c r="BT3" s="17" t="s">
        <v>8</v>
      </c>
    </row>
    <row r="4" s="1" customFormat="1" ht="24.96" customHeight="1">
      <c r="B4" s="21"/>
      <c r="C4" s="22"/>
      <c r="D4" s="23" t="s">
        <v>9</v>
      </c>
      <c r="E4" s="22"/>
      <c r="F4" s="22"/>
      <c r="G4" s="22"/>
      <c r="H4" s="22"/>
      <c r="I4" s="22"/>
      <c r="J4" s="22"/>
      <c r="K4" s="22"/>
      <c r="L4" s="22"/>
      <c r="M4" s="22"/>
      <c r="N4" s="22"/>
      <c r="O4" s="22"/>
      <c r="P4" s="22"/>
      <c r="Q4" s="22"/>
      <c r="R4" s="22"/>
      <c r="S4" s="22"/>
      <c r="T4" s="22"/>
      <c r="U4" s="22"/>
      <c r="V4" s="22"/>
      <c r="W4" s="22"/>
      <c r="X4" s="22"/>
      <c r="Y4" s="22"/>
      <c r="Z4" s="22"/>
      <c r="AA4" s="22"/>
      <c r="AB4" s="22"/>
      <c r="AC4" s="22"/>
      <c r="AD4" s="22"/>
      <c r="AE4" s="22"/>
      <c r="AF4" s="22"/>
      <c r="AG4" s="22"/>
      <c r="AH4" s="22"/>
      <c r="AI4" s="22"/>
      <c r="AJ4" s="22"/>
      <c r="AK4" s="22"/>
      <c r="AL4" s="22"/>
      <c r="AM4" s="22"/>
      <c r="AN4" s="22"/>
      <c r="AO4" s="22"/>
      <c r="AP4" s="22"/>
      <c r="AQ4" s="22"/>
      <c r="AR4" s="20"/>
      <c r="AS4" s="24" t="s">
        <v>10</v>
      </c>
      <c r="BE4" s="25" t="s">
        <v>11</v>
      </c>
      <c r="BS4" s="17" t="s">
        <v>12</v>
      </c>
    </row>
    <row r="5" s="1" customFormat="1" ht="12" customHeight="1">
      <c r="B5" s="21"/>
      <c r="C5" s="22"/>
      <c r="D5" s="26" t="s">
        <v>13</v>
      </c>
      <c r="E5" s="22"/>
      <c r="F5" s="22"/>
      <c r="G5" s="22"/>
      <c r="H5" s="22"/>
      <c r="I5" s="22"/>
      <c r="J5" s="22"/>
      <c r="K5" s="27" t="s">
        <v>14</v>
      </c>
      <c r="L5" s="22"/>
      <c r="M5" s="22"/>
      <c r="N5" s="22"/>
      <c r="O5" s="22"/>
      <c r="P5" s="22"/>
      <c r="Q5" s="22"/>
      <c r="R5" s="22"/>
      <c r="S5" s="22"/>
      <c r="T5" s="22"/>
      <c r="U5" s="22"/>
      <c r="V5" s="22"/>
      <c r="W5" s="22"/>
      <c r="X5" s="22"/>
      <c r="Y5" s="22"/>
      <c r="Z5" s="22"/>
      <c r="AA5" s="22"/>
      <c r="AB5" s="22"/>
      <c r="AC5" s="22"/>
      <c r="AD5" s="22"/>
      <c r="AE5" s="22"/>
      <c r="AF5" s="22"/>
      <c r="AG5" s="22"/>
      <c r="AH5" s="22"/>
      <c r="AI5" s="22"/>
      <c r="AJ5" s="22"/>
      <c r="AK5" s="22"/>
      <c r="AL5" s="22"/>
      <c r="AM5" s="22"/>
      <c r="AN5" s="22"/>
      <c r="AO5" s="22"/>
      <c r="AP5" s="22"/>
      <c r="AQ5" s="22"/>
      <c r="AR5" s="20"/>
      <c r="BE5" s="28" t="s">
        <v>15</v>
      </c>
      <c r="BS5" s="17" t="s">
        <v>6</v>
      </c>
    </row>
    <row r="6" s="1" customFormat="1" ht="36.96" customHeight="1">
      <c r="B6" s="21"/>
      <c r="C6" s="22"/>
      <c r="D6" s="29" t="s">
        <v>16</v>
      </c>
      <c r="E6" s="22"/>
      <c r="F6" s="22"/>
      <c r="G6" s="22"/>
      <c r="H6" s="22"/>
      <c r="I6" s="22"/>
      <c r="J6" s="22"/>
      <c r="K6" s="30" t="s">
        <v>17</v>
      </c>
      <c r="L6" s="22"/>
      <c r="M6" s="22"/>
      <c r="N6" s="22"/>
      <c r="O6" s="22"/>
      <c r="P6" s="22"/>
      <c r="Q6" s="22"/>
      <c r="R6" s="22"/>
      <c r="S6" s="22"/>
      <c r="T6" s="22"/>
      <c r="U6" s="22"/>
      <c r="V6" s="22"/>
      <c r="W6" s="22"/>
      <c r="X6" s="22"/>
      <c r="Y6" s="22"/>
      <c r="Z6" s="22"/>
      <c r="AA6" s="22"/>
      <c r="AB6" s="22"/>
      <c r="AC6" s="22"/>
      <c r="AD6" s="22"/>
      <c r="AE6" s="22"/>
      <c r="AF6" s="22"/>
      <c r="AG6" s="22"/>
      <c r="AH6" s="22"/>
      <c r="AI6" s="22"/>
      <c r="AJ6" s="22"/>
      <c r="AK6" s="22"/>
      <c r="AL6" s="22"/>
      <c r="AM6" s="22"/>
      <c r="AN6" s="22"/>
      <c r="AO6" s="22"/>
      <c r="AP6" s="22"/>
      <c r="AQ6" s="22"/>
      <c r="AR6" s="20"/>
      <c r="BE6" s="31"/>
      <c r="BS6" s="17" t="s">
        <v>18</v>
      </c>
    </row>
    <row r="7" s="1" customFormat="1" ht="12" customHeight="1">
      <c r="B7" s="21"/>
      <c r="C7" s="22"/>
      <c r="D7" s="32" t="s">
        <v>19</v>
      </c>
      <c r="E7" s="22"/>
      <c r="F7" s="22"/>
      <c r="G7" s="22"/>
      <c r="H7" s="22"/>
      <c r="I7" s="22"/>
      <c r="J7" s="22"/>
      <c r="K7" s="27" t="s">
        <v>1</v>
      </c>
      <c r="L7" s="22"/>
      <c r="M7" s="22"/>
      <c r="N7" s="22"/>
      <c r="O7" s="22"/>
      <c r="P7" s="22"/>
      <c r="Q7" s="22"/>
      <c r="R7" s="22"/>
      <c r="S7" s="22"/>
      <c r="T7" s="22"/>
      <c r="U7" s="22"/>
      <c r="V7" s="22"/>
      <c r="W7" s="22"/>
      <c r="X7" s="22"/>
      <c r="Y7" s="22"/>
      <c r="Z7" s="22"/>
      <c r="AA7" s="22"/>
      <c r="AB7" s="22"/>
      <c r="AC7" s="22"/>
      <c r="AD7" s="22"/>
      <c r="AE7" s="22"/>
      <c r="AF7" s="22"/>
      <c r="AG7" s="22"/>
      <c r="AH7" s="22"/>
      <c r="AI7" s="22"/>
      <c r="AJ7" s="22"/>
      <c r="AK7" s="32" t="s">
        <v>20</v>
      </c>
      <c r="AL7" s="22"/>
      <c r="AM7" s="22"/>
      <c r="AN7" s="27" t="s">
        <v>1</v>
      </c>
      <c r="AO7" s="22"/>
      <c r="AP7" s="22"/>
      <c r="AQ7" s="22"/>
      <c r="AR7" s="20"/>
      <c r="BE7" s="31"/>
      <c r="BS7" s="17" t="s">
        <v>21</v>
      </c>
    </row>
    <row r="8" s="1" customFormat="1" ht="12" customHeight="1">
      <c r="B8" s="21"/>
      <c r="C8" s="22"/>
      <c r="D8" s="32" t="s">
        <v>22</v>
      </c>
      <c r="E8" s="22"/>
      <c r="F8" s="22"/>
      <c r="G8" s="22"/>
      <c r="H8" s="22"/>
      <c r="I8" s="22"/>
      <c r="J8" s="22"/>
      <c r="K8" s="27" t="s">
        <v>23</v>
      </c>
      <c r="L8" s="22"/>
      <c r="M8" s="22"/>
      <c r="N8" s="22"/>
      <c r="O8" s="22"/>
      <c r="P8" s="22"/>
      <c r="Q8" s="22"/>
      <c r="R8" s="22"/>
      <c r="S8" s="22"/>
      <c r="T8" s="22"/>
      <c r="U8" s="22"/>
      <c r="V8" s="22"/>
      <c r="W8" s="22"/>
      <c r="X8" s="22"/>
      <c r="Y8" s="22"/>
      <c r="Z8" s="22"/>
      <c r="AA8" s="22"/>
      <c r="AB8" s="22"/>
      <c r="AC8" s="22"/>
      <c r="AD8" s="22"/>
      <c r="AE8" s="22"/>
      <c r="AF8" s="22"/>
      <c r="AG8" s="22"/>
      <c r="AH8" s="22"/>
      <c r="AI8" s="22"/>
      <c r="AJ8" s="22"/>
      <c r="AK8" s="32" t="s">
        <v>24</v>
      </c>
      <c r="AL8" s="22"/>
      <c r="AM8" s="22"/>
      <c r="AN8" s="33" t="s">
        <v>25</v>
      </c>
      <c r="AO8" s="22"/>
      <c r="AP8" s="22"/>
      <c r="AQ8" s="22"/>
      <c r="AR8" s="20"/>
      <c r="BE8" s="31"/>
      <c r="BS8" s="17" t="s">
        <v>26</v>
      </c>
    </row>
    <row r="9" s="1" customFormat="1" ht="14.4" customHeight="1">
      <c r="B9" s="21"/>
      <c r="C9" s="22"/>
      <c r="D9" s="22"/>
      <c r="E9" s="22"/>
      <c r="F9" s="22"/>
      <c r="G9" s="22"/>
      <c r="H9" s="22"/>
      <c r="I9" s="22"/>
      <c r="J9" s="22"/>
      <c r="K9" s="22"/>
      <c r="L9" s="22"/>
      <c r="M9" s="22"/>
      <c r="N9" s="22"/>
      <c r="O9" s="22"/>
      <c r="P9" s="22"/>
      <c r="Q9" s="22"/>
      <c r="R9" s="22"/>
      <c r="S9" s="22"/>
      <c r="T9" s="22"/>
      <c r="U9" s="22"/>
      <c r="V9" s="22"/>
      <c r="W9" s="22"/>
      <c r="X9" s="22"/>
      <c r="Y9" s="22"/>
      <c r="Z9" s="22"/>
      <c r="AA9" s="22"/>
      <c r="AB9" s="22"/>
      <c r="AC9" s="22"/>
      <c r="AD9" s="22"/>
      <c r="AE9" s="22"/>
      <c r="AF9" s="22"/>
      <c r="AG9" s="22"/>
      <c r="AH9" s="22"/>
      <c r="AI9" s="22"/>
      <c r="AJ9" s="22"/>
      <c r="AK9" s="22"/>
      <c r="AL9" s="22"/>
      <c r="AM9" s="22"/>
      <c r="AN9" s="22"/>
      <c r="AO9" s="22"/>
      <c r="AP9" s="22"/>
      <c r="AQ9" s="22"/>
      <c r="AR9" s="20"/>
      <c r="BE9" s="31"/>
      <c r="BS9" s="17" t="s">
        <v>27</v>
      </c>
    </row>
    <row r="10" s="1" customFormat="1" ht="12" customHeight="1">
      <c r="B10" s="21"/>
      <c r="C10" s="22"/>
      <c r="D10" s="32" t="s">
        <v>28</v>
      </c>
      <c r="E10" s="22"/>
      <c r="F10" s="22"/>
      <c r="G10" s="22"/>
      <c r="H10" s="22"/>
      <c r="I10" s="22"/>
      <c r="J10" s="22"/>
      <c r="K10" s="22"/>
      <c r="L10" s="22"/>
      <c r="M10" s="22"/>
      <c r="N10" s="22"/>
      <c r="O10" s="22"/>
      <c r="P10" s="22"/>
      <c r="Q10" s="22"/>
      <c r="R10" s="22"/>
      <c r="S10" s="22"/>
      <c r="T10" s="22"/>
      <c r="U10" s="22"/>
      <c r="V10" s="22"/>
      <c r="W10" s="22"/>
      <c r="X10" s="22"/>
      <c r="Y10" s="22"/>
      <c r="Z10" s="22"/>
      <c r="AA10" s="22"/>
      <c r="AB10" s="22"/>
      <c r="AC10" s="22"/>
      <c r="AD10" s="22"/>
      <c r="AE10" s="22"/>
      <c r="AF10" s="22"/>
      <c r="AG10" s="22"/>
      <c r="AH10" s="22"/>
      <c r="AI10" s="22"/>
      <c r="AJ10" s="22"/>
      <c r="AK10" s="32" t="s">
        <v>29</v>
      </c>
      <c r="AL10" s="22"/>
      <c r="AM10" s="22"/>
      <c r="AN10" s="27" t="s">
        <v>1</v>
      </c>
      <c r="AO10" s="22"/>
      <c r="AP10" s="22"/>
      <c r="AQ10" s="22"/>
      <c r="AR10" s="20"/>
      <c r="BE10" s="31"/>
      <c r="BS10" s="17" t="s">
        <v>18</v>
      </c>
    </row>
    <row r="11" s="1" customFormat="1" ht="18.48" customHeight="1">
      <c r="B11" s="21"/>
      <c r="C11" s="22"/>
      <c r="D11" s="22"/>
      <c r="E11" s="27" t="s">
        <v>23</v>
      </c>
      <c r="F11" s="22"/>
      <c r="G11" s="22"/>
      <c r="H11" s="22"/>
      <c r="I11" s="22"/>
      <c r="J11" s="22"/>
      <c r="K11" s="22"/>
      <c r="L11" s="22"/>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32" t="s">
        <v>30</v>
      </c>
      <c r="AL11" s="22"/>
      <c r="AM11" s="22"/>
      <c r="AN11" s="27" t="s">
        <v>1</v>
      </c>
      <c r="AO11" s="22"/>
      <c r="AP11" s="22"/>
      <c r="AQ11" s="22"/>
      <c r="AR11" s="20"/>
      <c r="BE11" s="31"/>
      <c r="BS11" s="17" t="s">
        <v>18</v>
      </c>
    </row>
    <row r="12" s="1" customFormat="1" ht="6.96" customHeight="1">
      <c r="B12" s="21"/>
      <c r="C12" s="22"/>
      <c r="D12" s="22"/>
      <c r="E12" s="22"/>
      <c r="F12" s="22"/>
      <c r="G12" s="22"/>
      <c r="H12" s="22"/>
      <c r="I12" s="22"/>
      <c r="J12" s="22"/>
      <c r="K12" s="22"/>
      <c r="L12" s="22"/>
      <c r="M12" s="22"/>
      <c r="N12" s="22"/>
      <c r="O12" s="22"/>
      <c r="P12" s="22"/>
      <c r="Q12" s="22"/>
      <c r="R12" s="22"/>
      <c r="S12" s="22"/>
      <c r="T12" s="22"/>
      <c r="U12" s="22"/>
      <c r="V12" s="22"/>
      <c r="W12" s="22"/>
      <c r="X12" s="22"/>
      <c r="Y12" s="22"/>
      <c r="Z12" s="22"/>
      <c r="AA12" s="22"/>
      <c r="AB12" s="22"/>
      <c r="AC12" s="22"/>
      <c r="AD12" s="22"/>
      <c r="AE12" s="22"/>
      <c r="AF12" s="22"/>
      <c r="AG12" s="22"/>
      <c r="AH12" s="22"/>
      <c r="AI12" s="22"/>
      <c r="AJ12" s="22"/>
      <c r="AK12" s="22"/>
      <c r="AL12" s="22"/>
      <c r="AM12" s="22"/>
      <c r="AN12" s="22"/>
      <c r="AO12" s="22"/>
      <c r="AP12" s="22"/>
      <c r="AQ12" s="22"/>
      <c r="AR12" s="20"/>
      <c r="BE12" s="31"/>
      <c r="BS12" s="17" t="s">
        <v>18</v>
      </c>
    </row>
    <row r="13" s="1" customFormat="1" ht="12" customHeight="1">
      <c r="B13" s="21"/>
      <c r="C13" s="22"/>
      <c r="D13" s="32" t="s">
        <v>31</v>
      </c>
      <c r="E13" s="22"/>
      <c r="F13" s="22"/>
      <c r="G13" s="22"/>
      <c r="H13" s="22"/>
      <c r="I13" s="22"/>
      <c r="J13" s="22"/>
      <c r="K13" s="22"/>
      <c r="L13" s="22"/>
      <c r="M13" s="22"/>
      <c r="N13" s="22"/>
      <c r="O13" s="22"/>
      <c r="P13" s="22"/>
      <c r="Q13" s="22"/>
      <c r="R13" s="22"/>
      <c r="S13" s="22"/>
      <c r="T13" s="22"/>
      <c r="U13" s="22"/>
      <c r="V13" s="22"/>
      <c r="W13" s="22"/>
      <c r="X13" s="22"/>
      <c r="Y13" s="22"/>
      <c r="Z13" s="22"/>
      <c r="AA13" s="22"/>
      <c r="AB13" s="22"/>
      <c r="AC13" s="22"/>
      <c r="AD13" s="22"/>
      <c r="AE13" s="22"/>
      <c r="AF13" s="22"/>
      <c r="AG13" s="22"/>
      <c r="AH13" s="22"/>
      <c r="AI13" s="22"/>
      <c r="AJ13" s="22"/>
      <c r="AK13" s="32" t="s">
        <v>29</v>
      </c>
      <c r="AL13" s="22"/>
      <c r="AM13" s="22"/>
      <c r="AN13" s="34" t="s">
        <v>32</v>
      </c>
      <c r="AO13" s="22"/>
      <c r="AP13" s="22"/>
      <c r="AQ13" s="22"/>
      <c r="AR13" s="20"/>
      <c r="BE13" s="31"/>
      <c r="BS13" s="17" t="s">
        <v>18</v>
      </c>
    </row>
    <row r="14">
      <c r="B14" s="21"/>
      <c r="C14" s="22"/>
      <c r="D14" s="22"/>
      <c r="E14" s="34" t="s">
        <v>32</v>
      </c>
      <c r="F14" s="35"/>
      <c r="G14" s="35"/>
      <c r="H14" s="35"/>
      <c r="I14" s="35"/>
      <c r="J14" s="35"/>
      <c r="K14" s="35"/>
      <c r="L14" s="35"/>
      <c r="M14" s="35"/>
      <c r="N14" s="35"/>
      <c r="O14" s="35"/>
      <c r="P14" s="35"/>
      <c r="Q14" s="35"/>
      <c r="R14" s="35"/>
      <c r="S14" s="35"/>
      <c r="T14" s="35"/>
      <c r="U14" s="35"/>
      <c r="V14" s="35"/>
      <c r="W14" s="35"/>
      <c r="X14" s="35"/>
      <c r="Y14" s="35"/>
      <c r="Z14" s="35"/>
      <c r="AA14" s="35"/>
      <c r="AB14" s="35"/>
      <c r="AC14" s="35"/>
      <c r="AD14" s="35"/>
      <c r="AE14" s="35"/>
      <c r="AF14" s="35"/>
      <c r="AG14" s="35"/>
      <c r="AH14" s="35"/>
      <c r="AI14" s="35"/>
      <c r="AJ14" s="35"/>
      <c r="AK14" s="32" t="s">
        <v>30</v>
      </c>
      <c r="AL14" s="22"/>
      <c r="AM14" s="22"/>
      <c r="AN14" s="34" t="s">
        <v>32</v>
      </c>
      <c r="AO14" s="22"/>
      <c r="AP14" s="22"/>
      <c r="AQ14" s="22"/>
      <c r="AR14" s="20"/>
      <c r="BE14" s="31"/>
      <c r="BS14" s="17" t="s">
        <v>18</v>
      </c>
    </row>
    <row r="15" s="1" customFormat="1" ht="6.96" customHeight="1">
      <c r="B15" s="21"/>
      <c r="C15" s="22"/>
      <c r="D15" s="22"/>
      <c r="E15" s="22"/>
      <c r="F15" s="22"/>
      <c r="G15" s="22"/>
      <c r="H15" s="22"/>
      <c r="I15" s="22"/>
      <c r="J15" s="22"/>
      <c r="K15" s="22"/>
      <c r="L15" s="22"/>
      <c r="M15" s="22"/>
      <c r="N15" s="22"/>
      <c r="O15" s="22"/>
      <c r="P15" s="22"/>
      <c r="Q15" s="22"/>
      <c r="R15" s="22"/>
      <c r="S15" s="22"/>
      <c r="T15" s="22"/>
      <c r="U15" s="22"/>
      <c r="V15" s="22"/>
      <c r="W15" s="22"/>
      <c r="X15" s="22"/>
      <c r="Y15" s="22"/>
      <c r="Z15" s="22"/>
      <c r="AA15" s="22"/>
      <c r="AB15" s="22"/>
      <c r="AC15" s="22"/>
      <c r="AD15" s="22"/>
      <c r="AE15" s="22"/>
      <c r="AF15" s="22"/>
      <c r="AG15" s="22"/>
      <c r="AH15" s="22"/>
      <c r="AI15" s="22"/>
      <c r="AJ15" s="22"/>
      <c r="AK15" s="22"/>
      <c r="AL15" s="22"/>
      <c r="AM15" s="22"/>
      <c r="AN15" s="22"/>
      <c r="AO15" s="22"/>
      <c r="AP15" s="22"/>
      <c r="AQ15" s="22"/>
      <c r="AR15" s="20"/>
      <c r="BE15" s="31"/>
      <c r="BS15" s="17" t="s">
        <v>4</v>
      </c>
    </row>
    <row r="16" s="1" customFormat="1" ht="12" customHeight="1">
      <c r="B16" s="21"/>
      <c r="C16" s="22"/>
      <c r="D16" s="32" t="s">
        <v>33</v>
      </c>
      <c r="E16" s="22"/>
      <c r="F16" s="22"/>
      <c r="G16" s="22"/>
      <c r="H16" s="22"/>
      <c r="I16" s="22"/>
      <c r="J16" s="22"/>
      <c r="K16" s="22"/>
      <c r="L16" s="22"/>
      <c r="M16" s="22"/>
      <c r="N16" s="22"/>
      <c r="O16" s="22"/>
      <c r="P16" s="22"/>
      <c r="Q16" s="22"/>
      <c r="R16" s="22"/>
      <c r="S16" s="22"/>
      <c r="T16" s="22"/>
      <c r="U16" s="22"/>
      <c r="V16" s="22"/>
      <c r="W16" s="22"/>
      <c r="X16" s="22"/>
      <c r="Y16" s="22"/>
      <c r="Z16" s="22"/>
      <c r="AA16" s="22"/>
      <c r="AB16" s="22"/>
      <c r="AC16" s="22"/>
      <c r="AD16" s="22"/>
      <c r="AE16" s="22"/>
      <c r="AF16" s="22"/>
      <c r="AG16" s="22"/>
      <c r="AH16" s="22"/>
      <c r="AI16" s="22"/>
      <c r="AJ16" s="22"/>
      <c r="AK16" s="32" t="s">
        <v>29</v>
      </c>
      <c r="AL16" s="22"/>
      <c r="AM16" s="22"/>
      <c r="AN16" s="27" t="s">
        <v>1</v>
      </c>
      <c r="AO16" s="22"/>
      <c r="AP16" s="22"/>
      <c r="AQ16" s="22"/>
      <c r="AR16" s="20"/>
      <c r="BE16" s="31"/>
      <c r="BS16" s="17" t="s">
        <v>4</v>
      </c>
    </row>
    <row r="17" s="1" customFormat="1" ht="18.48" customHeight="1">
      <c r="B17" s="21"/>
      <c r="C17" s="22"/>
      <c r="D17" s="22"/>
      <c r="E17" s="27" t="s">
        <v>23</v>
      </c>
      <c r="F17" s="22"/>
      <c r="G17" s="22"/>
      <c r="H17" s="22"/>
      <c r="I17" s="22"/>
      <c r="J17" s="22"/>
      <c r="K17" s="22"/>
      <c r="L17" s="22"/>
      <c r="M17" s="22"/>
      <c r="N17" s="22"/>
      <c r="O17" s="22"/>
      <c r="P17" s="22"/>
      <c r="Q17" s="22"/>
      <c r="R17" s="22"/>
      <c r="S17" s="22"/>
      <c r="T17" s="22"/>
      <c r="U17" s="22"/>
      <c r="V17" s="22"/>
      <c r="W17" s="22"/>
      <c r="X17" s="22"/>
      <c r="Y17" s="22"/>
      <c r="Z17" s="22"/>
      <c r="AA17" s="22"/>
      <c r="AB17" s="22"/>
      <c r="AC17" s="22"/>
      <c r="AD17" s="22"/>
      <c r="AE17" s="22"/>
      <c r="AF17" s="22"/>
      <c r="AG17" s="22"/>
      <c r="AH17" s="22"/>
      <c r="AI17" s="22"/>
      <c r="AJ17" s="22"/>
      <c r="AK17" s="32" t="s">
        <v>30</v>
      </c>
      <c r="AL17" s="22"/>
      <c r="AM17" s="22"/>
      <c r="AN17" s="27" t="s">
        <v>1</v>
      </c>
      <c r="AO17" s="22"/>
      <c r="AP17" s="22"/>
      <c r="AQ17" s="22"/>
      <c r="AR17" s="20"/>
      <c r="BE17" s="31"/>
      <c r="BS17" s="17" t="s">
        <v>4</v>
      </c>
    </row>
    <row r="18" s="1" customFormat="1" ht="6.96" customHeight="1">
      <c r="B18" s="21"/>
      <c r="C18" s="22"/>
      <c r="D18" s="22"/>
      <c r="E18" s="22"/>
      <c r="F18" s="22"/>
      <c r="G18" s="22"/>
      <c r="H18" s="22"/>
      <c r="I18" s="22"/>
      <c r="J18" s="22"/>
      <c r="K18" s="22"/>
      <c r="L18" s="22"/>
      <c r="M18" s="22"/>
      <c r="N18" s="22"/>
      <c r="O18" s="22"/>
      <c r="P18" s="22"/>
      <c r="Q18" s="22"/>
      <c r="R18" s="22"/>
      <c r="S18" s="22"/>
      <c r="T18" s="22"/>
      <c r="U18" s="22"/>
      <c r="V18" s="22"/>
      <c r="W18" s="22"/>
      <c r="X18" s="22"/>
      <c r="Y18" s="22"/>
      <c r="Z18" s="22"/>
      <c r="AA18" s="22"/>
      <c r="AB18" s="22"/>
      <c r="AC18" s="22"/>
      <c r="AD18" s="22"/>
      <c r="AE18" s="22"/>
      <c r="AF18" s="22"/>
      <c r="AG18" s="22"/>
      <c r="AH18" s="22"/>
      <c r="AI18" s="22"/>
      <c r="AJ18" s="22"/>
      <c r="AK18" s="22"/>
      <c r="AL18" s="22"/>
      <c r="AM18" s="22"/>
      <c r="AN18" s="22"/>
      <c r="AO18" s="22"/>
      <c r="AP18" s="22"/>
      <c r="AQ18" s="22"/>
      <c r="AR18" s="20"/>
      <c r="BE18" s="31"/>
      <c r="BS18" s="17" t="s">
        <v>6</v>
      </c>
    </row>
    <row r="19" s="1" customFormat="1" ht="12" customHeight="1">
      <c r="B19" s="21"/>
      <c r="C19" s="22"/>
      <c r="D19" s="32" t="s">
        <v>34</v>
      </c>
      <c r="E19" s="22"/>
      <c r="F19" s="22"/>
      <c r="G19" s="22"/>
      <c r="H19" s="22"/>
      <c r="I19" s="22"/>
      <c r="J19" s="22"/>
      <c r="K19" s="22"/>
      <c r="L19" s="22"/>
      <c r="M19" s="22"/>
      <c r="N19" s="22"/>
      <c r="O19" s="22"/>
      <c r="P19" s="22"/>
      <c r="Q19" s="22"/>
      <c r="R19" s="22"/>
      <c r="S19" s="22"/>
      <c r="T19" s="22"/>
      <c r="U19" s="22"/>
      <c r="V19" s="22"/>
      <c r="W19" s="22"/>
      <c r="X19" s="22"/>
      <c r="Y19" s="22"/>
      <c r="Z19" s="22"/>
      <c r="AA19" s="22"/>
      <c r="AB19" s="22"/>
      <c r="AC19" s="22"/>
      <c r="AD19" s="22"/>
      <c r="AE19" s="22"/>
      <c r="AF19" s="22"/>
      <c r="AG19" s="22"/>
      <c r="AH19" s="22"/>
      <c r="AI19" s="22"/>
      <c r="AJ19" s="22"/>
      <c r="AK19" s="32" t="s">
        <v>29</v>
      </c>
      <c r="AL19" s="22"/>
      <c r="AM19" s="22"/>
      <c r="AN19" s="27" t="s">
        <v>1</v>
      </c>
      <c r="AO19" s="22"/>
      <c r="AP19" s="22"/>
      <c r="AQ19" s="22"/>
      <c r="AR19" s="20"/>
      <c r="BE19" s="31"/>
      <c r="BS19" s="17" t="s">
        <v>18</v>
      </c>
    </row>
    <row r="20" s="1" customFormat="1" ht="18.48" customHeight="1">
      <c r="B20" s="21"/>
      <c r="C20" s="22"/>
      <c r="D20" s="22"/>
      <c r="E20" s="27" t="s">
        <v>23</v>
      </c>
      <c r="F20" s="22"/>
      <c r="G20" s="22"/>
      <c r="H20" s="22"/>
      <c r="I20" s="22"/>
      <c r="J20" s="22"/>
      <c r="K20" s="22"/>
      <c r="L20" s="22"/>
      <c r="M20" s="22"/>
      <c r="N20" s="22"/>
      <c r="O20" s="22"/>
      <c r="P20" s="22"/>
      <c r="Q20" s="22"/>
      <c r="R20" s="22"/>
      <c r="S20" s="22"/>
      <c r="T20" s="22"/>
      <c r="U20" s="22"/>
      <c r="V20" s="22"/>
      <c r="W20" s="22"/>
      <c r="X20" s="22"/>
      <c r="Y20" s="22"/>
      <c r="Z20" s="22"/>
      <c r="AA20" s="22"/>
      <c r="AB20" s="22"/>
      <c r="AC20" s="22"/>
      <c r="AD20" s="22"/>
      <c r="AE20" s="22"/>
      <c r="AF20" s="22"/>
      <c r="AG20" s="22"/>
      <c r="AH20" s="22"/>
      <c r="AI20" s="22"/>
      <c r="AJ20" s="22"/>
      <c r="AK20" s="32" t="s">
        <v>30</v>
      </c>
      <c r="AL20" s="22"/>
      <c r="AM20" s="22"/>
      <c r="AN20" s="27" t="s">
        <v>1</v>
      </c>
      <c r="AO20" s="22"/>
      <c r="AP20" s="22"/>
      <c r="AQ20" s="22"/>
      <c r="AR20" s="20"/>
      <c r="BE20" s="31"/>
      <c r="BS20" s="17" t="s">
        <v>4</v>
      </c>
    </row>
    <row r="21" s="1" customFormat="1" ht="6.96" customHeight="1">
      <c r="B21" s="21"/>
      <c r="C21" s="22"/>
      <c r="D21" s="22"/>
      <c r="E21" s="22"/>
      <c r="F21" s="22"/>
      <c r="G21" s="22"/>
      <c r="H21" s="22"/>
      <c r="I21" s="22"/>
      <c r="J21" s="22"/>
      <c r="K21" s="22"/>
      <c r="L21" s="22"/>
      <c r="M21" s="22"/>
      <c r="N21" s="22"/>
      <c r="O21" s="22"/>
      <c r="P21" s="22"/>
      <c r="Q21" s="22"/>
      <c r="R21" s="22"/>
      <c r="S21" s="22"/>
      <c r="T21" s="22"/>
      <c r="U21" s="22"/>
      <c r="V21" s="22"/>
      <c r="W21" s="22"/>
      <c r="X21" s="22"/>
      <c r="Y21" s="22"/>
      <c r="Z21" s="22"/>
      <c r="AA21" s="22"/>
      <c r="AB21" s="22"/>
      <c r="AC21" s="22"/>
      <c r="AD21" s="22"/>
      <c r="AE21" s="22"/>
      <c r="AF21" s="22"/>
      <c r="AG21" s="22"/>
      <c r="AH21" s="22"/>
      <c r="AI21" s="22"/>
      <c r="AJ21" s="22"/>
      <c r="AK21" s="22"/>
      <c r="AL21" s="22"/>
      <c r="AM21" s="22"/>
      <c r="AN21" s="22"/>
      <c r="AO21" s="22"/>
      <c r="AP21" s="22"/>
      <c r="AQ21" s="22"/>
      <c r="AR21" s="20"/>
      <c r="BE21" s="31"/>
    </row>
    <row r="22" s="1" customFormat="1" ht="12" customHeight="1">
      <c r="B22" s="21"/>
      <c r="C22" s="22"/>
      <c r="D22" s="32" t="s">
        <v>35</v>
      </c>
      <c r="E22" s="22"/>
      <c r="F22" s="22"/>
      <c r="G22" s="22"/>
      <c r="H22" s="22"/>
      <c r="I22" s="22"/>
      <c r="J22" s="22"/>
      <c r="K22" s="22"/>
      <c r="L22" s="22"/>
      <c r="M22" s="22"/>
      <c r="N22" s="22"/>
      <c r="O22" s="22"/>
      <c r="P22" s="22"/>
      <c r="Q22" s="22"/>
      <c r="R22" s="22"/>
      <c r="S22" s="22"/>
      <c r="T22" s="22"/>
      <c r="U22" s="22"/>
      <c r="V22" s="22"/>
      <c r="W22" s="22"/>
      <c r="X22" s="22"/>
      <c r="Y22" s="22"/>
      <c r="Z22" s="22"/>
      <c r="AA22" s="22"/>
      <c r="AB22" s="22"/>
      <c r="AC22" s="22"/>
      <c r="AD22" s="22"/>
      <c r="AE22" s="22"/>
      <c r="AF22" s="22"/>
      <c r="AG22" s="22"/>
      <c r="AH22" s="22"/>
      <c r="AI22" s="22"/>
      <c r="AJ22" s="22"/>
      <c r="AK22" s="22"/>
      <c r="AL22" s="22"/>
      <c r="AM22" s="22"/>
      <c r="AN22" s="22"/>
      <c r="AO22" s="22"/>
      <c r="AP22" s="22"/>
      <c r="AQ22" s="22"/>
      <c r="AR22" s="20"/>
      <c r="BE22" s="31"/>
    </row>
    <row r="23" s="1" customFormat="1" ht="16.5" customHeight="1">
      <c r="B23" s="21"/>
      <c r="C23" s="22"/>
      <c r="D23" s="22"/>
      <c r="E23" s="36" t="s">
        <v>1</v>
      </c>
      <c r="F23" s="36"/>
      <c r="G23" s="36"/>
      <c r="H23" s="36"/>
      <c r="I23" s="36"/>
      <c r="J23" s="36"/>
      <c r="K23" s="36"/>
      <c r="L23" s="36"/>
      <c r="M23" s="36"/>
      <c r="N23" s="36"/>
      <c r="O23" s="36"/>
      <c r="P23" s="36"/>
      <c r="Q23" s="36"/>
      <c r="R23" s="36"/>
      <c r="S23" s="36"/>
      <c r="T23" s="36"/>
      <c r="U23" s="36"/>
      <c r="V23" s="36"/>
      <c r="W23" s="36"/>
      <c r="X23" s="36"/>
      <c r="Y23" s="36"/>
      <c r="Z23" s="36"/>
      <c r="AA23" s="36"/>
      <c r="AB23" s="36"/>
      <c r="AC23" s="36"/>
      <c r="AD23" s="36"/>
      <c r="AE23" s="36"/>
      <c r="AF23" s="36"/>
      <c r="AG23" s="36"/>
      <c r="AH23" s="36"/>
      <c r="AI23" s="36"/>
      <c r="AJ23" s="36"/>
      <c r="AK23" s="36"/>
      <c r="AL23" s="36"/>
      <c r="AM23" s="36"/>
      <c r="AN23" s="36"/>
      <c r="AO23" s="22"/>
      <c r="AP23" s="22"/>
      <c r="AQ23" s="22"/>
      <c r="AR23" s="20"/>
      <c r="BE23" s="31"/>
    </row>
    <row r="24" s="1" customFormat="1" ht="6.96" customHeight="1">
      <c r="B24" s="21"/>
      <c r="C24" s="22"/>
      <c r="D24" s="22"/>
      <c r="E24" s="22"/>
      <c r="F24" s="22"/>
      <c r="G24" s="22"/>
      <c r="H24" s="22"/>
      <c r="I24" s="22"/>
      <c r="J24" s="22"/>
      <c r="K24" s="22"/>
      <c r="L24" s="22"/>
      <c r="M24" s="22"/>
      <c r="N24" s="22"/>
      <c r="O24" s="22"/>
      <c r="P24" s="22"/>
      <c r="Q24" s="22"/>
      <c r="R24" s="22"/>
      <c r="S24" s="22"/>
      <c r="T24" s="22"/>
      <c r="U24" s="22"/>
      <c r="V24" s="22"/>
      <c r="W24" s="22"/>
      <c r="X24" s="22"/>
      <c r="Y24" s="22"/>
      <c r="Z24" s="22"/>
      <c r="AA24" s="22"/>
      <c r="AB24" s="22"/>
      <c r="AC24" s="22"/>
      <c r="AD24" s="22"/>
      <c r="AE24" s="22"/>
      <c r="AF24" s="22"/>
      <c r="AG24" s="22"/>
      <c r="AH24" s="22"/>
      <c r="AI24" s="22"/>
      <c r="AJ24" s="22"/>
      <c r="AK24" s="22"/>
      <c r="AL24" s="22"/>
      <c r="AM24" s="22"/>
      <c r="AN24" s="22"/>
      <c r="AO24" s="22"/>
      <c r="AP24" s="22"/>
      <c r="AQ24" s="22"/>
      <c r="AR24" s="20"/>
      <c r="BE24" s="31"/>
    </row>
    <row r="25" s="1" customFormat="1" ht="6.96" customHeight="1">
      <c r="B25" s="21"/>
      <c r="C25" s="22"/>
      <c r="D25" s="37"/>
      <c r="E25" s="37"/>
      <c r="F25" s="37"/>
      <c r="G25" s="37"/>
      <c r="H25" s="37"/>
      <c r="I25" s="37"/>
      <c r="J25" s="37"/>
      <c r="K25" s="37"/>
      <c r="L25" s="37"/>
      <c r="M25" s="37"/>
      <c r="N25" s="37"/>
      <c r="O25" s="37"/>
      <c r="P25" s="37"/>
      <c r="Q25" s="37"/>
      <c r="R25" s="37"/>
      <c r="S25" s="37"/>
      <c r="T25" s="37"/>
      <c r="U25" s="37"/>
      <c r="V25" s="37"/>
      <c r="W25" s="37"/>
      <c r="X25" s="37"/>
      <c r="Y25" s="37"/>
      <c r="Z25" s="37"/>
      <c r="AA25" s="37"/>
      <c r="AB25" s="37"/>
      <c r="AC25" s="37"/>
      <c r="AD25" s="37"/>
      <c r="AE25" s="37"/>
      <c r="AF25" s="37"/>
      <c r="AG25" s="37"/>
      <c r="AH25" s="37"/>
      <c r="AI25" s="37"/>
      <c r="AJ25" s="37"/>
      <c r="AK25" s="37"/>
      <c r="AL25" s="37"/>
      <c r="AM25" s="37"/>
      <c r="AN25" s="37"/>
      <c r="AO25" s="37"/>
      <c r="AP25" s="22"/>
      <c r="AQ25" s="22"/>
      <c r="AR25" s="20"/>
      <c r="BE25" s="31"/>
    </row>
    <row r="26" s="2" customFormat="1" ht="25.92" customHeight="1">
      <c r="A26" s="38"/>
      <c r="B26" s="39"/>
      <c r="C26" s="40"/>
      <c r="D26" s="41" t="s">
        <v>36</v>
      </c>
      <c r="E26" s="42"/>
      <c r="F26" s="42"/>
      <c r="G26" s="42"/>
      <c r="H26" s="42"/>
      <c r="I26" s="42"/>
      <c r="J26" s="42"/>
      <c r="K26" s="42"/>
      <c r="L26" s="42"/>
      <c r="M26" s="42"/>
      <c r="N26" s="42"/>
      <c r="O26" s="42"/>
      <c r="P26" s="42"/>
      <c r="Q26" s="42"/>
      <c r="R26" s="42"/>
      <c r="S26" s="42"/>
      <c r="T26" s="42"/>
      <c r="U26" s="42"/>
      <c r="V26" s="42"/>
      <c r="W26" s="42"/>
      <c r="X26" s="42"/>
      <c r="Y26" s="42"/>
      <c r="Z26" s="42"/>
      <c r="AA26" s="42"/>
      <c r="AB26" s="42"/>
      <c r="AC26" s="42"/>
      <c r="AD26" s="42"/>
      <c r="AE26" s="42"/>
      <c r="AF26" s="42"/>
      <c r="AG26" s="42"/>
      <c r="AH26" s="42"/>
      <c r="AI26" s="42"/>
      <c r="AJ26" s="42"/>
      <c r="AK26" s="43">
        <f>ROUNDUP(AG94,2)</f>
        <v>0</v>
      </c>
      <c r="AL26" s="42"/>
      <c r="AM26" s="42"/>
      <c r="AN26" s="42"/>
      <c r="AO26" s="42"/>
      <c r="AP26" s="40"/>
      <c r="AQ26" s="40"/>
      <c r="AR26" s="44"/>
      <c r="BE26" s="31"/>
    </row>
    <row r="27" s="2" customFormat="1" ht="6.96" customHeight="1">
      <c r="A27" s="38"/>
      <c r="B27" s="39"/>
      <c r="C27" s="40"/>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4"/>
      <c r="BE27" s="31"/>
    </row>
    <row r="28" s="2" customFormat="1">
      <c r="A28" s="38"/>
      <c r="B28" s="39"/>
      <c r="C28" s="40"/>
      <c r="D28" s="40"/>
      <c r="E28" s="40"/>
      <c r="F28" s="40"/>
      <c r="G28" s="40"/>
      <c r="H28" s="40"/>
      <c r="I28" s="40"/>
      <c r="J28" s="40"/>
      <c r="K28" s="40"/>
      <c r="L28" s="45" t="s">
        <v>37</v>
      </c>
      <c r="M28" s="45"/>
      <c r="N28" s="45"/>
      <c r="O28" s="45"/>
      <c r="P28" s="45"/>
      <c r="Q28" s="40"/>
      <c r="R28" s="40"/>
      <c r="S28" s="40"/>
      <c r="T28" s="40"/>
      <c r="U28" s="40"/>
      <c r="V28" s="40"/>
      <c r="W28" s="45" t="s">
        <v>38</v>
      </c>
      <c r="X28" s="45"/>
      <c r="Y28" s="45"/>
      <c r="Z28" s="45"/>
      <c r="AA28" s="45"/>
      <c r="AB28" s="45"/>
      <c r="AC28" s="45"/>
      <c r="AD28" s="45"/>
      <c r="AE28" s="45"/>
      <c r="AF28" s="40"/>
      <c r="AG28" s="40"/>
      <c r="AH28" s="40"/>
      <c r="AI28" s="40"/>
      <c r="AJ28" s="40"/>
      <c r="AK28" s="45" t="s">
        <v>39</v>
      </c>
      <c r="AL28" s="45"/>
      <c r="AM28" s="45"/>
      <c r="AN28" s="45"/>
      <c r="AO28" s="45"/>
      <c r="AP28" s="40"/>
      <c r="AQ28" s="40"/>
      <c r="AR28" s="44"/>
      <c r="BE28" s="31"/>
    </row>
    <row r="29" s="3" customFormat="1" ht="14.4" customHeight="1">
      <c r="A29" s="3"/>
      <c r="B29" s="46"/>
      <c r="C29" s="47"/>
      <c r="D29" s="32" t="s">
        <v>40</v>
      </c>
      <c r="E29" s="47"/>
      <c r="F29" s="32" t="s">
        <v>41</v>
      </c>
      <c r="G29" s="47"/>
      <c r="H29" s="47"/>
      <c r="I29" s="47"/>
      <c r="J29" s="47"/>
      <c r="K29" s="47"/>
      <c r="L29" s="48">
        <v>0.20999999999999999</v>
      </c>
      <c r="M29" s="47"/>
      <c r="N29" s="47"/>
      <c r="O29" s="47"/>
      <c r="P29" s="47"/>
      <c r="Q29" s="47"/>
      <c r="R29" s="47"/>
      <c r="S29" s="47"/>
      <c r="T29" s="47"/>
      <c r="U29" s="47"/>
      <c r="V29" s="47"/>
      <c r="W29" s="49">
        <f>ROUNDUP(AZ94, 2)</f>
        <v>0</v>
      </c>
      <c r="X29" s="47"/>
      <c r="Y29" s="47"/>
      <c r="Z29" s="47"/>
      <c r="AA29" s="47"/>
      <c r="AB29" s="47"/>
      <c r="AC29" s="47"/>
      <c r="AD29" s="47"/>
      <c r="AE29" s="47"/>
      <c r="AF29" s="47"/>
      <c r="AG29" s="47"/>
      <c r="AH29" s="47"/>
      <c r="AI29" s="47"/>
      <c r="AJ29" s="47"/>
      <c r="AK29" s="49">
        <f>ROUNDUP(AV94, 2)</f>
        <v>0</v>
      </c>
      <c r="AL29" s="47"/>
      <c r="AM29" s="47"/>
      <c r="AN29" s="47"/>
      <c r="AO29" s="47"/>
      <c r="AP29" s="47"/>
      <c r="AQ29" s="47"/>
      <c r="AR29" s="50"/>
      <c r="BE29" s="51"/>
    </row>
    <row r="30" s="3" customFormat="1" ht="14.4" customHeight="1">
      <c r="A30" s="3"/>
      <c r="B30" s="46"/>
      <c r="C30" s="47"/>
      <c r="D30" s="47"/>
      <c r="E30" s="47"/>
      <c r="F30" s="32" t="s">
        <v>42</v>
      </c>
      <c r="G30" s="47"/>
      <c r="H30" s="47"/>
      <c r="I30" s="47"/>
      <c r="J30" s="47"/>
      <c r="K30" s="47"/>
      <c r="L30" s="48">
        <v>0.12</v>
      </c>
      <c r="M30" s="47"/>
      <c r="N30" s="47"/>
      <c r="O30" s="47"/>
      <c r="P30" s="47"/>
      <c r="Q30" s="47"/>
      <c r="R30" s="47"/>
      <c r="S30" s="47"/>
      <c r="T30" s="47"/>
      <c r="U30" s="47"/>
      <c r="V30" s="47"/>
      <c r="W30" s="49">
        <f>ROUNDUP(BA94, 2)</f>
        <v>0</v>
      </c>
      <c r="X30" s="47"/>
      <c r="Y30" s="47"/>
      <c r="Z30" s="47"/>
      <c r="AA30" s="47"/>
      <c r="AB30" s="47"/>
      <c r="AC30" s="47"/>
      <c r="AD30" s="47"/>
      <c r="AE30" s="47"/>
      <c r="AF30" s="47"/>
      <c r="AG30" s="47"/>
      <c r="AH30" s="47"/>
      <c r="AI30" s="47"/>
      <c r="AJ30" s="47"/>
      <c r="AK30" s="49">
        <f>ROUNDUP(AW94, 2)</f>
        <v>0</v>
      </c>
      <c r="AL30" s="47"/>
      <c r="AM30" s="47"/>
      <c r="AN30" s="47"/>
      <c r="AO30" s="47"/>
      <c r="AP30" s="47"/>
      <c r="AQ30" s="47"/>
      <c r="AR30" s="50"/>
      <c r="BE30" s="51"/>
    </row>
    <row r="31" hidden="1" s="3" customFormat="1" ht="14.4" customHeight="1">
      <c r="A31" s="3"/>
      <c r="B31" s="46"/>
      <c r="C31" s="47"/>
      <c r="D31" s="47"/>
      <c r="E31" s="47"/>
      <c r="F31" s="32" t="s">
        <v>43</v>
      </c>
      <c r="G31" s="47"/>
      <c r="H31" s="47"/>
      <c r="I31" s="47"/>
      <c r="J31" s="47"/>
      <c r="K31" s="47"/>
      <c r="L31" s="48">
        <v>0.20999999999999999</v>
      </c>
      <c r="M31" s="47"/>
      <c r="N31" s="47"/>
      <c r="O31" s="47"/>
      <c r="P31" s="47"/>
      <c r="Q31" s="47"/>
      <c r="R31" s="47"/>
      <c r="S31" s="47"/>
      <c r="T31" s="47"/>
      <c r="U31" s="47"/>
      <c r="V31" s="47"/>
      <c r="W31" s="49">
        <f>ROUNDUP(BB94, 2)</f>
        <v>0</v>
      </c>
      <c r="X31" s="47"/>
      <c r="Y31" s="47"/>
      <c r="Z31" s="47"/>
      <c r="AA31" s="47"/>
      <c r="AB31" s="47"/>
      <c r="AC31" s="47"/>
      <c r="AD31" s="47"/>
      <c r="AE31" s="47"/>
      <c r="AF31" s="47"/>
      <c r="AG31" s="47"/>
      <c r="AH31" s="47"/>
      <c r="AI31" s="47"/>
      <c r="AJ31" s="47"/>
      <c r="AK31" s="49">
        <v>0</v>
      </c>
      <c r="AL31" s="47"/>
      <c r="AM31" s="47"/>
      <c r="AN31" s="47"/>
      <c r="AO31" s="47"/>
      <c r="AP31" s="47"/>
      <c r="AQ31" s="47"/>
      <c r="AR31" s="50"/>
      <c r="BE31" s="51"/>
    </row>
    <row r="32" hidden="1" s="3" customFormat="1" ht="14.4" customHeight="1">
      <c r="A32" s="3"/>
      <c r="B32" s="46"/>
      <c r="C32" s="47"/>
      <c r="D32" s="47"/>
      <c r="E32" s="47"/>
      <c r="F32" s="32" t="s">
        <v>44</v>
      </c>
      <c r="G32" s="47"/>
      <c r="H32" s="47"/>
      <c r="I32" s="47"/>
      <c r="J32" s="47"/>
      <c r="K32" s="47"/>
      <c r="L32" s="48">
        <v>0.12</v>
      </c>
      <c r="M32" s="47"/>
      <c r="N32" s="47"/>
      <c r="O32" s="47"/>
      <c r="P32" s="47"/>
      <c r="Q32" s="47"/>
      <c r="R32" s="47"/>
      <c r="S32" s="47"/>
      <c r="T32" s="47"/>
      <c r="U32" s="47"/>
      <c r="V32" s="47"/>
      <c r="W32" s="49">
        <f>ROUNDUP(BC94, 2)</f>
        <v>0</v>
      </c>
      <c r="X32" s="47"/>
      <c r="Y32" s="47"/>
      <c r="Z32" s="47"/>
      <c r="AA32" s="47"/>
      <c r="AB32" s="47"/>
      <c r="AC32" s="47"/>
      <c r="AD32" s="47"/>
      <c r="AE32" s="47"/>
      <c r="AF32" s="47"/>
      <c r="AG32" s="47"/>
      <c r="AH32" s="47"/>
      <c r="AI32" s="47"/>
      <c r="AJ32" s="47"/>
      <c r="AK32" s="49">
        <v>0</v>
      </c>
      <c r="AL32" s="47"/>
      <c r="AM32" s="47"/>
      <c r="AN32" s="47"/>
      <c r="AO32" s="47"/>
      <c r="AP32" s="47"/>
      <c r="AQ32" s="47"/>
      <c r="AR32" s="50"/>
      <c r="BE32" s="51"/>
    </row>
    <row r="33" hidden="1" s="3" customFormat="1" ht="14.4" customHeight="1">
      <c r="A33" s="3"/>
      <c r="B33" s="46"/>
      <c r="C33" s="47"/>
      <c r="D33" s="47"/>
      <c r="E33" s="47"/>
      <c r="F33" s="32" t="s">
        <v>45</v>
      </c>
      <c r="G33" s="47"/>
      <c r="H33" s="47"/>
      <c r="I33" s="47"/>
      <c r="J33" s="47"/>
      <c r="K33" s="47"/>
      <c r="L33" s="48">
        <v>0</v>
      </c>
      <c r="M33" s="47"/>
      <c r="N33" s="47"/>
      <c r="O33" s="47"/>
      <c r="P33" s="47"/>
      <c r="Q33" s="47"/>
      <c r="R33" s="47"/>
      <c r="S33" s="47"/>
      <c r="T33" s="47"/>
      <c r="U33" s="47"/>
      <c r="V33" s="47"/>
      <c r="W33" s="49">
        <f>ROUNDUP(BD94, 2)</f>
        <v>0</v>
      </c>
      <c r="X33" s="47"/>
      <c r="Y33" s="47"/>
      <c r="Z33" s="47"/>
      <c r="AA33" s="47"/>
      <c r="AB33" s="47"/>
      <c r="AC33" s="47"/>
      <c r="AD33" s="47"/>
      <c r="AE33" s="47"/>
      <c r="AF33" s="47"/>
      <c r="AG33" s="47"/>
      <c r="AH33" s="47"/>
      <c r="AI33" s="47"/>
      <c r="AJ33" s="47"/>
      <c r="AK33" s="49">
        <v>0</v>
      </c>
      <c r="AL33" s="47"/>
      <c r="AM33" s="47"/>
      <c r="AN33" s="47"/>
      <c r="AO33" s="47"/>
      <c r="AP33" s="47"/>
      <c r="AQ33" s="47"/>
      <c r="AR33" s="50"/>
      <c r="BE33" s="51"/>
    </row>
    <row r="34" s="2" customFormat="1" ht="6.96" customHeight="1">
      <c r="A34" s="38"/>
      <c r="B34" s="39"/>
      <c r="C34" s="40"/>
      <c r="D34" s="40"/>
      <c r="E34" s="40"/>
      <c r="F34" s="40"/>
      <c r="G34" s="40"/>
      <c r="H34" s="40"/>
      <c r="I34" s="40"/>
      <c r="J34" s="40"/>
      <c r="K34" s="40"/>
      <c r="L34" s="40"/>
      <c r="M34" s="40"/>
      <c r="N34" s="40"/>
      <c r="O34" s="40"/>
      <c r="P34" s="40"/>
      <c r="Q34" s="40"/>
      <c r="R34" s="40"/>
      <c r="S34" s="40"/>
      <c r="T34" s="40"/>
      <c r="U34" s="40"/>
      <c r="V34" s="40"/>
      <c r="W34" s="40"/>
      <c r="X34" s="40"/>
      <c r="Y34" s="40"/>
      <c r="Z34" s="40"/>
      <c r="AA34" s="40"/>
      <c r="AB34" s="40"/>
      <c r="AC34" s="40"/>
      <c r="AD34" s="40"/>
      <c r="AE34" s="40"/>
      <c r="AF34" s="40"/>
      <c r="AG34" s="40"/>
      <c r="AH34" s="40"/>
      <c r="AI34" s="40"/>
      <c r="AJ34" s="40"/>
      <c r="AK34" s="40"/>
      <c r="AL34" s="40"/>
      <c r="AM34" s="40"/>
      <c r="AN34" s="40"/>
      <c r="AO34" s="40"/>
      <c r="AP34" s="40"/>
      <c r="AQ34" s="40"/>
      <c r="AR34" s="44"/>
      <c r="BE34" s="31"/>
    </row>
    <row r="35" s="2" customFormat="1" ht="25.92" customHeight="1">
      <c r="A35" s="38"/>
      <c r="B35" s="39"/>
      <c r="C35" s="52"/>
      <c r="D35" s="53" t="s">
        <v>46</v>
      </c>
      <c r="E35" s="54"/>
      <c r="F35" s="54"/>
      <c r="G35" s="54"/>
      <c r="H35" s="54"/>
      <c r="I35" s="54"/>
      <c r="J35" s="54"/>
      <c r="K35" s="54"/>
      <c r="L35" s="54"/>
      <c r="M35" s="54"/>
      <c r="N35" s="54"/>
      <c r="O35" s="54"/>
      <c r="P35" s="54"/>
      <c r="Q35" s="54"/>
      <c r="R35" s="54"/>
      <c r="S35" s="54"/>
      <c r="T35" s="55" t="s">
        <v>47</v>
      </c>
      <c r="U35" s="54"/>
      <c r="V35" s="54"/>
      <c r="W35" s="54"/>
      <c r="X35" s="56" t="s">
        <v>48</v>
      </c>
      <c r="Y35" s="54"/>
      <c r="Z35" s="54"/>
      <c r="AA35" s="54"/>
      <c r="AB35" s="54"/>
      <c r="AC35" s="54"/>
      <c r="AD35" s="54"/>
      <c r="AE35" s="54"/>
      <c r="AF35" s="54"/>
      <c r="AG35" s="54"/>
      <c r="AH35" s="54"/>
      <c r="AI35" s="54"/>
      <c r="AJ35" s="54"/>
      <c r="AK35" s="57">
        <f>SUM(AK26:AK33)</f>
        <v>0</v>
      </c>
      <c r="AL35" s="54"/>
      <c r="AM35" s="54"/>
      <c r="AN35" s="54"/>
      <c r="AO35" s="58"/>
      <c r="AP35" s="52"/>
      <c r="AQ35" s="52"/>
      <c r="AR35" s="44"/>
      <c r="BE35" s="38"/>
    </row>
    <row r="36" s="2" customFormat="1" ht="6.96" customHeight="1">
      <c r="A36" s="38"/>
      <c r="B36" s="39"/>
      <c r="C36" s="40"/>
      <c r="D36" s="40"/>
      <c r="E36" s="40"/>
      <c r="F36" s="40"/>
      <c r="G36" s="40"/>
      <c r="H36" s="40"/>
      <c r="I36" s="40"/>
      <c r="J36" s="40"/>
      <c r="K36" s="40"/>
      <c r="L36" s="40"/>
      <c r="M36" s="40"/>
      <c r="N36" s="40"/>
      <c r="O36" s="40"/>
      <c r="P36" s="40"/>
      <c r="Q36" s="40"/>
      <c r="R36" s="40"/>
      <c r="S36" s="40"/>
      <c r="T36" s="40"/>
      <c r="U36" s="40"/>
      <c r="V36" s="40"/>
      <c r="W36" s="40"/>
      <c r="X36" s="40"/>
      <c r="Y36" s="40"/>
      <c r="Z36" s="40"/>
      <c r="AA36" s="40"/>
      <c r="AB36" s="40"/>
      <c r="AC36" s="40"/>
      <c r="AD36" s="40"/>
      <c r="AE36" s="40"/>
      <c r="AF36" s="40"/>
      <c r="AG36" s="40"/>
      <c r="AH36" s="40"/>
      <c r="AI36" s="40"/>
      <c r="AJ36" s="40"/>
      <c r="AK36" s="40"/>
      <c r="AL36" s="40"/>
      <c r="AM36" s="40"/>
      <c r="AN36" s="40"/>
      <c r="AO36" s="40"/>
      <c r="AP36" s="40"/>
      <c r="AQ36" s="40"/>
      <c r="AR36" s="44"/>
      <c r="BE36" s="38"/>
    </row>
    <row r="37" s="2" customFormat="1" ht="14.4" customHeight="1">
      <c r="A37" s="38"/>
      <c r="B37" s="39"/>
      <c r="C37" s="40"/>
      <c r="D37" s="40"/>
      <c r="E37" s="40"/>
      <c r="F37" s="40"/>
      <c r="G37" s="40"/>
      <c r="H37" s="40"/>
      <c r="I37" s="40"/>
      <c r="J37" s="40"/>
      <c r="K37" s="40"/>
      <c r="L37" s="40"/>
      <c r="M37" s="40"/>
      <c r="N37" s="40"/>
      <c r="O37" s="40"/>
      <c r="P37" s="40"/>
      <c r="Q37" s="40"/>
      <c r="R37" s="40"/>
      <c r="S37" s="40"/>
      <c r="T37" s="40"/>
      <c r="U37" s="40"/>
      <c r="V37" s="40"/>
      <c r="W37" s="40"/>
      <c r="X37" s="40"/>
      <c r="Y37" s="40"/>
      <c r="Z37" s="40"/>
      <c r="AA37" s="40"/>
      <c r="AB37" s="40"/>
      <c r="AC37" s="40"/>
      <c r="AD37" s="40"/>
      <c r="AE37" s="40"/>
      <c r="AF37" s="40"/>
      <c r="AG37" s="40"/>
      <c r="AH37" s="40"/>
      <c r="AI37" s="40"/>
      <c r="AJ37" s="40"/>
      <c r="AK37" s="40"/>
      <c r="AL37" s="40"/>
      <c r="AM37" s="40"/>
      <c r="AN37" s="40"/>
      <c r="AO37" s="40"/>
      <c r="AP37" s="40"/>
      <c r="AQ37" s="40"/>
      <c r="AR37" s="44"/>
      <c r="BE37" s="38"/>
    </row>
    <row r="38" s="1" customFormat="1" ht="14.4" customHeight="1">
      <c r="B38" s="21"/>
      <c r="C38" s="22"/>
      <c r="D38" s="22"/>
      <c r="E38" s="22"/>
      <c r="F38" s="22"/>
      <c r="G38" s="22"/>
      <c r="H38" s="22"/>
      <c r="I38" s="22"/>
      <c r="J38" s="22"/>
      <c r="K38" s="22"/>
      <c r="L38" s="22"/>
      <c r="M38" s="22"/>
      <c r="N38" s="22"/>
      <c r="O38" s="22"/>
      <c r="P38" s="22"/>
      <c r="Q38" s="22"/>
      <c r="R38" s="22"/>
      <c r="S38" s="22"/>
      <c r="T38" s="22"/>
      <c r="U38" s="22"/>
      <c r="V38" s="22"/>
      <c r="W38" s="22"/>
      <c r="X38" s="22"/>
      <c r="Y38" s="22"/>
      <c r="Z38" s="22"/>
      <c r="AA38" s="22"/>
      <c r="AB38" s="22"/>
      <c r="AC38" s="22"/>
      <c r="AD38" s="22"/>
      <c r="AE38" s="22"/>
      <c r="AF38" s="22"/>
      <c r="AG38" s="22"/>
      <c r="AH38" s="22"/>
      <c r="AI38" s="22"/>
      <c r="AJ38" s="22"/>
      <c r="AK38" s="22"/>
      <c r="AL38" s="22"/>
      <c r="AM38" s="22"/>
      <c r="AN38" s="22"/>
      <c r="AO38" s="22"/>
      <c r="AP38" s="22"/>
      <c r="AQ38" s="22"/>
      <c r="AR38" s="20"/>
    </row>
    <row r="39" s="1" customFormat="1" ht="14.4" customHeight="1">
      <c r="B39" s="21"/>
      <c r="C39" s="22"/>
      <c r="D39" s="22"/>
      <c r="E39" s="22"/>
      <c r="F39" s="22"/>
      <c r="G39" s="22"/>
      <c r="H39" s="22"/>
      <c r="I39" s="22"/>
      <c r="J39" s="22"/>
      <c r="K39" s="22"/>
      <c r="L39" s="22"/>
      <c r="M39" s="22"/>
      <c r="N39" s="22"/>
      <c r="O39" s="22"/>
      <c r="P39" s="22"/>
      <c r="Q39" s="22"/>
      <c r="R39" s="22"/>
      <c r="S39" s="22"/>
      <c r="T39" s="22"/>
      <c r="U39" s="22"/>
      <c r="V39" s="22"/>
      <c r="W39" s="22"/>
      <c r="X39" s="22"/>
      <c r="Y39" s="22"/>
      <c r="Z39" s="22"/>
      <c r="AA39" s="22"/>
      <c r="AB39" s="22"/>
      <c r="AC39" s="22"/>
      <c r="AD39" s="22"/>
      <c r="AE39" s="22"/>
      <c r="AF39" s="22"/>
      <c r="AG39" s="22"/>
      <c r="AH39" s="22"/>
      <c r="AI39" s="22"/>
      <c r="AJ39" s="22"/>
      <c r="AK39" s="22"/>
      <c r="AL39" s="22"/>
      <c r="AM39" s="22"/>
      <c r="AN39" s="22"/>
      <c r="AO39" s="22"/>
      <c r="AP39" s="22"/>
      <c r="AQ39" s="22"/>
      <c r="AR39" s="20"/>
    </row>
    <row r="40" s="1" customFormat="1" ht="14.4" customHeight="1">
      <c r="B40" s="21"/>
      <c r="C40" s="22"/>
      <c r="D40" s="22"/>
      <c r="E40" s="22"/>
      <c r="F40" s="22"/>
      <c r="G40" s="22"/>
      <c r="H40" s="22"/>
      <c r="I40" s="22"/>
      <c r="J40" s="22"/>
      <c r="K40" s="22"/>
      <c r="L40" s="22"/>
      <c r="M40" s="22"/>
      <c r="N40" s="22"/>
      <c r="O40" s="22"/>
      <c r="P40" s="22"/>
      <c r="Q40" s="22"/>
      <c r="R40" s="22"/>
      <c r="S40" s="22"/>
      <c r="T40" s="22"/>
      <c r="U40" s="22"/>
      <c r="V40" s="22"/>
      <c r="W40" s="22"/>
      <c r="X40" s="22"/>
      <c r="Y40" s="22"/>
      <c r="Z40" s="22"/>
      <c r="AA40" s="22"/>
      <c r="AB40" s="22"/>
      <c r="AC40" s="22"/>
      <c r="AD40" s="22"/>
      <c r="AE40" s="22"/>
      <c r="AF40" s="22"/>
      <c r="AG40" s="22"/>
      <c r="AH40" s="22"/>
      <c r="AI40" s="22"/>
      <c r="AJ40" s="22"/>
      <c r="AK40" s="22"/>
      <c r="AL40" s="22"/>
      <c r="AM40" s="22"/>
      <c r="AN40" s="22"/>
      <c r="AO40" s="22"/>
      <c r="AP40" s="22"/>
      <c r="AQ40" s="22"/>
      <c r="AR40" s="20"/>
    </row>
    <row r="41" s="1" customFormat="1" ht="14.4" customHeight="1">
      <c r="B41" s="21"/>
      <c r="C41" s="22"/>
      <c r="D41" s="22"/>
      <c r="E41" s="22"/>
      <c r="F41" s="22"/>
      <c r="G41" s="22"/>
      <c r="H41" s="22"/>
      <c r="I41" s="22"/>
      <c r="J41" s="22"/>
      <c r="K41" s="22"/>
      <c r="L41" s="22"/>
      <c r="M41" s="22"/>
      <c r="N41" s="22"/>
      <c r="O41" s="22"/>
      <c r="P41" s="22"/>
      <c r="Q41" s="22"/>
      <c r="R41" s="22"/>
      <c r="S41" s="22"/>
      <c r="T41" s="22"/>
      <c r="U41" s="22"/>
      <c r="V41" s="22"/>
      <c r="W41" s="22"/>
      <c r="X41" s="22"/>
      <c r="Y41" s="22"/>
      <c r="Z41" s="22"/>
      <c r="AA41" s="22"/>
      <c r="AB41" s="22"/>
      <c r="AC41" s="22"/>
      <c r="AD41" s="22"/>
      <c r="AE41" s="22"/>
      <c r="AF41" s="22"/>
      <c r="AG41" s="22"/>
      <c r="AH41" s="22"/>
      <c r="AI41" s="22"/>
      <c r="AJ41" s="22"/>
      <c r="AK41" s="22"/>
      <c r="AL41" s="22"/>
      <c r="AM41" s="22"/>
      <c r="AN41" s="22"/>
      <c r="AO41" s="22"/>
      <c r="AP41" s="22"/>
      <c r="AQ41" s="22"/>
      <c r="AR41" s="20"/>
    </row>
    <row r="42" s="1" customFormat="1" ht="14.4" customHeight="1">
      <c r="B42" s="21"/>
      <c r="C42" s="22"/>
      <c r="D42" s="22"/>
      <c r="E42" s="22"/>
      <c r="F42" s="22"/>
      <c r="G42" s="22"/>
      <c r="H42" s="22"/>
      <c r="I42" s="22"/>
      <c r="J42" s="22"/>
      <c r="K42" s="22"/>
      <c r="L42" s="22"/>
      <c r="M42" s="22"/>
      <c r="N42" s="22"/>
      <c r="O42" s="22"/>
      <c r="P42" s="22"/>
      <c r="Q42" s="22"/>
      <c r="R42" s="22"/>
      <c r="S42" s="22"/>
      <c r="T42" s="22"/>
      <c r="U42" s="22"/>
      <c r="V42" s="22"/>
      <c r="W42" s="22"/>
      <c r="X42" s="22"/>
      <c r="Y42" s="22"/>
      <c r="Z42" s="22"/>
      <c r="AA42" s="22"/>
      <c r="AB42" s="22"/>
      <c r="AC42" s="22"/>
      <c r="AD42" s="22"/>
      <c r="AE42" s="22"/>
      <c r="AF42" s="22"/>
      <c r="AG42" s="22"/>
      <c r="AH42" s="22"/>
      <c r="AI42" s="22"/>
      <c r="AJ42" s="22"/>
      <c r="AK42" s="22"/>
      <c r="AL42" s="22"/>
      <c r="AM42" s="22"/>
      <c r="AN42" s="22"/>
      <c r="AO42" s="22"/>
      <c r="AP42" s="22"/>
      <c r="AQ42" s="22"/>
      <c r="AR42" s="20"/>
    </row>
    <row r="43" s="1" customFormat="1" ht="14.4" customHeight="1">
      <c r="B43" s="21"/>
      <c r="C43" s="22"/>
      <c r="D43" s="22"/>
      <c r="E43" s="22"/>
      <c r="F43" s="22"/>
      <c r="G43" s="22"/>
      <c r="H43" s="22"/>
      <c r="I43" s="22"/>
      <c r="J43" s="22"/>
      <c r="K43" s="22"/>
      <c r="L43" s="22"/>
      <c r="M43" s="22"/>
      <c r="N43" s="22"/>
      <c r="O43" s="22"/>
      <c r="P43" s="22"/>
      <c r="Q43" s="22"/>
      <c r="R43" s="22"/>
      <c r="S43" s="22"/>
      <c r="T43" s="22"/>
      <c r="U43" s="22"/>
      <c r="V43" s="22"/>
      <c r="W43" s="22"/>
      <c r="X43" s="22"/>
      <c r="Y43" s="22"/>
      <c r="Z43" s="22"/>
      <c r="AA43" s="22"/>
      <c r="AB43" s="22"/>
      <c r="AC43" s="22"/>
      <c r="AD43" s="22"/>
      <c r="AE43" s="22"/>
      <c r="AF43" s="22"/>
      <c r="AG43" s="22"/>
      <c r="AH43" s="22"/>
      <c r="AI43" s="22"/>
      <c r="AJ43" s="22"/>
      <c r="AK43" s="22"/>
      <c r="AL43" s="22"/>
      <c r="AM43" s="22"/>
      <c r="AN43" s="22"/>
      <c r="AO43" s="22"/>
      <c r="AP43" s="22"/>
      <c r="AQ43" s="22"/>
      <c r="AR43" s="20"/>
    </row>
    <row r="44" s="1" customFormat="1" ht="14.4" customHeight="1">
      <c r="B44" s="21"/>
      <c r="C44" s="22"/>
      <c r="D44" s="22"/>
      <c r="E44" s="22"/>
      <c r="F44" s="22"/>
      <c r="G44" s="22"/>
      <c r="H44" s="22"/>
      <c r="I44" s="22"/>
      <c r="J44" s="22"/>
      <c r="K44" s="22"/>
      <c r="L44" s="22"/>
      <c r="M44" s="22"/>
      <c r="N44" s="22"/>
      <c r="O44" s="22"/>
      <c r="P44" s="22"/>
      <c r="Q44" s="22"/>
      <c r="R44" s="22"/>
      <c r="S44" s="22"/>
      <c r="T44" s="22"/>
      <c r="U44" s="22"/>
      <c r="V44" s="22"/>
      <c r="W44" s="22"/>
      <c r="X44" s="22"/>
      <c r="Y44" s="22"/>
      <c r="Z44" s="22"/>
      <c r="AA44" s="22"/>
      <c r="AB44" s="22"/>
      <c r="AC44" s="22"/>
      <c r="AD44" s="22"/>
      <c r="AE44" s="22"/>
      <c r="AF44" s="22"/>
      <c r="AG44" s="22"/>
      <c r="AH44" s="22"/>
      <c r="AI44" s="22"/>
      <c r="AJ44" s="22"/>
      <c r="AK44" s="22"/>
      <c r="AL44" s="22"/>
      <c r="AM44" s="22"/>
      <c r="AN44" s="22"/>
      <c r="AO44" s="22"/>
      <c r="AP44" s="22"/>
      <c r="AQ44" s="22"/>
      <c r="AR44" s="20"/>
    </row>
    <row r="45" s="1" customFormat="1" ht="14.4" customHeight="1">
      <c r="B45" s="21"/>
      <c r="C45" s="22"/>
      <c r="D45" s="22"/>
      <c r="E45" s="22"/>
      <c r="F45" s="22"/>
      <c r="G45" s="22"/>
      <c r="H45" s="22"/>
      <c r="I45" s="22"/>
      <c r="J45" s="22"/>
      <c r="K45" s="22"/>
      <c r="L45" s="22"/>
      <c r="M45" s="22"/>
      <c r="N45" s="22"/>
      <c r="O45" s="22"/>
      <c r="P45" s="22"/>
      <c r="Q45" s="22"/>
      <c r="R45" s="22"/>
      <c r="S45" s="22"/>
      <c r="T45" s="22"/>
      <c r="U45" s="22"/>
      <c r="V45" s="22"/>
      <c r="W45" s="22"/>
      <c r="X45" s="22"/>
      <c r="Y45" s="22"/>
      <c r="Z45" s="22"/>
      <c r="AA45" s="22"/>
      <c r="AB45" s="22"/>
      <c r="AC45" s="22"/>
      <c r="AD45" s="22"/>
      <c r="AE45" s="22"/>
      <c r="AF45" s="22"/>
      <c r="AG45" s="22"/>
      <c r="AH45" s="22"/>
      <c r="AI45" s="22"/>
      <c r="AJ45" s="22"/>
      <c r="AK45" s="22"/>
      <c r="AL45" s="22"/>
      <c r="AM45" s="22"/>
      <c r="AN45" s="22"/>
      <c r="AO45" s="22"/>
      <c r="AP45" s="22"/>
      <c r="AQ45" s="22"/>
      <c r="AR45" s="20"/>
    </row>
    <row r="46" s="1" customFormat="1" ht="14.4" customHeight="1">
      <c r="B46" s="21"/>
      <c r="C46" s="22"/>
      <c r="D46" s="22"/>
      <c r="E46" s="22"/>
      <c r="F46" s="22"/>
      <c r="G46" s="22"/>
      <c r="H46" s="22"/>
      <c r="I46" s="22"/>
      <c r="J46" s="22"/>
      <c r="K46" s="22"/>
      <c r="L46" s="22"/>
      <c r="M46" s="22"/>
      <c r="N46" s="22"/>
      <c r="O46" s="22"/>
      <c r="P46" s="22"/>
      <c r="Q46" s="22"/>
      <c r="R46" s="22"/>
      <c r="S46" s="22"/>
      <c r="T46" s="22"/>
      <c r="U46" s="22"/>
      <c r="V46" s="22"/>
      <c r="W46" s="22"/>
      <c r="X46" s="22"/>
      <c r="Y46" s="22"/>
      <c r="Z46" s="22"/>
      <c r="AA46" s="22"/>
      <c r="AB46" s="22"/>
      <c r="AC46" s="22"/>
      <c r="AD46" s="22"/>
      <c r="AE46" s="22"/>
      <c r="AF46" s="22"/>
      <c r="AG46" s="22"/>
      <c r="AH46" s="22"/>
      <c r="AI46" s="22"/>
      <c r="AJ46" s="22"/>
      <c r="AK46" s="22"/>
      <c r="AL46" s="22"/>
      <c r="AM46" s="22"/>
      <c r="AN46" s="22"/>
      <c r="AO46" s="22"/>
      <c r="AP46" s="22"/>
      <c r="AQ46" s="22"/>
      <c r="AR46" s="20"/>
    </row>
    <row r="47" s="1" customFormat="1" ht="14.4" customHeight="1">
      <c r="B47" s="21"/>
      <c r="C47" s="22"/>
      <c r="D47" s="22"/>
      <c r="E47" s="22"/>
      <c r="F47" s="22"/>
      <c r="G47" s="22"/>
      <c r="H47" s="22"/>
      <c r="I47" s="22"/>
      <c r="J47" s="22"/>
      <c r="K47" s="22"/>
      <c r="L47" s="22"/>
      <c r="M47" s="22"/>
      <c r="N47" s="22"/>
      <c r="O47" s="22"/>
      <c r="P47" s="22"/>
      <c r="Q47" s="22"/>
      <c r="R47" s="22"/>
      <c r="S47" s="22"/>
      <c r="T47" s="22"/>
      <c r="U47" s="22"/>
      <c r="V47" s="22"/>
      <c r="W47" s="22"/>
      <c r="X47" s="22"/>
      <c r="Y47" s="22"/>
      <c r="Z47" s="22"/>
      <c r="AA47" s="22"/>
      <c r="AB47" s="22"/>
      <c r="AC47" s="22"/>
      <c r="AD47" s="22"/>
      <c r="AE47" s="22"/>
      <c r="AF47" s="22"/>
      <c r="AG47" s="22"/>
      <c r="AH47" s="22"/>
      <c r="AI47" s="22"/>
      <c r="AJ47" s="22"/>
      <c r="AK47" s="22"/>
      <c r="AL47" s="22"/>
      <c r="AM47" s="22"/>
      <c r="AN47" s="22"/>
      <c r="AO47" s="22"/>
      <c r="AP47" s="22"/>
      <c r="AQ47" s="22"/>
      <c r="AR47" s="20"/>
    </row>
    <row r="48" s="1" customFormat="1" ht="14.4" customHeight="1">
      <c r="B48" s="21"/>
      <c r="C48" s="22"/>
      <c r="D48" s="22"/>
      <c r="E48" s="22"/>
      <c r="F48" s="22"/>
      <c r="G48" s="22"/>
      <c r="H48" s="22"/>
      <c r="I48" s="22"/>
      <c r="J48" s="22"/>
      <c r="K48" s="22"/>
      <c r="L48" s="22"/>
      <c r="M48" s="22"/>
      <c r="N48" s="22"/>
      <c r="O48" s="22"/>
      <c r="P48" s="22"/>
      <c r="Q48" s="22"/>
      <c r="R48" s="22"/>
      <c r="S48" s="22"/>
      <c r="T48" s="22"/>
      <c r="U48" s="22"/>
      <c r="V48" s="22"/>
      <c r="W48" s="22"/>
      <c r="X48" s="22"/>
      <c r="Y48" s="22"/>
      <c r="Z48" s="22"/>
      <c r="AA48" s="22"/>
      <c r="AB48" s="22"/>
      <c r="AC48" s="22"/>
      <c r="AD48" s="22"/>
      <c r="AE48" s="22"/>
      <c r="AF48" s="22"/>
      <c r="AG48" s="22"/>
      <c r="AH48" s="22"/>
      <c r="AI48" s="22"/>
      <c r="AJ48" s="22"/>
      <c r="AK48" s="22"/>
      <c r="AL48" s="22"/>
      <c r="AM48" s="22"/>
      <c r="AN48" s="22"/>
      <c r="AO48" s="22"/>
      <c r="AP48" s="22"/>
      <c r="AQ48" s="22"/>
      <c r="AR48" s="20"/>
    </row>
    <row r="49" s="2" customFormat="1" ht="14.4" customHeight="1">
      <c r="B49" s="59"/>
      <c r="C49" s="60"/>
      <c r="D49" s="61" t="s">
        <v>49</v>
      </c>
      <c r="E49" s="62"/>
      <c r="F49" s="62"/>
      <c r="G49" s="62"/>
      <c r="H49" s="62"/>
      <c r="I49" s="62"/>
      <c r="J49" s="62"/>
      <c r="K49" s="62"/>
      <c r="L49" s="62"/>
      <c r="M49" s="62"/>
      <c r="N49" s="62"/>
      <c r="O49" s="62"/>
      <c r="P49" s="62"/>
      <c r="Q49" s="62"/>
      <c r="R49" s="62"/>
      <c r="S49" s="62"/>
      <c r="T49" s="62"/>
      <c r="U49" s="62"/>
      <c r="V49" s="62"/>
      <c r="W49" s="62"/>
      <c r="X49" s="62"/>
      <c r="Y49" s="62"/>
      <c r="Z49" s="62"/>
      <c r="AA49" s="62"/>
      <c r="AB49" s="62"/>
      <c r="AC49" s="62"/>
      <c r="AD49" s="62"/>
      <c r="AE49" s="62"/>
      <c r="AF49" s="62"/>
      <c r="AG49" s="62"/>
      <c r="AH49" s="61" t="s">
        <v>50</v>
      </c>
      <c r="AI49" s="62"/>
      <c r="AJ49" s="62"/>
      <c r="AK49" s="62"/>
      <c r="AL49" s="62"/>
      <c r="AM49" s="62"/>
      <c r="AN49" s="62"/>
      <c r="AO49" s="62"/>
      <c r="AP49" s="60"/>
      <c r="AQ49" s="60"/>
      <c r="AR49" s="63"/>
    </row>
    <row r="50">
      <c r="B50" s="21"/>
      <c r="C50" s="22"/>
      <c r="D50" s="22"/>
      <c r="E50" s="22"/>
      <c r="F50" s="22"/>
      <c r="G50" s="22"/>
      <c r="H50" s="22"/>
      <c r="I50" s="22"/>
      <c r="J50" s="22"/>
      <c r="K50" s="22"/>
      <c r="L50" s="22"/>
      <c r="M50" s="22"/>
      <c r="N50" s="22"/>
      <c r="O50" s="22"/>
      <c r="P50" s="22"/>
      <c r="Q50" s="22"/>
      <c r="R50" s="22"/>
      <c r="S50" s="22"/>
      <c r="T50" s="22"/>
      <c r="U50" s="22"/>
      <c r="V50" s="22"/>
      <c r="W50" s="22"/>
      <c r="X50" s="22"/>
      <c r="Y50" s="22"/>
      <c r="Z50" s="22"/>
      <c r="AA50" s="22"/>
      <c r="AB50" s="22"/>
      <c r="AC50" s="22"/>
      <c r="AD50" s="22"/>
      <c r="AE50" s="22"/>
      <c r="AF50" s="22"/>
      <c r="AG50" s="22"/>
      <c r="AH50" s="22"/>
      <c r="AI50" s="22"/>
      <c r="AJ50" s="22"/>
      <c r="AK50" s="22"/>
      <c r="AL50" s="22"/>
      <c r="AM50" s="22"/>
      <c r="AN50" s="22"/>
      <c r="AO50" s="22"/>
      <c r="AP50" s="22"/>
      <c r="AQ50" s="22"/>
      <c r="AR50" s="20"/>
    </row>
    <row r="51">
      <c r="B51" s="21"/>
      <c r="C51" s="22"/>
      <c r="D51" s="22"/>
      <c r="E51" s="22"/>
      <c r="F51" s="22"/>
      <c r="G51" s="22"/>
      <c r="H51" s="22"/>
      <c r="I51" s="22"/>
      <c r="J51" s="22"/>
      <c r="K51" s="22"/>
      <c r="L51" s="22"/>
      <c r="M51" s="22"/>
      <c r="N51" s="22"/>
      <c r="O51" s="22"/>
      <c r="P51" s="22"/>
      <c r="Q51" s="22"/>
      <c r="R51" s="22"/>
      <c r="S51" s="22"/>
      <c r="T51" s="22"/>
      <c r="U51" s="22"/>
      <c r="V51" s="22"/>
      <c r="W51" s="22"/>
      <c r="X51" s="22"/>
      <c r="Y51" s="22"/>
      <c r="Z51" s="22"/>
      <c r="AA51" s="22"/>
      <c r="AB51" s="22"/>
      <c r="AC51" s="22"/>
      <c r="AD51" s="22"/>
      <c r="AE51" s="22"/>
      <c r="AF51" s="22"/>
      <c r="AG51" s="22"/>
      <c r="AH51" s="22"/>
      <c r="AI51" s="22"/>
      <c r="AJ51" s="22"/>
      <c r="AK51" s="22"/>
      <c r="AL51" s="22"/>
      <c r="AM51" s="22"/>
      <c r="AN51" s="22"/>
      <c r="AO51" s="22"/>
      <c r="AP51" s="22"/>
      <c r="AQ51" s="22"/>
      <c r="AR51" s="20"/>
    </row>
    <row r="52">
      <c r="B52" s="21"/>
      <c r="C52" s="22"/>
      <c r="D52" s="22"/>
      <c r="E52" s="22"/>
      <c r="F52" s="22"/>
      <c r="G52" s="22"/>
      <c r="H52" s="22"/>
      <c r="I52" s="22"/>
      <c r="J52" s="22"/>
      <c r="K52" s="22"/>
      <c r="L52" s="22"/>
      <c r="M52" s="22"/>
      <c r="N52" s="22"/>
      <c r="O52" s="22"/>
      <c r="P52" s="22"/>
      <c r="Q52" s="22"/>
      <c r="R52" s="22"/>
      <c r="S52" s="22"/>
      <c r="T52" s="22"/>
      <c r="U52" s="22"/>
      <c r="V52" s="22"/>
      <c r="W52" s="22"/>
      <c r="X52" s="22"/>
      <c r="Y52" s="22"/>
      <c r="Z52" s="22"/>
      <c r="AA52" s="22"/>
      <c r="AB52" s="22"/>
      <c r="AC52" s="22"/>
      <c r="AD52" s="22"/>
      <c r="AE52" s="22"/>
      <c r="AF52" s="22"/>
      <c r="AG52" s="22"/>
      <c r="AH52" s="22"/>
      <c r="AI52" s="22"/>
      <c r="AJ52" s="22"/>
      <c r="AK52" s="22"/>
      <c r="AL52" s="22"/>
      <c r="AM52" s="22"/>
      <c r="AN52" s="22"/>
      <c r="AO52" s="22"/>
      <c r="AP52" s="22"/>
      <c r="AQ52" s="22"/>
      <c r="AR52" s="20"/>
    </row>
    <row r="53">
      <c r="B53" s="21"/>
      <c r="C53" s="22"/>
      <c r="D53" s="22"/>
      <c r="E53" s="22"/>
      <c r="F53" s="22"/>
      <c r="G53" s="22"/>
      <c r="H53" s="22"/>
      <c r="I53" s="22"/>
      <c r="J53" s="22"/>
      <c r="K53" s="22"/>
      <c r="L53" s="22"/>
      <c r="M53" s="22"/>
      <c r="N53" s="22"/>
      <c r="O53" s="22"/>
      <c r="P53" s="22"/>
      <c r="Q53" s="22"/>
      <c r="R53" s="22"/>
      <c r="S53" s="22"/>
      <c r="T53" s="22"/>
      <c r="U53" s="22"/>
      <c r="V53" s="22"/>
      <c r="W53" s="22"/>
      <c r="X53" s="22"/>
      <c r="Y53" s="22"/>
      <c r="Z53" s="22"/>
      <c r="AA53" s="22"/>
      <c r="AB53" s="22"/>
      <c r="AC53" s="22"/>
      <c r="AD53" s="22"/>
      <c r="AE53" s="22"/>
      <c r="AF53" s="22"/>
      <c r="AG53" s="22"/>
      <c r="AH53" s="22"/>
      <c r="AI53" s="22"/>
      <c r="AJ53" s="22"/>
      <c r="AK53" s="22"/>
      <c r="AL53" s="22"/>
      <c r="AM53" s="22"/>
      <c r="AN53" s="22"/>
      <c r="AO53" s="22"/>
      <c r="AP53" s="22"/>
      <c r="AQ53" s="22"/>
      <c r="AR53" s="20"/>
    </row>
    <row r="54">
      <c r="B54" s="21"/>
      <c r="C54" s="22"/>
      <c r="D54" s="22"/>
      <c r="E54" s="22"/>
      <c r="F54" s="22"/>
      <c r="G54" s="22"/>
      <c r="H54" s="22"/>
      <c r="I54" s="22"/>
      <c r="J54" s="22"/>
      <c r="K54" s="22"/>
      <c r="L54" s="22"/>
      <c r="M54" s="22"/>
      <c r="N54" s="22"/>
      <c r="O54" s="22"/>
      <c r="P54" s="22"/>
      <c r="Q54" s="22"/>
      <c r="R54" s="22"/>
      <c r="S54" s="22"/>
      <c r="T54" s="22"/>
      <c r="U54" s="22"/>
      <c r="V54" s="22"/>
      <c r="W54" s="22"/>
      <c r="X54" s="22"/>
      <c r="Y54" s="22"/>
      <c r="Z54" s="22"/>
      <c r="AA54" s="22"/>
      <c r="AB54" s="22"/>
      <c r="AC54" s="22"/>
      <c r="AD54" s="22"/>
      <c r="AE54" s="22"/>
      <c r="AF54" s="22"/>
      <c r="AG54" s="22"/>
      <c r="AH54" s="22"/>
      <c r="AI54" s="22"/>
      <c r="AJ54" s="22"/>
      <c r="AK54" s="22"/>
      <c r="AL54" s="22"/>
      <c r="AM54" s="22"/>
      <c r="AN54" s="22"/>
      <c r="AO54" s="22"/>
      <c r="AP54" s="22"/>
      <c r="AQ54" s="22"/>
      <c r="AR54" s="20"/>
    </row>
    <row r="55">
      <c r="B55" s="21"/>
      <c r="C55" s="22"/>
      <c r="D55" s="22"/>
      <c r="E55" s="22"/>
      <c r="F55" s="22"/>
      <c r="G55" s="22"/>
      <c r="H55" s="22"/>
      <c r="I55" s="22"/>
      <c r="J55" s="22"/>
      <c r="K55" s="22"/>
      <c r="L55" s="22"/>
      <c r="M55" s="22"/>
      <c r="N55" s="22"/>
      <c r="O55" s="22"/>
      <c r="P55" s="22"/>
      <c r="Q55" s="22"/>
      <c r="R55" s="22"/>
      <c r="S55" s="22"/>
      <c r="T55" s="22"/>
      <c r="U55" s="22"/>
      <c r="V55" s="22"/>
      <c r="W55" s="22"/>
      <c r="X55" s="22"/>
      <c r="Y55" s="22"/>
      <c r="Z55" s="22"/>
      <c r="AA55" s="22"/>
      <c r="AB55" s="22"/>
      <c r="AC55" s="22"/>
      <c r="AD55" s="22"/>
      <c r="AE55" s="22"/>
      <c r="AF55" s="22"/>
      <c r="AG55" s="22"/>
      <c r="AH55" s="22"/>
      <c r="AI55" s="22"/>
      <c r="AJ55" s="22"/>
      <c r="AK55" s="22"/>
      <c r="AL55" s="22"/>
      <c r="AM55" s="22"/>
      <c r="AN55" s="22"/>
      <c r="AO55" s="22"/>
      <c r="AP55" s="22"/>
      <c r="AQ55" s="22"/>
      <c r="AR55" s="20"/>
    </row>
    <row r="56">
      <c r="B56" s="21"/>
      <c r="C56" s="22"/>
      <c r="D56" s="22"/>
      <c r="E56" s="22"/>
      <c r="F56" s="22"/>
      <c r="G56" s="22"/>
      <c r="H56" s="22"/>
      <c r="I56" s="22"/>
      <c r="J56" s="22"/>
      <c r="K56" s="22"/>
      <c r="L56" s="22"/>
      <c r="M56" s="22"/>
      <c r="N56" s="22"/>
      <c r="O56" s="22"/>
      <c r="P56" s="22"/>
      <c r="Q56" s="22"/>
      <c r="R56" s="22"/>
      <c r="S56" s="22"/>
      <c r="T56" s="22"/>
      <c r="U56" s="22"/>
      <c r="V56" s="22"/>
      <c r="W56" s="22"/>
      <c r="X56" s="22"/>
      <c r="Y56" s="22"/>
      <c r="Z56" s="22"/>
      <c r="AA56" s="22"/>
      <c r="AB56" s="22"/>
      <c r="AC56" s="22"/>
      <c r="AD56" s="22"/>
      <c r="AE56" s="22"/>
      <c r="AF56" s="22"/>
      <c r="AG56" s="22"/>
      <c r="AH56" s="22"/>
      <c r="AI56" s="22"/>
      <c r="AJ56" s="22"/>
      <c r="AK56" s="22"/>
      <c r="AL56" s="22"/>
      <c r="AM56" s="22"/>
      <c r="AN56" s="22"/>
      <c r="AO56" s="22"/>
      <c r="AP56" s="22"/>
      <c r="AQ56" s="22"/>
      <c r="AR56" s="20"/>
    </row>
    <row r="57">
      <c r="B57" s="21"/>
      <c r="C57" s="22"/>
      <c r="D57" s="22"/>
      <c r="E57" s="22"/>
      <c r="F57" s="22"/>
      <c r="G57" s="22"/>
      <c r="H57" s="22"/>
      <c r="I57" s="22"/>
      <c r="J57" s="22"/>
      <c r="K57" s="22"/>
      <c r="L57" s="22"/>
      <c r="M57" s="22"/>
      <c r="N57" s="22"/>
      <c r="O57" s="22"/>
      <c r="P57" s="22"/>
      <c r="Q57" s="22"/>
      <c r="R57" s="22"/>
      <c r="S57" s="22"/>
      <c r="T57" s="22"/>
      <c r="U57" s="22"/>
      <c r="V57" s="22"/>
      <c r="W57" s="22"/>
      <c r="X57" s="22"/>
      <c r="Y57" s="22"/>
      <c r="Z57" s="22"/>
      <c r="AA57" s="22"/>
      <c r="AB57" s="22"/>
      <c r="AC57" s="22"/>
      <c r="AD57" s="22"/>
      <c r="AE57" s="22"/>
      <c r="AF57" s="22"/>
      <c r="AG57" s="22"/>
      <c r="AH57" s="22"/>
      <c r="AI57" s="22"/>
      <c r="AJ57" s="22"/>
      <c r="AK57" s="22"/>
      <c r="AL57" s="22"/>
      <c r="AM57" s="22"/>
      <c r="AN57" s="22"/>
      <c r="AO57" s="22"/>
      <c r="AP57" s="22"/>
      <c r="AQ57" s="22"/>
      <c r="AR57" s="20"/>
    </row>
    <row r="58">
      <c r="B58" s="21"/>
      <c r="C58" s="22"/>
      <c r="D58" s="22"/>
      <c r="E58" s="22"/>
      <c r="F58" s="22"/>
      <c r="G58" s="22"/>
      <c r="H58" s="22"/>
      <c r="I58" s="22"/>
      <c r="J58" s="22"/>
      <c r="K58" s="22"/>
      <c r="L58" s="22"/>
      <c r="M58" s="22"/>
      <c r="N58" s="22"/>
      <c r="O58" s="22"/>
      <c r="P58" s="22"/>
      <c r="Q58" s="22"/>
      <c r="R58" s="22"/>
      <c r="S58" s="22"/>
      <c r="T58" s="22"/>
      <c r="U58" s="22"/>
      <c r="V58" s="22"/>
      <c r="W58" s="22"/>
      <c r="X58" s="22"/>
      <c r="Y58" s="22"/>
      <c r="Z58" s="22"/>
      <c r="AA58" s="22"/>
      <c r="AB58" s="22"/>
      <c r="AC58" s="22"/>
      <c r="AD58" s="22"/>
      <c r="AE58" s="22"/>
      <c r="AF58" s="22"/>
      <c r="AG58" s="22"/>
      <c r="AH58" s="22"/>
      <c r="AI58" s="22"/>
      <c r="AJ58" s="22"/>
      <c r="AK58" s="22"/>
      <c r="AL58" s="22"/>
      <c r="AM58" s="22"/>
      <c r="AN58" s="22"/>
      <c r="AO58" s="22"/>
      <c r="AP58" s="22"/>
      <c r="AQ58" s="22"/>
      <c r="AR58" s="20"/>
    </row>
    <row r="59">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0"/>
    </row>
    <row r="60" s="2" customFormat="1">
      <c r="A60" s="38"/>
      <c r="B60" s="39"/>
      <c r="C60" s="40"/>
      <c r="D60" s="64" t="s">
        <v>51</v>
      </c>
      <c r="E60" s="42"/>
      <c r="F60" s="42"/>
      <c r="G60" s="42"/>
      <c r="H60" s="42"/>
      <c r="I60" s="42"/>
      <c r="J60" s="42"/>
      <c r="K60" s="42"/>
      <c r="L60" s="42"/>
      <c r="M60" s="42"/>
      <c r="N60" s="42"/>
      <c r="O60" s="42"/>
      <c r="P60" s="42"/>
      <c r="Q60" s="42"/>
      <c r="R60" s="42"/>
      <c r="S60" s="42"/>
      <c r="T60" s="42"/>
      <c r="U60" s="42"/>
      <c r="V60" s="64" t="s">
        <v>52</v>
      </c>
      <c r="W60" s="42"/>
      <c r="X60" s="42"/>
      <c r="Y60" s="42"/>
      <c r="Z60" s="42"/>
      <c r="AA60" s="42"/>
      <c r="AB60" s="42"/>
      <c r="AC60" s="42"/>
      <c r="AD60" s="42"/>
      <c r="AE60" s="42"/>
      <c r="AF60" s="42"/>
      <c r="AG60" s="42"/>
      <c r="AH60" s="64" t="s">
        <v>51</v>
      </c>
      <c r="AI60" s="42"/>
      <c r="AJ60" s="42"/>
      <c r="AK60" s="42"/>
      <c r="AL60" s="42"/>
      <c r="AM60" s="64" t="s">
        <v>52</v>
      </c>
      <c r="AN60" s="42"/>
      <c r="AO60" s="42"/>
      <c r="AP60" s="40"/>
      <c r="AQ60" s="40"/>
      <c r="AR60" s="44"/>
      <c r="BE60" s="38"/>
    </row>
    <row r="61">
      <c r="B61" s="21"/>
      <c r="C61" s="22"/>
      <c r="D61" s="22"/>
      <c r="E61" s="22"/>
      <c r="F61" s="22"/>
      <c r="G61" s="22"/>
      <c r="H61" s="22"/>
      <c r="I61" s="22"/>
      <c r="J61" s="22"/>
      <c r="K61" s="22"/>
      <c r="L61" s="22"/>
      <c r="M61" s="22"/>
      <c r="N61" s="22"/>
      <c r="O61" s="22"/>
      <c r="P61" s="22"/>
      <c r="Q61" s="22"/>
      <c r="R61" s="22"/>
      <c r="S61" s="22"/>
      <c r="T61" s="22"/>
      <c r="U61" s="22"/>
      <c r="V61" s="22"/>
      <c r="W61" s="22"/>
      <c r="X61" s="22"/>
      <c r="Y61" s="22"/>
      <c r="Z61" s="22"/>
      <c r="AA61" s="22"/>
      <c r="AB61" s="22"/>
      <c r="AC61" s="22"/>
      <c r="AD61" s="22"/>
      <c r="AE61" s="22"/>
      <c r="AF61" s="22"/>
      <c r="AG61" s="22"/>
      <c r="AH61" s="22"/>
      <c r="AI61" s="22"/>
      <c r="AJ61" s="22"/>
      <c r="AK61" s="22"/>
      <c r="AL61" s="22"/>
      <c r="AM61" s="22"/>
      <c r="AN61" s="22"/>
      <c r="AO61" s="22"/>
      <c r="AP61" s="22"/>
      <c r="AQ61" s="22"/>
      <c r="AR61" s="20"/>
    </row>
    <row r="62">
      <c r="B62" s="21"/>
      <c r="C62" s="22"/>
      <c r="D62" s="22"/>
      <c r="E62" s="22"/>
      <c r="F62" s="22"/>
      <c r="G62" s="22"/>
      <c r="H62" s="22"/>
      <c r="I62" s="22"/>
      <c r="J62" s="22"/>
      <c r="K62" s="22"/>
      <c r="L62" s="22"/>
      <c r="M62" s="22"/>
      <c r="N62" s="22"/>
      <c r="O62" s="22"/>
      <c r="P62" s="22"/>
      <c r="Q62" s="22"/>
      <c r="R62" s="22"/>
      <c r="S62" s="22"/>
      <c r="T62" s="22"/>
      <c r="U62" s="22"/>
      <c r="V62" s="22"/>
      <c r="W62" s="22"/>
      <c r="X62" s="22"/>
      <c r="Y62" s="22"/>
      <c r="Z62" s="22"/>
      <c r="AA62" s="22"/>
      <c r="AB62" s="22"/>
      <c r="AC62" s="22"/>
      <c r="AD62" s="22"/>
      <c r="AE62" s="22"/>
      <c r="AF62" s="22"/>
      <c r="AG62" s="22"/>
      <c r="AH62" s="22"/>
      <c r="AI62" s="22"/>
      <c r="AJ62" s="22"/>
      <c r="AK62" s="22"/>
      <c r="AL62" s="22"/>
      <c r="AM62" s="22"/>
      <c r="AN62" s="22"/>
      <c r="AO62" s="22"/>
      <c r="AP62" s="22"/>
      <c r="AQ62" s="22"/>
      <c r="AR62" s="20"/>
    </row>
    <row r="63">
      <c r="B63" s="21"/>
      <c r="C63" s="22"/>
      <c r="D63" s="22"/>
      <c r="E63" s="22"/>
      <c r="F63" s="22"/>
      <c r="G63" s="22"/>
      <c r="H63" s="22"/>
      <c r="I63" s="22"/>
      <c r="J63" s="22"/>
      <c r="K63" s="22"/>
      <c r="L63" s="22"/>
      <c r="M63" s="22"/>
      <c r="N63" s="22"/>
      <c r="O63" s="22"/>
      <c r="P63" s="22"/>
      <c r="Q63" s="22"/>
      <c r="R63" s="22"/>
      <c r="S63" s="22"/>
      <c r="T63" s="22"/>
      <c r="U63" s="22"/>
      <c r="V63" s="22"/>
      <c r="W63" s="22"/>
      <c r="X63" s="22"/>
      <c r="Y63" s="22"/>
      <c r="Z63" s="22"/>
      <c r="AA63" s="22"/>
      <c r="AB63" s="22"/>
      <c r="AC63" s="22"/>
      <c r="AD63" s="22"/>
      <c r="AE63" s="22"/>
      <c r="AF63" s="22"/>
      <c r="AG63" s="22"/>
      <c r="AH63" s="22"/>
      <c r="AI63" s="22"/>
      <c r="AJ63" s="22"/>
      <c r="AK63" s="22"/>
      <c r="AL63" s="22"/>
      <c r="AM63" s="22"/>
      <c r="AN63" s="22"/>
      <c r="AO63" s="22"/>
      <c r="AP63" s="22"/>
      <c r="AQ63" s="22"/>
      <c r="AR63" s="20"/>
    </row>
    <row r="64" s="2" customFormat="1">
      <c r="A64" s="38"/>
      <c r="B64" s="39"/>
      <c r="C64" s="40"/>
      <c r="D64" s="61" t="s">
        <v>53</v>
      </c>
      <c r="E64" s="65"/>
      <c r="F64" s="65"/>
      <c r="G64" s="65"/>
      <c r="H64" s="65"/>
      <c r="I64" s="65"/>
      <c r="J64" s="65"/>
      <c r="K64" s="65"/>
      <c r="L64" s="65"/>
      <c r="M64" s="65"/>
      <c r="N64" s="65"/>
      <c r="O64" s="65"/>
      <c r="P64" s="65"/>
      <c r="Q64" s="65"/>
      <c r="R64" s="65"/>
      <c r="S64" s="65"/>
      <c r="T64" s="65"/>
      <c r="U64" s="65"/>
      <c r="V64" s="65"/>
      <c r="W64" s="65"/>
      <c r="X64" s="65"/>
      <c r="Y64" s="65"/>
      <c r="Z64" s="65"/>
      <c r="AA64" s="65"/>
      <c r="AB64" s="65"/>
      <c r="AC64" s="65"/>
      <c r="AD64" s="65"/>
      <c r="AE64" s="65"/>
      <c r="AF64" s="65"/>
      <c r="AG64" s="65"/>
      <c r="AH64" s="61" t="s">
        <v>54</v>
      </c>
      <c r="AI64" s="65"/>
      <c r="AJ64" s="65"/>
      <c r="AK64" s="65"/>
      <c r="AL64" s="65"/>
      <c r="AM64" s="65"/>
      <c r="AN64" s="65"/>
      <c r="AO64" s="65"/>
      <c r="AP64" s="40"/>
      <c r="AQ64" s="40"/>
      <c r="AR64" s="44"/>
      <c r="BE64" s="38"/>
    </row>
    <row r="65">
      <c r="B65" s="21"/>
      <c r="C65" s="22"/>
      <c r="D65" s="22"/>
      <c r="E65" s="22"/>
      <c r="F65" s="22"/>
      <c r="G65" s="22"/>
      <c r="H65" s="22"/>
      <c r="I65" s="22"/>
      <c r="J65" s="22"/>
      <c r="K65" s="22"/>
      <c r="L65" s="22"/>
      <c r="M65" s="22"/>
      <c r="N65" s="22"/>
      <c r="O65" s="22"/>
      <c r="P65" s="22"/>
      <c r="Q65" s="22"/>
      <c r="R65" s="22"/>
      <c r="S65" s="22"/>
      <c r="T65" s="22"/>
      <c r="U65" s="22"/>
      <c r="V65" s="22"/>
      <c r="W65" s="22"/>
      <c r="X65" s="22"/>
      <c r="Y65" s="22"/>
      <c r="Z65" s="22"/>
      <c r="AA65" s="22"/>
      <c r="AB65" s="22"/>
      <c r="AC65" s="22"/>
      <c r="AD65" s="22"/>
      <c r="AE65" s="22"/>
      <c r="AF65" s="22"/>
      <c r="AG65" s="22"/>
      <c r="AH65" s="22"/>
      <c r="AI65" s="22"/>
      <c r="AJ65" s="22"/>
      <c r="AK65" s="22"/>
      <c r="AL65" s="22"/>
      <c r="AM65" s="22"/>
      <c r="AN65" s="22"/>
      <c r="AO65" s="22"/>
      <c r="AP65" s="22"/>
      <c r="AQ65" s="22"/>
      <c r="AR65" s="20"/>
    </row>
    <row r="66">
      <c r="B66" s="21"/>
      <c r="C66" s="22"/>
      <c r="D66" s="22"/>
      <c r="E66" s="22"/>
      <c r="F66" s="22"/>
      <c r="G66" s="22"/>
      <c r="H66" s="22"/>
      <c r="I66" s="22"/>
      <c r="J66" s="22"/>
      <c r="K66" s="22"/>
      <c r="L66" s="22"/>
      <c r="M66" s="22"/>
      <c r="N66" s="22"/>
      <c r="O66" s="22"/>
      <c r="P66" s="22"/>
      <c r="Q66" s="22"/>
      <c r="R66" s="22"/>
      <c r="S66" s="22"/>
      <c r="T66" s="22"/>
      <c r="U66" s="22"/>
      <c r="V66" s="22"/>
      <c r="W66" s="22"/>
      <c r="X66" s="22"/>
      <c r="Y66" s="22"/>
      <c r="Z66" s="22"/>
      <c r="AA66" s="22"/>
      <c r="AB66" s="22"/>
      <c r="AC66" s="22"/>
      <c r="AD66" s="22"/>
      <c r="AE66" s="22"/>
      <c r="AF66" s="22"/>
      <c r="AG66" s="22"/>
      <c r="AH66" s="22"/>
      <c r="AI66" s="22"/>
      <c r="AJ66" s="22"/>
      <c r="AK66" s="22"/>
      <c r="AL66" s="22"/>
      <c r="AM66" s="22"/>
      <c r="AN66" s="22"/>
      <c r="AO66" s="22"/>
      <c r="AP66" s="22"/>
      <c r="AQ66" s="22"/>
      <c r="AR66" s="20"/>
    </row>
    <row r="67">
      <c r="B67" s="21"/>
      <c r="C67" s="22"/>
      <c r="D67" s="22"/>
      <c r="E67" s="22"/>
      <c r="F67" s="22"/>
      <c r="G67" s="22"/>
      <c r="H67" s="22"/>
      <c r="I67" s="22"/>
      <c r="J67" s="22"/>
      <c r="K67" s="22"/>
      <c r="L67" s="22"/>
      <c r="M67" s="22"/>
      <c r="N67" s="22"/>
      <c r="O67" s="22"/>
      <c r="P67" s="22"/>
      <c r="Q67" s="22"/>
      <c r="R67" s="22"/>
      <c r="S67" s="22"/>
      <c r="T67" s="22"/>
      <c r="U67" s="22"/>
      <c r="V67" s="22"/>
      <c r="W67" s="22"/>
      <c r="X67" s="22"/>
      <c r="Y67" s="22"/>
      <c r="Z67" s="22"/>
      <c r="AA67" s="22"/>
      <c r="AB67" s="22"/>
      <c r="AC67" s="22"/>
      <c r="AD67" s="22"/>
      <c r="AE67" s="22"/>
      <c r="AF67" s="22"/>
      <c r="AG67" s="22"/>
      <c r="AH67" s="22"/>
      <c r="AI67" s="22"/>
      <c r="AJ67" s="22"/>
      <c r="AK67" s="22"/>
      <c r="AL67" s="22"/>
      <c r="AM67" s="22"/>
      <c r="AN67" s="22"/>
      <c r="AO67" s="22"/>
      <c r="AP67" s="22"/>
      <c r="AQ67" s="22"/>
      <c r="AR67" s="20"/>
    </row>
    <row r="68">
      <c r="B68" s="21"/>
      <c r="C68" s="22"/>
      <c r="D68" s="22"/>
      <c r="E68" s="22"/>
      <c r="F68" s="22"/>
      <c r="G68" s="22"/>
      <c r="H68" s="22"/>
      <c r="I68" s="22"/>
      <c r="J68" s="22"/>
      <c r="K68" s="22"/>
      <c r="L68" s="22"/>
      <c r="M68" s="22"/>
      <c r="N68" s="22"/>
      <c r="O68" s="22"/>
      <c r="P68" s="22"/>
      <c r="Q68" s="22"/>
      <c r="R68" s="22"/>
      <c r="S68" s="22"/>
      <c r="T68" s="22"/>
      <c r="U68" s="22"/>
      <c r="V68" s="22"/>
      <c r="W68" s="22"/>
      <c r="X68" s="22"/>
      <c r="Y68" s="22"/>
      <c r="Z68" s="22"/>
      <c r="AA68" s="22"/>
      <c r="AB68" s="22"/>
      <c r="AC68" s="22"/>
      <c r="AD68" s="22"/>
      <c r="AE68" s="22"/>
      <c r="AF68" s="22"/>
      <c r="AG68" s="22"/>
      <c r="AH68" s="22"/>
      <c r="AI68" s="22"/>
      <c r="AJ68" s="22"/>
      <c r="AK68" s="22"/>
      <c r="AL68" s="22"/>
      <c r="AM68" s="22"/>
      <c r="AN68" s="22"/>
      <c r="AO68" s="22"/>
      <c r="AP68" s="22"/>
      <c r="AQ68" s="22"/>
      <c r="AR68" s="20"/>
    </row>
    <row r="69">
      <c r="B69" s="21"/>
      <c r="C69" s="22"/>
      <c r="D69" s="22"/>
      <c r="E69" s="22"/>
      <c r="F69" s="22"/>
      <c r="G69" s="22"/>
      <c r="H69" s="22"/>
      <c r="I69" s="22"/>
      <c r="J69" s="22"/>
      <c r="K69" s="22"/>
      <c r="L69" s="22"/>
      <c r="M69" s="22"/>
      <c r="N69" s="22"/>
      <c r="O69" s="22"/>
      <c r="P69" s="22"/>
      <c r="Q69" s="22"/>
      <c r="R69" s="22"/>
      <c r="S69" s="22"/>
      <c r="T69" s="22"/>
      <c r="U69" s="22"/>
      <c r="V69" s="22"/>
      <c r="W69" s="22"/>
      <c r="X69" s="22"/>
      <c r="Y69" s="22"/>
      <c r="Z69" s="22"/>
      <c r="AA69" s="22"/>
      <c r="AB69" s="22"/>
      <c r="AC69" s="22"/>
      <c r="AD69" s="22"/>
      <c r="AE69" s="22"/>
      <c r="AF69" s="22"/>
      <c r="AG69" s="22"/>
      <c r="AH69" s="22"/>
      <c r="AI69" s="22"/>
      <c r="AJ69" s="22"/>
      <c r="AK69" s="22"/>
      <c r="AL69" s="22"/>
      <c r="AM69" s="22"/>
      <c r="AN69" s="22"/>
      <c r="AO69" s="22"/>
      <c r="AP69" s="22"/>
      <c r="AQ69" s="22"/>
      <c r="AR69" s="20"/>
    </row>
    <row r="70">
      <c r="B70" s="21"/>
      <c r="C70" s="22"/>
      <c r="D70" s="22"/>
      <c r="E70" s="22"/>
      <c r="F70" s="22"/>
      <c r="G70" s="22"/>
      <c r="H70" s="22"/>
      <c r="I70" s="22"/>
      <c r="J70" s="22"/>
      <c r="K70" s="22"/>
      <c r="L70" s="22"/>
      <c r="M70" s="22"/>
      <c r="N70" s="22"/>
      <c r="O70" s="22"/>
      <c r="P70" s="22"/>
      <c r="Q70" s="22"/>
      <c r="R70" s="22"/>
      <c r="S70" s="22"/>
      <c r="T70" s="22"/>
      <c r="U70" s="22"/>
      <c r="V70" s="22"/>
      <c r="W70" s="22"/>
      <c r="X70" s="22"/>
      <c r="Y70" s="22"/>
      <c r="Z70" s="22"/>
      <c r="AA70" s="22"/>
      <c r="AB70" s="22"/>
      <c r="AC70" s="22"/>
      <c r="AD70" s="22"/>
      <c r="AE70" s="22"/>
      <c r="AF70" s="22"/>
      <c r="AG70" s="22"/>
      <c r="AH70" s="22"/>
      <c r="AI70" s="22"/>
      <c r="AJ70" s="22"/>
      <c r="AK70" s="22"/>
      <c r="AL70" s="22"/>
      <c r="AM70" s="22"/>
      <c r="AN70" s="22"/>
      <c r="AO70" s="22"/>
      <c r="AP70" s="22"/>
      <c r="AQ70" s="22"/>
      <c r="AR70" s="20"/>
    </row>
    <row r="71">
      <c r="B71" s="21"/>
      <c r="C71" s="22"/>
      <c r="D71" s="22"/>
      <c r="E71" s="22"/>
      <c r="F71" s="22"/>
      <c r="G71" s="22"/>
      <c r="H71" s="22"/>
      <c r="I71" s="22"/>
      <c r="J71" s="22"/>
      <c r="K71" s="22"/>
      <c r="L71" s="22"/>
      <c r="M71" s="22"/>
      <c r="N71" s="22"/>
      <c r="O71" s="22"/>
      <c r="P71" s="22"/>
      <c r="Q71" s="22"/>
      <c r="R71" s="22"/>
      <c r="S71" s="22"/>
      <c r="T71" s="22"/>
      <c r="U71" s="22"/>
      <c r="V71" s="22"/>
      <c r="W71" s="22"/>
      <c r="X71" s="22"/>
      <c r="Y71" s="22"/>
      <c r="Z71" s="22"/>
      <c r="AA71" s="22"/>
      <c r="AB71" s="22"/>
      <c r="AC71" s="22"/>
      <c r="AD71" s="22"/>
      <c r="AE71" s="22"/>
      <c r="AF71" s="22"/>
      <c r="AG71" s="22"/>
      <c r="AH71" s="22"/>
      <c r="AI71" s="22"/>
      <c r="AJ71" s="22"/>
      <c r="AK71" s="22"/>
      <c r="AL71" s="22"/>
      <c r="AM71" s="22"/>
      <c r="AN71" s="22"/>
      <c r="AO71" s="22"/>
      <c r="AP71" s="22"/>
      <c r="AQ71" s="22"/>
      <c r="AR71" s="20"/>
    </row>
    <row r="72">
      <c r="B72" s="21"/>
      <c r="C72" s="22"/>
      <c r="D72" s="22"/>
      <c r="E72" s="22"/>
      <c r="F72" s="22"/>
      <c r="G72" s="22"/>
      <c r="H72" s="22"/>
      <c r="I72" s="22"/>
      <c r="J72" s="22"/>
      <c r="K72" s="22"/>
      <c r="L72" s="22"/>
      <c r="M72" s="22"/>
      <c r="N72" s="22"/>
      <c r="O72" s="22"/>
      <c r="P72" s="22"/>
      <c r="Q72" s="22"/>
      <c r="R72" s="22"/>
      <c r="S72" s="22"/>
      <c r="T72" s="22"/>
      <c r="U72" s="22"/>
      <c r="V72" s="22"/>
      <c r="W72" s="22"/>
      <c r="X72" s="22"/>
      <c r="Y72" s="22"/>
      <c r="Z72" s="22"/>
      <c r="AA72" s="22"/>
      <c r="AB72" s="22"/>
      <c r="AC72" s="22"/>
      <c r="AD72" s="22"/>
      <c r="AE72" s="22"/>
      <c r="AF72" s="22"/>
      <c r="AG72" s="22"/>
      <c r="AH72" s="22"/>
      <c r="AI72" s="22"/>
      <c r="AJ72" s="22"/>
      <c r="AK72" s="22"/>
      <c r="AL72" s="22"/>
      <c r="AM72" s="22"/>
      <c r="AN72" s="22"/>
      <c r="AO72" s="22"/>
      <c r="AP72" s="22"/>
      <c r="AQ72" s="22"/>
      <c r="AR72" s="20"/>
    </row>
    <row r="73">
      <c r="B73" s="21"/>
      <c r="C73" s="22"/>
      <c r="D73" s="22"/>
      <c r="E73" s="22"/>
      <c r="F73" s="22"/>
      <c r="G73" s="22"/>
      <c r="H73" s="22"/>
      <c r="I73" s="22"/>
      <c r="J73" s="22"/>
      <c r="K73" s="22"/>
      <c r="L73" s="22"/>
      <c r="M73" s="22"/>
      <c r="N73" s="22"/>
      <c r="O73" s="22"/>
      <c r="P73" s="22"/>
      <c r="Q73" s="22"/>
      <c r="R73" s="22"/>
      <c r="S73" s="22"/>
      <c r="T73" s="22"/>
      <c r="U73" s="22"/>
      <c r="V73" s="22"/>
      <c r="W73" s="22"/>
      <c r="X73" s="22"/>
      <c r="Y73" s="22"/>
      <c r="Z73" s="22"/>
      <c r="AA73" s="22"/>
      <c r="AB73" s="22"/>
      <c r="AC73" s="22"/>
      <c r="AD73" s="22"/>
      <c r="AE73" s="22"/>
      <c r="AF73" s="22"/>
      <c r="AG73" s="22"/>
      <c r="AH73" s="22"/>
      <c r="AI73" s="22"/>
      <c r="AJ73" s="22"/>
      <c r="AK73" s="22"/>
      <c r="AL73" s="22"/>
      <c r="AM73" s="22"/>
      <c r="AN73" s="22"/>
      <c r="AO73" s="22"/>
      <c r="AP73" s="22"/>
      <c r="AQ73" s="22"/>
      <c r="AR73" s="20"/>
    </row>
    <row r="74">
      <c r="B74" s="21"/>
      <c r="C74" s="22"/>
      <c r="D74" s="22"/>
      <c r="E74" s="22"/>
      <c r="F74" s="22"/>
      <c r="G74" s="22"/>
      <c r="H74" s="22"/>
      <c r="I74" s="22"/>
      <c r="J74" s="22"/>
      <c r="K74" s="22"/>
      <c r="L74" s="22"/>
      <c r="M74" s="22"/>
      <c r="N74" s="22"/>
      <c r="O74" s="22"/>
      <c r="P74" s="22"/>
      <c r="Q74" s="22"/>
      <c r="R74" s="22"/>
      <c r="S74" s="22"/>
      <c r="T74" s="22"/>
      <c r="U74" s="22"/>
      <c r="V74" s="22"/>
      <c r="W74" s="22"/>
      <c r="X74" s="22"/>
      <c r="Y74" s="22"/>
      <c r="Z74" s="22"/>
      <c r="AA74" s="22"/>
      <c r="AB74" s="22"/>
      <c r="AC74" s="22"/>
      <c r="AD74" s="22"/>
      <c r="AE74" s="22"/>
      <c r="AF74" s="22"/>
      <c r="AG74" s="22"/>
      <c r="AH74" s="22"/>
      <c r="AI74" s="22"/>
      <c r="AJ74" s="22"/>
      <c r="AK74" s="22"/>
      <c r="AL74" s="22"/>
      <c r="AM74" s="22"/>
      <c r="AN74" s="22"/>
      <c r="AO74" s="22"/>
      <c r="AP74" s="22"/>
      <c r="AQ74" s="22"/>
      <c r="AR74" s="20"/>
    </row>
    <row r="75" s="2" customFormat="1">
      <c r="A75" s="38"/>
      <c r="B75" s="39"/>
      <c r="C75" s="40"/>
      <c r="D75" s="64" t="s">
        <v>51</v>
      </c>
      <c r="E75" s="42"/>
      <c r="F75" s="42"/>
      <c r="G75" s="42"/>
      <c r="H75" s="42"/>
      <c r="I75" s="42"/>
      <c r="J75" s="42"/>
      <c r="K75" s="42"/>
      <c r="L75" s="42"/>
      <c r="M75" s="42"/>
      <c r="N75" s="42"/>
      <c r="O75" s="42"/>
      <c r="P75" s="42"/>
      <c r="Q75" s="42"/>
      <c r="R75" s="42"/>
      <c r="S75" s="42"/>
      <c r="T75" s="42"/>
      <c r="U75" s="42"/>
      <c r="V75" s="64" t="s">
        <v>52</v>
      </c>
      <c r="W75" s="42"/>
      <c r="X75" s="42"/>
      <c r="Y75" s="42"/>
      <c r="Z75" s="42"/>
      <c r="AA75" s="42"/>
      <c r="AB75" s="42"/>
      <c r="AC75" s="42"/>
      <c r="AD75" s="42"/>
      <c r="AE75" s="42"/>
      <c r="AF75" s="42"/>
      <c r="AG75" s="42"/>
      <c r="AH75" s="64" t="s">
        <v>51</v>
      </c>
      <c r="AI75" s="42"/>
      <c r="AJ75" s="42"/>
      <c r="AK75" s="42"/>
      <c r="AL75" s="42"/>
      <c r="AM75" s="64" t="s">
        <v>52</v>
      </c>
      <c r="AN75" s="42"/>
      <c r="AO75" s="42"/>
      <c r="AP75" s="40"/>
      <c r="AQ75" s="40"/>
      <c r="AR75" s="44"/>
      <c r="BE75" s="38"/>
    </row>
    <row r="76" s="2" customFormat="1">
      <c r="A76" s="38"/>
      <c r="B76" s="39"/>
      <c r="C76" s="40"/>
      <c r="D76" s="40"/>
      <c r="E76" s="40"/>
      <c r="F76" s="40"/>
      <c r="G76" s="40"/>
      <c r="H76" s="40"/>
      <c r="I76" s="40"/>
      <c r="J76" s="40"/>
      <c r="K76" s="40"/>
      <c r="L76" s="40"/>
      <c r="M76" s="40"/>
      <c r="N76" s="40"/>
      <c r="O76" s="40"/>
      <c r="P76" s="40"/>
      <c r="Q76" s="40"/>
      <c r="R76" s="40"/>
      <c r="S76" s="40"/>
      <c r="T76" s="40"/>
      <c r="U76" s="40"/>
      <c r="V76" s="40"/>
      <c r="W76" s="40"/>
      <c r="X76" s="40"/>
      <c r="Y76" s="40"/>
      <c r="Z76" s="40"/>
      <c r="AA76" s="40"/>
      <c r="AB76" s="40"/>
      <c r="AC76" s="40"/>
      <c r="AD76" s="40"/>
      <c r="AE76" s="40"/>
      <c r="AF76" s="40"/>
      <c r="AG76" s="40"/>
      <c r="AH76" s="40"/>
      <c r="AI76" s="40"/>
      <c r="AJ76" s="40"/>
      <c r="AK76" s="40"/>
      <c r="AL76" s="40"/>
      <c r="AM76" s="40"/>
      <c r="AN76" s="40"/>
      <c r="AO76" s="40"/>
      <c r="AP76" s="40"/>
      <c r="AQ76" s="40"/>
      <c r="AR76" s="44"/>
      <c r="BE76" s="38"/>
    </row>
    <row r="77" s="2" customFormat="1" ht="6.96" customHeight="1">
      <c r="A77" s="38"/>
      <c r="B77" s="66"/>
      <c r="C77" s="67"/>
      <c r="D77" s="67"/>
      <c r="E77" s="67"/>
      <c r="F77" s="67"/>
      <c r="G77" s="67"/>
      <c r="H77" s="67"/>
      <c r="I77" s="67"/>
      <c r="J77" s="67"/>
      <c r="K77" s="67"/>
      <c r="L77" s="67"/>
      <c r="M77" s="67"/>
      <c r="N77" s="67"/>
      <c r="O77" s="67"/>
      <c r="P77" s="67"/>
      <c r="Q77" s="67"/>
      <c r="R77" s="67"/>
      <c r="S77" s="67"/>
      <c r="T77" s="67"/>
      <c r="U77" s="67"/>
      <c r="V77" s="67"/>
      <c r="W77" s="67"/>
      <c r="X77" s="67"/>
      <c r="Y77" s="67"/>
      <c r="Z77" s="67"/>
      <c r="AA77" s="67"/>
      <c r="AB77" s="67"/>
      <c r="AC77" s="67"/>
      <c r="AD77" s="67"/>
      <c r="AE77" s="67"/>
      <c r="AF77" s="67"/>
      <c r="AG77" s="67"/>
      <c r="AH77" s="67"/>
      <c r="AI77" s="67"/>
      <c r="AJ77" s="67"/>
      <c r="AK77" s="67"/>
      <c r="AL77" s="67"/>
      <c r="AM77" s="67"/>
      <c r="AN77" s="67"/>
      <c r="AO77" s="67"/>
      <c r="AP77" s="67"/>
      <c r="AQ77" s="67"/>
      <c r="AR77" s="44"/>
      <c r="BE77" s="38"/>
    </row>
    <row r="81" s="2" customFormat="1" ht="6.96" customHeight="1">
      <c r="A81" s="38"/>
      <c r="B81" s="68"/>
      <c r="C81" s="69"/>
      <c r="D81" s="69"/>
      <c r="E81" s="69"/>
      <c r="F81" s="69"/>
      <c r="G81" s="69"/>
      <c r="H81" s="69"/>
      <c r="I81" s="69"/>
      <c r="J81" s="69"/>
      <c r="K81" s="69"/>
      <c r="L81" s="69"/>
      <c r="M81" s="69"/>
      <c r="N81" s="69"/>
      <c r="O81" s="69"/>
      <c r="P81" s="69"/>
      <c r="Q81" s="69"/>
      <c r="R81" s="69"/>
      <c r="S81" s="69"/>
      <c r="T81" s="69"/>
      <c r="U81" s="69"/>
      <c r="V81" s="69"/>
      <c r="W81" s="69"/>
      <c r="X81" s="69"/>
      <c r="Y81" s="69"/>
      <c r="Z81" s="69"/>
      <c r="AA81" s="69"/>
      <c r="AB81" s="69"/>
      <c r="AC81" s="69"/>
      <c r="AD81" s="69"/>
      <c r="AE81" s="69"/>
      <c r="AF81" s="69"/>
      <c r="AG81" s="69"/>
      <c r="AH81" s="69"/>
      <c r="AI81" s="69"/>
      <c r="AJ81" s="69"/>
      <c r="AK81" s="69"/>
      <c r="AL81" s="69"/>
      <c r="AM81" s="69"/>
      <c r="AN81" s="69"/>
      <c r="AO81" s="69"/>
      <c r="AP81" s="69"/>
      <c r="AQ81" s="69"/>
      <c r="AR81" s="44"/>
      <c r="BE81" s="38"/>
    </row>
    <row r="82" s="2" customFormat="1" ht="24.96" customHeight="1">
      <c r="A82" s="38"/>
      <c r="B82" s="39"/>
      <c r="C82" s="23" t="s">
        <v>55</v>
      </c>
      <c r="D82" s="40"/>
      <c r="E82" s="40"/>
      <c r="F82" s="40"/>
      <c r="G82" s="40"/>
      <c r="H82" s="40"/>
      <c r="I82" s="40"/>
      <c r="J82" s="40"/>
      <c r="K82" s="40"/>
      <c r="L82" s="40"/>
      <c r="M82" s="40"/>
      <c r="N82" s="40"/>
      <c r="O82" s="40"/>
      <c r="P82" s="40"/>
      <c r="Q82" s="40"/>
      <c r="R82" s="40"/>
      <c r="S82" s="40"/>
      <c r="T82" s="40"/>
      <c r="U82" s="40"/>
      <c r="V82" s="40"/>
      <c r="W82" s="40"/>
      <c r="X82" s="40"/>
      <c r="Y82" s="40"/>
      <c r="Z82" s="40"/>
      <c r="AA82" s="40"/>
      <c r="AB82" s="40"/>
      <c r="AC82" s="40"/>
      <c r="AD82" s="40"/>
      <c r="AE82" s="40"/>
      <c r="AF82" s="40"/>
      <c r="AG82" s="40"/>
      <c r="AH82" s="40"/>
      <c r="AI82" s="40"/>
      <c r="AJ82" s="40"/>
      <c r="AK82" s="40"/>
      <c r="AL82" s="40"/>
      <c r="AM82" s="40"/>
      <c r="AN82" s="40"/>
      <c r="AO82" s="40"/>
      <c r="AP82" s="40"/>
      <c r="AQ82" s="40"/>
      <c r="AR82" s="44"/>
      <c r="BE82" s="38"/>
    </row>
    <row r="83" s="2" customFormat="1" ht="6.96" customHeight="1">
      <c r="A83" s="38"/>
      <c r="B83" s="39"/>
      <c r="C83" s="40"/>
      <c r="D83" s="40"/>
      <c r="E83" s="40"/>
      <c r="F83" s="40"/>
      <c r="G83" s="40"/>
      <c r="H83" s="40"/>
      <c r="I83" s="40"/>
      <c r="J83" s="40"/>
      <c r="K83" s="40"/>
      <c r="L83" s="40"/>
      <c r="M83" s="40"/>
      <c r="N83" s="40"/>
      <c r="O83" s="40"/>
      <c r="P83" s="40"/>
      <c r="Q83" s="40"/>
      <c r="R83" s="40"/>
      <c r="S83" s="40"/>
      <c r="T83" s="40"/>
      <c r="U83" s="40"/>
      <c r="V83" s="40"/>
      <c r="W83" s="40"/>
      <c r="X83" s="40"/>
      <c r="Y83" s="40"/>
      <c r="Z83" s="40"/>
      <c r="AA83" s="40"/>
      <c r="AB83" s="40"/>
      <c r="AC83" s="40"/>
      <c r="AD83" s="40"/>
      <c r="AE83" s="40"/>
      <c r="AF83" s="40"/>
      <c r="AG83" s="40"/>
      <c r="AH83" s="40"/>
      <c r="AI83" s="40"/>
      <c r="AJ83" s="40"/>
      <c r="AK83" s="40"/>
      <c r="AL83" s="40"/>
      <c r="AM83" s="40"/>
      <c r="AN83" s="40"/>
      <c r="AO83" s="40"/>
      <c r="AP83" s="40"/>
      <c r="AQ83" s="40"/>
      <c r="AR83" s="44"/>
      <c r="BE83" s="38"/>
    </row>
    <row r="84" s="4" customFormat="1" ht="12" customHeight="1">
      <c r="A84" s="4"/>
      <c r="B84" s="70"/>
      <c r="C84" s="32" t="s">
        <v>13</v>
      </c>
      <c r="D84" s="71"/>
      <c r="E84" s="71"/>
      <c r="F84" s="71"/>
      <c r="G84" s="71"/>
      <c r="H84" s="71"/>
      <c r="I84" s="71"/>
      <c r="J84" s="71"/>
      <c r="K84" s="71"/>
      <c r="L84" s="71" t="str">
        <f>K5</f>
        <v>IMPORT</v>
      </c>
      <c r="M84" s="71"/>
      <c r="N84" s="71"/>
      <c r="O84" s="71"/>
      <c r="P84" s="71"/>
      <c r="Q84" s="71"/>
      <c r="R84" s="71"/>
      <c r="S84" s="71"/>
      <c r="T84" s="71"/>
      <c r="U84" s="71"/>
      <c r="V84" s="71"/>
      <c r="W84" s="71"/>
      <c r="X84" s="71"/>
      <c r="Y84" s="71"/>
      <c r="Z84" s="71"/>
      <c r="AA84" s="71"/>
      <c r="AB84" s="71"/>
      <c r="AC84" s="71"/>
      <c r="AD84" s="71"/>
      <c r="AE84" s="71"/>
      <c r="AF84" s="71"/>
      <c r="AG84" s="71"/>
      <c r="AH84" s="71"/>
      <c r="AI84" s="71"/>
      <c r="AJ84" s="71"/>
      <c r="AK84" s="71"/>
      <c r="AL84" s="71"/>
      <c r="AM84" s="71"/>
      <c r="AN84" s="71"/>
      <c r="AO84" s="71"/>
      <c r="AP84" s="71"/>
      <c r="AQ84" s="71"/>
      <c r="AR84" s="72"/>
      <c r="BE84" s="4"/>
    </row>
    <row r="85" s="5" customFormat="1" ht="36.96" customHeight="1">
      <c r="A85" s="5"/>
      <c r="B85" s="73"/>
      <c r="C85" s="74" t="s">
        <v>16</v>
      </c>
      <c r="D85" s="75"/>
      <c r="E85" s="75"/>
      <c r="F85" s="75"/>
      <c r="G85" s="75"/>
      <c r="H85" s="75"/>
      <c r="I85" s="75"/>
      <c r="J85" s="75"/>
      <c r="K85" s="75"/>
      <c r="L85" s="76" t="str">
        <f>K6</f>
        <v>007_2025 - Ochlazování kanceláří MěÚ b (1.-4.NP) VZT pro klientskou halu (1.NP)</v>
      </c>
      <c r="M85" s="75"/>
      <c r="N85" s="75"/>
      <c r="O85" s="75"/>
      <c r="P85" s="75"/>
      <c r="Q85" s="75"/>
      <c r="R85" s="75"/>
      <c r="S85" s="75"/>
      <c r="T85" s="75"/>
      <c r="U85" s="75"/>
      <c r="V85" s="75"/>
      <c r="W85" s="75"/>
      <c r="X85" s="75"/>
      <c r="Y85" s="75"/>
      <c r="Z85" s="75"/>
      <c r="AA85" s="75"/>
      <c r="AB85" s="75"/>
      <c r="AC85" s="75"/>
      <c r="AD85" s="75"/>
      <c r="AE85" s="75"/>
      <c r="AF85" s="75"/>
      <c r="AG85" s="75"/>
      <c r="AH85" s="75"/>
      <c r="AI85" s="75"/>
      <c r="AJ85" s="75"/>
      <c r="AK85" s="75"/>
      <c r="AL85" s="75"/>
      <c r="AM85" s="75"/>
      <c r="AN85" s="75"/>
      <c r="AO85" s="75"/>
      <c r="AP85" s="75"/>
      <c r="AQ85" s="75"/>
      <c r="AR85" s="77"/>
      <c r="BE85" s="5"/>
    </row>
    <row r="86" s="2" customFormat="1" ht="6.96" customHeight="1">
      <c r="A86" s="38"/>
      <c r="B86" s="39"/>
      <c r="C86" s="40"/>
      <c r="D86" s="40"/>
      <c r="E86" s="40"/>
      <c r="F86" s="40"/>
      <c r="G86" s="40"/>
      <c r="H86" s="40"/>
      <c r="I86" s="40"/>
      <c r="J86" s="40"/>
      <c r="K86" s="40"/>
      <c r="L86" s="40"/>
      <c r="M86" s="40"/>
      <c r="N86" s="40"/>
      <c r="O86" s="40"/>
      <c r="P86" s="40"/>
      <c r="Q86" s="40"/>
      <c r="R86" s="40"/>
      <c r="S86" s="40"/>
      <c r="T86" s="40"/>
      <c r="U86" s="40"/>
      <c r="V86" s="40"/>
      <c r="W86" s="40"/>
      <c r="X86" s="40"/>
      <c r="Y86" s="40"/>
      <c r="Z86" s="40"/>
      <c r="AA86" s="40"/>
      <c r="AB86" s="40"/>
      <c r="AC86" s="40"/>
      <c r="AD86" s="40"/>
      <c r="AE86" s="40"/>
      <c r="AF86" s="40"/>
      <c r="AG86" s="40"/>
      <c r="AH86" s="40"/>
      <c r="AI86" s="40"/>
      <c r="AJ86" s="40"/>
      <c r="AK86" s="40"/>
      <c r="AL86" s="40"/>
      <c r="AM86" s="40"/>
      <c r="AN86" s="40"/>
      <c r="AO86" s="40"/>
      <c r="AP86" s="40"/>
      <c r="AQ86" s="40"/>
      <c r="AR86" s="44"/>
      <c r="BE86" s="38"/>
    </row>
    <row r="87" s="2" customFormat="1" ht="12" customHeight="1">
      <c r="A87" s="38"/>
      <c r="B87" s="39"/>
      <c r="C87" s="32" t="s">
        <v>22</v>
      </c>
      <c r="D87" s="40"/>
      <c r="E87" s="40"/>
      <c r="F87" s="40"/>
      <c r="G87" s="40"/>
      <c r="H87" s="40"/>
      <c r="I87" s="40"/>
      <c r="J87" s="40"/>
      <c r="K87" s="40"/>
      <c r="L87" s="78" t="str">
        <f>IF(K8="","",K8)</f>
        <v xml:space="preserve"> </v>
      </c>
      <c r="M87" s="40"/>
      <c r="N87" s="40"/>
      <c r="O87" s="40"/>
      <c r="P87" s="40"/>
      <c r="Q87" s="40"/>
      <c r="R87" s="40"/>
      <c r="S87" s="40"/>
      <c r="T87" s="40"/>
      <c r="U87" s="40"/>
      <c r="V87" s="40"/>
      <c r="W87" s="40"/>
      <c r="X87" s="40"/>
      <c r="Y87" s="40"/>
      <c r="Z87" s="40"/>
      <c r="AA87" s="40"/>
      <c r="AB87" s="40"/>
      <c r="AC87" s="40"/>
      <c r="AD87" s="40"/>
      <c r="AE87" s="40"/>
      <c r="AF87" s="40"/>
      <c r="AG87" s="40"/>
      <c r="AH87" s="40"/>
      <c r="AI87" s="32" t="s">
        <v>24</v>
      </c>
      <c r="AJ87" s="40"/>
      <c r="AK87" s="40"/>
      <c r="AL87" s="40"/>
      <c r="AM87" s="79" t="str">
        <f>IF(AN8= "","",AN8)</f>
        <v>27. 2. 2026</v>
      </c>
      <c r="AN87" s="79"/>
      <c r="AO87" s="40"/>
      <c r="AP87" s="40"/>
      <c r="AQ87" s="40"/>
      <c r="AR87" s="44"/>
      <c r="BE87" s="38"/>
    </row>
    <row r="88" s="2" customFormat="1" ht="6.96" customHeight="1">
      <c r="A88" s="38"/>
      <c r="B88" s="39"/>
      <c r="C88" s="40"/>
      <c r="D88" s="40"/>
      <c r="E88" s="40"/>
      <c r="F88" s="40"/>
      <c r="G88" s="40"/>
      <c r="H88" s="40"/>
      <c r="I88" s="40"/>
      <c r="J88" s="40"/>
      <c r="K88" s="40"/>
      <c r="L88" s="40"/>
      <c r="M88" s="40"/>
      <c r="N88" s="40"/>
      <c r="O88" s="40"/>
      <c r="P88" s="40"/>
      <c r="Q88" s="40"/>
      <c r="R88" s="40"/>
      <c r="S88" s="40"/>
      <c r="T88" s="40"/>
      <c r="U88" s="40"/>
      <c r="V88" s="40"/>
      <c r="W88" s="40"/>
      <c r="X88" s="40"/>
      <c r="Y88" s="40"/>
      <c r="Z88" s="40"/>
      <c r="AA88" s="40"/>
      <c r="AB88" s="40"/>
      <c r="AC88" s="40"/>
      <c r="AD88" s="40"/>
      <c r="AE88" s="40"/>
      <c r="AF88" s="40"/>
      <c r="AG88" s="40"/>
      <c r="AH88" s="40"/>
      <c r="AI88" s="40"/>
      <c r="AJ88" s="40"/>
      <c r="AK88" s="40"/>
      <c r="AL88" s="40"/>
      <c r="AM88" s="40"/>
      <c r="AN88" s="40"/>
      <c r="AO88" s="40"/>
      <c r="AP88" s="40"/>
      <c r="AQ88" s="40"/>
      <c r="AR88" s="44"/>
      <c r="BE88" s="38"/>
    </row>
    <row r="89" s="2" customFormat="1" ht="15.15" customHeight="1">
      <c r="A89" s="38"/>
      <c r="B89" s="39"/>
      <c r="C89" s="32" t="s">
        <v>28</v>
      </c>
      <c r="D89" s="40"/>
      <c r="E89" s="40"/>
      <c r="F89" s="40"/>
      <c r="G89" s="40"/>
      <c r="H89" s="40"/>
      <c r="I89" s="40"/>
      <c r="J89" s="40"/>
      <c r="K89" s="40"/>
      <c r="L89" s="71" t="str">
        <f>IF(E11= "","",E11)</f>
        <v xml:space="preserve"> </v>
      </c>
      <c r="M89" s="40"/>
      <c r="N89" s="40"/>
      <c r="O89" s="40"/>
      <c r="P89" s="40"/>
      <c r="Q89" s="40"/>
      <c r="R89" s="40"/>
      <c r="S89" s="40"/>
      <c r="T89" s="40"/>
      <c r="U89" s="40"/>
      <c r="V89" s="40"/>
      <c r="W89" s="40"/>
      <c r="X89" s="40"/>
      <c r="Y89" s="40"/>
      <c r="Z89" s="40"/>
      <c r="AA89" s="40"/>
      <c r="AB89" s="40"/>
      <c r="AC89" s="40"/>
      <c r="AD89" s="40"/>
      <c r="AE89" s="40"/>
      <c r="AF89" s="40"/>
      <c r="AG89" s="40"/>
      <c r="AH89" s="40"/>
      <c r="AI89" s="32" t="s">
        <v>33</v>
      </c>
      <c r="AJ89" s="40"/>
      <c r="AK89" s="40"/>
      <c r="AL89" s="40"/>
      <c r="AM89" s="80" t="str">
        <f>IF(E17="","",E17)</f>
        <v xml:space="preserve"> </v>
      </c>
      <c r="AN89" s="71"/>
      <c r="AO89" s="71"/>
      <c r="AP89" s="71"/>
      <c r="AQ89" s="40"/>
      <c r="AR89" s="44"/>
      <c r="AS89" s="81" t="s">
        <v>56</v>
      </c>
      <c r="AT89" s="82"/>
      <c r="AU89" s="83"/>
      <c r="AV89" s="83"/>
      <c r="AW89" s="83"/>
      <c r="AX89" s="83"/>
      <c r="AY89" s="83"/>
      <c r="AZ89" s="83"/>
      <c r="BA89" s="83"/>
      <c r="BB89" s="83"/>
      <c r="BC89" s="83"/>
      <c r="BD89" s="84"/>
      <c r="BE89" s="38"/>
    </row>
    <row r="90" s="2" customFormat="1" ht="15.15" customHeight="1">
      <c r="A90" s="38"/>
      <c r="B90" s="39"/>
      <c r="C90" s="32" t="s">
        <v>31</v>
      </c>
      <c r="D90" s="40"/>
      <c r="E90" s="40"/>
      <c r="F90" s="40"/>
      <c r="G90" s="40"/>
      <c r="H90" s="40"/>
      <c r="I90" s="40"/>
      <c r="J90" s="40"/>
      <c r="K90" s="40"/>
      <c r="L90" s="71" t="str">
        <f>IF(E14= "Vyplň údaj","",E14)</f>
        <v/>
      </c>
      <c r="M90" s="40"/>
      <c r="N90" s="40"/>
      <c r="O90" s="40"/>
      <c r="P90" s="40"/>
      <c r="Q90" s="40"/>
      <c r="R90" s="40"/>
      <c r="S90" s="40"/>
      <c r="T90" s="40"/>
      <c r="U90" s="40"/>
      <c r="V90" s="40"/>
      <c r="W90" s="40"/>
      <c r="X90" s="40"/>
      <c r="Y90" s="40"/>
      <c r="Z90" s="40"/>
      <c r="AA90" s="40"/>
      <c r="AB90" s="40"/>
      <c r="AC90" s="40"/>
      <c r="AD90" s="40"/>
      <c r="AE90" s="40"/>
      <c r="AF90" s="40"/>
      <c r="AG90" s="40"/>
      <c r="AH90" s="40"/>
      <c r="AI90" s="32" t="s">
        <v>34</v>
      </c>
      <c r="AJ90" s="40"/>
      <c r="AK90" s="40"/>
      <c r="AL90" s="40"/>
      <c r="AM90" s="80" t="str">
        <f>IF(E20="","",E20)</f>
        <v xml:space="preserve"> </v>
      </c>
      <c r="AN90" s="71"/>
      <c r="AO90" s="71"/>
      <c r="AP90" s="71"/>
      <c r="AQ90" s="40"/>
      <c r="AR90" s="44"/>
      <c r="AS90" s="85"/>
      <c r="AT90" s="86"/>
      <c r="AU90" s="87"/>
      <c r="AV90" s="87"/>
      <c r="AW90" s="87"/>
      <c r="AX90" s="87"/>
      <c r="AY90" s="87"/>
      <c r="AZ90" s="87"/>
      <c r="BA90" s="87"/>
      <c r="BB90" s="87"/>
      <c r="BC90" s="87"/>
      <c r="BD90" s="88"/>
      <c r="BE90" s="38"/>
    </row>
    <row r="91" s="2" customFormat="1" ht="10.8" customHeight="1">
      <c r="A91" s="38"/>
      <c r="B91" s="39"/>
      <c r="C91" s="40"/>
      <c r="D91" s="40"/>
      <c r="E91" s="40"/>
      <c r="F91" s="40"/>
      <c r="G91" s="40"/>
      <c r="H91" s="40"/>
      <c r="I91" s="40"/>
      <c r="J91" s="40"/>
      <c r="K91" s="40"/>
      <c r="L91" s="40"/>
      <c r="M91" s="40"/>
      <c r="N91" s="40"/>
      <c r="O91" s="40"/>
      <c r="P91" s="40"/>
      <c r="Q91" s="40"/>
      <c r="R91" s="40"/>
      <c r="S91" s="40"/>
      <c r="T91" s="40"/>
      <c r="U91" s="40"/>
      <c r="V91" s="40"/>
      <c r="W91" s="40"/>
      <c r="X91" s="40"/>
      <c r="Y91" s="40"/>
      <c r="Z91" s="40"/>
      <c r="AA91" s="40"/>
      <c r="AB91" s="40"/>
      <c r="AC91" s="40"/>
      <c r="AD91" s="40"/>
      <c r="AE91" s="40"/>
      <c r="AF91" s="40"/>
      <c r="AG91" s="40"/>
      <c r="AH91" s="40"/>
      <c r="AI91" s="40"/>
      <c r="AJ91" s="40"/>
      <c r="AK91" s="40"/>
      <c r="AL91" s="40"/>
      <c r="AM91" s="40"/>
      <c r="AN91" s="40"/>
      <c r="AO91" s="40"/>
      <c r="AP91" s="40"/>
      <c r="AQ91" s="40"/>
      <c r="AR91" s="44"/>
      <c r="AS91" s="89"/>
      <c r="AT91" s="90"/>
      <c r="AU91" s="91"/>
      <c r="AV91" s="91"/>
      <c r="AW91" s="91"/>
      <c r="AX91" s="91"/>
      <c r="AY91" s="91"/>
      <c r="AZ91" s="91"/>
      <c r="BA91" s="91"/>
      <c r="BB91" s="91"/>
      <c r="BC91" s="91"/>
      <c r="BD91" s="92"/>
      <c r="BE91" s="38"/>
    </row>
    <row r="92" s="2" customFormat="1" ht="29.28" customHeight="1">
      <c r="A92" s="38"/>
      <c r="B92" s="39"/>
      <c r="C92" s="93" t="s">
        <v>57</v>
      </c>
      <c r="D92" s="94"/>
      <c r="E92" s="94"/>
      <c r="F92" s="94"/>
      <c r="G92" s="94"/>
      <c r="H92" s="95"/>
      <c r="I92" s="96" t="s">
        <v>58</v>
      </c>
      <c r="J92" s="94"/>
      <c r="K92" s="94"/>
      <c r="L92" s="94"/>
      <c r="M92" s="94"/>
      <c r="N92" s="94"/>
      <c r="O92" s="94"/>
      <c r="P92" s="94"/>
      <c r="Q92" s="94"/>
      <c r="R92" s="94"/>
      <c r="S92" s="94"/>
      <c r="T92" s="94"/>
      <c r="U92" s="94"/>
      <c r="V92" s="94"/>
      <c r="W92" s="94"/>
      <c r="X92" s="94"/>
      <c r="Y92" s="94"/>
      <c r="Z92" s="94"/>
      <c r="AA92" s="94"/>
      <c r="AB92" s="94"/>
      <c r="AC92" s="94"/>
      <c r="AD92" s="94"/>
      <c r="AE92" s="94"/>
      <c r="AF92" s="94"/>
      <c r="AG92" s="97" t="s">
        <v>59</v>
      </c>
      <c r="AH92" s="94"/>
      <c r="AI92" s="94"/>
      <c r="AJ92" s="94"/>
      <c r="AK92" s="94"/>
      <c r="AL92" s="94"/>
      <c r="AM92" s="94"/>
      <c r="AN92" s="96" t="s">
        <v>60</v>
      </c>
      <c r="AO92" s="94"/>
      <c r="AP92" s="98"/>
      <c r="AQ92" s="99" t="s">
        <v>61</v>
      </c>
      <c r="AR92" s="44"/>
      <c r="AS92" s="100" t="s">
        <v>62</v>
      </c>
      <c r="AT92" s="101" t="s">
        <v>63</v>
      </c>
      <c r="AU92" s="101" t="s">
        <v>64</v>
      </c>
      <c r="AV92" s="101" t="s">
        <v>65</v>
      </c>
      <c r="AW92" s="101" t="s">
        <v>66</v>
      </c>
      <c r="AX92" s="101" t="s">
        <v>67</v>
      </c>
      <c r="AY92" s="101" t="s">
        <v>68</v>
      </c>
      <c r="AZ92" s="101" t="s">
        <v>69</v>
      </c>
      <c r="BA92" s="101" t="s">
        <v>70</v>
      </c>
      <c r="BB92" s="101" t="s">
        <v>71</v>
      </c>
      <c r="BC92" s="101" t="s">
        <v>72</v>
      </c>
      <c r="BD92" s="102" t="s">
        <v>73</v>
      </c>
      <c r="BE92" s="38"/>
    </row>
    <row r="93" s="2" customFormat="1" ht="10.8" customHeight="1">
      <c r="A93" s="38"/>
      <c r="B93" s="39"/>
      <c r="C93" s="40"/>
      <c r="D93" s="40"/>
      <c r="E93" s="40"/>
      <c r="F93" s="40"/>
      <c r="G93" s="40"/>
      <c r="H93" s="40"/>
      <c r="I93" s="40"/>
      <c r="J93" s="40"/>
      <c r="K93" s="40"/>
      <c r="L93" s="40"/>
      <c r="M93" s="40"/>
      <c r="N93" s="40"/>
      <c r="O93" s="40"/>
      <c r="P93" s="40"/>
      <c r="Q93" s="40"/>
      <c r="R93" s="40"/>
      <c r="S93" s="40"/>
      <c r="T93" s="40"/>
      <c r="U93" s="40"/>
      <c r="V93" s="40"/>
      <c r="W93" s="40"/>
      <c r="X93" s="40"/>
      <c r="Y93" s="40"/>
      <c r="Z93" s="40"/>
      <c r="AA93" s="40"/>
      <c r="AB93" s="40"/>
      <c r="AC93" s="40"/>
      <c r="AD93" s="40"/>
      <c r="AE93" s="40"/>
      <c r="AF93" s="40"/>
      <c r="AG93" s="40"/>
      <c r="AH93" s="40"/>
      <c r="AI93" s="40"/>
      <c r="AJ93" s="40"/>
      <c r="AK93" s="40"/>
      <c r="AL93" s="40"/>
      <c r="AM93" s="40"/>
      <c r="AN93" s="40"/>
      <c r="AO93" s="40"/>
      <c r="AP93" s="40"/>
      <c r="AQ93" s="40"/>
      <c r="AR93" s="44"/>
      <c r="AS93" s="103"/>
      <c r="AT93" s="104"/>
      <c r="AU93" s="104"/>
      <c r="AV93" s="104"/>
      <c r="AW93" s="104"/>
      <c r="AX93" s="104"/>
      <c r="AY93" s="104"/>
      <c r="AZ93" s="104"/>
      <c r="BA93" s="104"/>
      <c r="BB93" s="104"/>
      <c r="BC93" s="104"/>
      <c r="BD93" s="105"/>
      <c r="BE93" s="38"/>
    </row>
    <row r="94" s="6" customFormat="1" ht="32.4" customHeight="1">
      <c r="A94" s="6"/>
      <c r="B94" s="106"/>
      <c r="C94" s="107" t="s">
        <v>74</v>
      </c>
      <c r="D94" s="108"/>
      <c r="E94" s="108"/>
      <c r="F94" s="108"/>
      <c r="G94" s="108"/>
      <c r="H94" s="108"/>
      <c r="I94" s="108"/>
      <c r="J94" s="108"/>
      <c r="K94" s="108"/>
      <c r="L94" s="108"/>
      <c r="M94" s="108"/>
      <c r="N94" s="108"/>
      <c r="O94" s="108"/>
      <c r="P94" s="108"/>
      <c r="Q94" s="108"/>
      <c r="R94" s="108"/>
      <c r="S94" s="108"/>
      <c r="T94" s="108"/>
      <c r="U94" s="108"/>
      <c r="V94" s="108"/>
      <c r="W94" s="108"/>
      <c r="X94" s="108"/>
      <c r="Y94" s="108"/>
      <c r="Z94" s="108"/>
      <c r="AA94" s="108"/>
      <c r="AB94" s="108"/>
      <c r="AC94" s="108"/>
      <c r="AD94" s="108"/>
      <c r="AE94" s="108"/>
      <c r="AF94" s="108"/>
      <c r="AG94" s="109">
        <f>ROUNDUP(SUM(AG95:AG99),2)</f>
        <v>0</v>
      </c>
      <c r="AH94" s="109"/>
      <c r="AI94" s="109"/>
      <c r="AJ94" s="109"/>
      <c r="AK94" s="109"/>
      <c r="AL94" s="109"/>
      <c r="AM94" s="109"/>
      <c r="AN94" s="110">
        <f>SUM(AG94,AT94)</f>
        <v>0</v>
      </c>
      <c r="AO94" s="110"/>
      <c r="AP94" s="110"/>
      <c r="AQ94" s="111" t="s">
        <v>1</v>
      </c>
      <c r="AR94" s="112"/>
      <c r="AS94" s="113">
        <f>ROUNDUP(SUM(AS95:AS99),2)</f>
        <v>0</v>
      </c>
      <c r="AT94" s="114">
        <f>ROUNDUP(SUM(AV94:AW94),1)</f>
        <v>0</v>
      </c>
      <c r="AU94" s="115">
        <f>ROUNDUP(SUM(AU95:AU99),5)</f>
        <v>0</v>
      </c>
      <c r="AV94" s="114">
        <f>ROUNDUP(AZ94*L29,1)</f>
        <v>0</v>
      </c>
      <c r="AW94" s="114">
        <f>ROUNDUP(BA94*L30,1)</f>
        <v>0</v>
      </c>
      <c r="AX94" s="114">
        <f>ROUNDUP(BB94*L29,1)</f>
        <v>0</v>
      </c>
      <c r="AY94" s="114">
        <f>ROUNDUP(BC94*L30,1)</f>
        <v>0</v>
      </c>
      <c r="AZ94" s="114">
        <f>ROUNDUP(SUM(AZ95:AZ99),2)</f>
        <v>0</v>
      </c>
      <c r="BA94" s="114">
        <f>ROUNDUP(SUM(BA95:BA99),2)</f>
        <v>0</v>
      </c>
      <c r="BB94" s="114">
        <f>ROUNDUP(SUM(BB95:BB99),2)</f>
        <v>0</v>
      </c>
      <c r="BC94" s="114">
        <f>ROUNDUP(SUM(BC95:BC99),2)</f>
        <v>0</v>
      </c>
      <c r="BD94" s="116">
        <f>ROUNDUP(SUM(BD95:BD99),2)</f>
        <v>0</v>
      </c>
      <c r="BE94" s="6"/>
      <c r="BS94" s="117" t="s">
        <v>75</v>
      </c>
      <c r="BT94" s="117" t="s">
        <v>76</v>
      </c>
      <c r="BU94" s="118" t="s">
        <v>77</v>
      </c>
      <c r="BV94" s="117" t="s">
        <v>14</v>
      </c>
      <c r="BW94" s="117" t="s">
        <v>5</v>
      </c>
      <c r="BX94" s="117" t="s">
        <v>78</v>
      </c>
      <c r="CL94" s="117" t="s">
        <v>1</v>
      </c>
    </row>
    <row r="95" s="7" customFormat="1" ht="16.5" customHeight="1">
      <c r="A95" s="119" t="s">
        <v>79</v>
      </c>
      <c r="B95" s="120"/>
      <c r="C95" s="121"/>
      <c r="D95" s="122" t="s">
        <v>80</v>
      </c>
      <c r="E95" s="122"/>
      <c r="F95" s="122"/>
      <c r="G95" s="122"/>
      <c r="H95" s="122"/>
      <c r="I95" s="123"/>
      <c r="J95" s="122" t="s">
        <v>81</v>
      </c>
      <c r="K95" s="122"/>
      <c r="L95" s="122"/>
      <c r="M95" s="122"/>
      <c r="N95" s="122"/>
      <c r="O95" s="122"/>
      <c r="P95" s="122"/>
      <c r="Q95" s="122"/>
      <c r="R95" s="122"/>
      <c r="S95" s="122"/>
      <c r="T95" s="122"/>
      <c r="U95" s="122"/>
      <c r="V95" s="122"/>
      <c r="W95" s="122"/>
      <c r="X95" s="122"/>
      <c r="Y95" s="122"/>
      <c r="Z95" s="122"/>
      <c r="AA95" s="122"/>
      <c r="AB95" s="122"/>
      <c r="AC95" s="122"/>
      <c r="AD95" s="122"/>
      <c r="AE95" s="122"/>
      <c r="AF95" s="122"/>
      <c r="AG95" s="124">
        <f>'001 - Elektroinstalace'!J30</f>
        <v>0</v>
      </c>
      <c r="AH95" s="123"/>
      <c r="AI95" s="123"/>
      <c r="AJ95" s="123"/>
      <c r="AK95" s="123"/>
      <c r="AL95" s="123"/>
      <c r="AM95" s="123"/>
      <c r="AN95" s="124">
        <f>SUM(AG95,AT95)</f>
        <v>0</v>
      </c>
      <c r="AO95" s="123"/>
      <c r="AP95" s="123"/>
      <c r="AQ95" s="125" t="s">
        <v>82</v>
      </c>
      <c r="AR95" s="126"/>
      <c r="AS95" s="127">
        <v>0</v>
      </c>
      <c r="AT95" s="128">
        <f>ROUNDUP(SUM(AV95:AW95),1)</f>
        <v>0</v>
      </c>
      <c r="AU95" s="129">
        <f>'001 - Elektroinstalace'!P124</f>
        <v>0</v>
      </c>
      <c r="AV95" s="128">
        <f>'001 - Elektroinstalace'!J33</f>
        <v>0</v>
      </c>
      <c r="AW95" s="128">
        <f>'001 - Elektroinstalace'!J34</f>
        <v>0</v>
      </c>
      <c r="AX95" s="128">
        <f>'001 - Elektroinstalace'!J35</f>
        <v>0</v>
      </c>
      <c r="AY95" s="128">
        <f>'001 - Elektroinstalace'!J36</f>
        <v>0</v>
      </c>
      <c r="AZ95" s="128">
        <f>'001 - Elektroinstalace'!F33</f>
        <v>0</v>
      </c>
      <c r="BA95" s="128">
        <f>'001 - Elektroinstalace'!F34</f>
        <v>0</v>
      </c>
      <c r="BB95" s="128">
        <f>'001 - Elektroinstalace'!F35</f>
        <v>0</v>
      </c>
      <c r="BC95" s="128">
        <f>'001 - Elektroinstalace'!F36</f>
        <v>0</v>
      </c>
      <c r="BD95" s="130">
        <f>'001 - Elektroinstalace'!F37</f>
        <v>0</v>
      </c>
      <c r="BE95" s="7"/>
      <c r="BT95" s="131" t="s">
        <v>21</v>
      </c>
      <c r="BV95" s="131" t="s">
        <v>14</v>
      </c>
      <c r="BW95" s="131" t="s">
        <v>83</v>
      </c>
      <c r="BX95" s="131" t="s">
        <v>5</v>
      </c>
      <c r="CL95" s="131" t="s">
        <v>1</v>
      </c>
      <c r="CM95" s="131" t="s">
        <v>84</v>
      </c>
    </row>
    <row r="96" s="7" customFormat="1" ht="16.5" customHeight="1">
      <c r="A96" s="119" t="s">
        <v>79</v>
      </c>
      <c r="B96" s="120"/>
      <c r="C96" s="121"/>
      <c r="D96" s="122" t="s">
        <v>85</v>
      </c>
      <c r="E96" s="122"/>
      <c r="F96" s="122"/>
      <c r="G96" s="122"/>
      <c r="H96" s="122"/>
      <c r="I96" s="123"/>
      <c r="J96" s="122" t="s">
        <v>86</v>
      </c>
      <c r="K96" s="122"/>
      <c r="L96" s="122"/>
      <c r="M96" s="122"/>
      <c r="N96" s="122"/>
      <c r="O96" s="122"/>
      <c r="P96" s="122"/>
      <c r="Q96" s="122"/>
      <c r="R96" s="122"/>
      <c r="S96" s="122"/>
      <c r="T96" s="122"/>
      <c r="U96" s="122"/>
      <c r="V96" s="122"/>
      <c r="W96" s="122"/>
      <c r="X96" s="122"/>
      <c r="Y96" s="122"/>
      <c r="Z96" s="122"/>
      <c r="AA96" s="122"/>
      <c r="AB96" s="122"/>
      <c r="AC96" s="122"/>
      <c r="AD96" s="122"/>
      <c r="AE96" s="122"/>
      <c r="AF96" s="122"/>
      <c r="AG96" s="124">
        <f>'002 - Chlazení'!J30</f>
        <v>0</v>
      </c>
      <c r="AH96" s="123"/>
      <c r="AI96" s="123"/>
      <c r="AJ96" s="123"/>
      <c r="AK96" s="123"/>
      <c r="AL96" s="123"/>
      <c r="AM96" s="123"/>
      <c r="AN96" s="124">
        <f>SUM(AG96,AT96)</f>
        <v>0</v>
      </c>
      <c r="AO96" s="123"/>
      <c r="AP96" s="123"/>
      <c r="AQ96" s="125" t="s">
        <v>82</v>
      </c>
      <c r="AR96" s="126"/>
      <c r="AS96" s="127">
        <v>0</v>
      </c>
      <c r="AT96" s="128">
        <f>ROUNDUP(SUM(AV96:AW96),1)</f>
        <v>0</v>
      </c>
      <c r="AU96" s="129">
        <f>'002 - Chlazení'!P135</f>
        <v>0</v>
      </c>
      <c r="AV96" s="128">
        <f>'002 - Chlazení'!J33</f>
        <v>0</v>
      </c>
      <c r="AW96" s="128">
        <f>'002 - Chlazení'!J34</f>
        <v>0</v>
      </c>
      <c r="AX96" s="128">
        <f>'002 - Chlazení'!J35</f>
        <v>0</v>
      </c>
      <c r="AY96" s="128">
        <f>'002 - Chlazení'!J36</f>
        <v>0</v>
      </c>
      <c r="AZ96" s="128">
        <f>'002 - Chlazení'!F33</f>
        <v>0</v>
      </c>
      <c r="BA96" s="128">
        <f>'002 - Chlazení'!F34</f>
        <v>0</v>
      </c>
      <c r="BB96" s="128">
        <f>'002 - Chlazení'!F35</f>
        <v>0</v>
      </c>
      <c r="BC96" s="128">
        <f>'002 - Chlazení'!F36</f>
        <v>0</v>
      </c>
      <c r="BD96" s="130">
        <f>'002 - Chlazení'!F37</f>
        <v>0</v>
      </c>
      <c r="BE96" s="7"/>
      <c r="BT96" s="131" t="s">
        <v>21</v>
      </c>
      <c r="BV96" s="131" t="s">
        <v>14</v>
      </c>
      <c r="BW96" s="131" t="s">
        <v>87</v>
      </c>
      <c r="BX96" s="131" t="s">
        <v>5</v>
      </c>
      <c r="CL96" s="131" t="s">
        <v>1</v>
      </c>
      <c r="CM96" s="131" t="s">
        <v>84</v>
      </c>
    </row>
    <row r="97" s="7" customFormat="1" ht="16.5" customHeight="1">
      <c r="A97" s="119" t="s">
        <v>79</v>
      </c>
      <c r="B97" s="120"/>
      <c r="C97" s="121"/>
      <c r="D97" s="122" t="s">
        <v>88</v>
      </c>
      <c r="E97" s="122"/>
      <c r="F97" s="122"/>
      <c r="G97" s="122"/>
      <c r="H97" s="122"/>
      <c r="I97" s="123"/>
      <c r="J97" s="122" t="s">
        <v>89</v>
      </c>
      <c r="K97" s="122"/>
      <c r="L97" s="122"/>
      <c r="M97" s="122"/>
      <c r="N97" s="122"/>
      <c r="O97" s="122"/>
      <c r="P97" s="122"/>
      <c r="Q97" s="122"/>
      <c r="R97" s="122"/>
      <c r="S97" s="122"/>
      <c r="T97" s="122"/>
      <c r="U97" s="122"/>
      <c r="V97" s="122"/>
      <c r="W97" s="122"/>
      <c r="X97" s="122"/>
      <c r="Y97" s="122"/>
      <c r="Z97" s="122"/>
      <c r="AA97" s="122"/>
      <c r="AB97" s="122"/>
      <c r="AC97" s="122"/>
      <c r="AD97" s="122"/>
      <c r="AE97" s="122"/>
      <c r="AF97" s="122"/>
      <c r="AG97" s="124">
        <f>'003 - Vytápění'!J30</f>
        <v>0</v>
      </c>
      <c r="AH97" s="123"/>
      <c r="AI97" s="123"/>
      <c r="AJ97" s="123"/>
      <c r="AK97" s="123"/>
      <c r="AL97" s="123"/>
      <c r="AM97" s="123"/>
      <c r="AN97" s="124">
        <f>SUM(AG97,AT97)</f>
        <v>0</v>
      </c>
      <c r="AO97" s="123"/>
      <c r="AP97" s="123"/>
      <c r="AQ97" s="125" t="s">
        <v>82</v>
      </c>
      <c r="AR97" s="126"/>
      <c r="AS97" s="127">
        <v>0</v>
      </c>
      <c r="AT97" s="128">
        <f>ROUNDUP(SUM(AV97:AW97),1)</f>
        <v>0</v>
      </c>
      <c r="AU97" s="129">
        <f>'003 - Vytápění'!P132</f>
        <v>0</v>
      </c>
      <c r="AV97" s="128">
        <f>'003 - Vytápění'!J33</f>
        <v>0</v>
      </c>
      <c r="AW97" s="128">
        <f>'003 - Vytápění'!J34</f>
        <v>0</v>
      </c>
      <c r="AX97" s="128">
        <f>'003 - Vytápění'!J35</f>
        <v>0</v>
      </c>
      <c r="AY97" s="128">
        <f>'003 - Vytápění'!J36</f>
        <v>0</v>
      </c>
      <c r="AZ97" s="128">
        <f>'003 - Vytápění'!F33</f>
        <v>0</v>
      </c>
      <c r="BA97" s="128">
        <f>'003 - Vytápění'!F34</f>
        <v>0</v>
      </c>
      <c r="BB97" s="128">
        <f>'003 - Vytápění'!F35</f>
        <v>0</v>
      </c>
      <c r="BC97" s="128">
        <f>'003 - Vytápění'!F36</f>
        <v>0</v>
      </c>
      <c r="BD97" s="130">
        <f>'003 - Vytápění'!F37</f>
        <v>0</v>
      </c>
      <c r="BE97" s="7"/>
      <c r="BT97" s="131" t="s">
        <v>21</v>
      </c>
      <c r="BV97" s="131" t="s">
        <v>14</v>
      </c>
      <c r="BW97" s="131" t="s">
        <v>90</v>
      </c>
      <c r="BX97" s="131" t="s">
        <v>5</v>
      </c>
      <c r="CL97" s="131" t="s">
        <v>1</v>
      </c>
      <c r="CM97" s="131" t="s">
        <v>84</v>
      </c>
    </row>
    <row r="98" s="7" customFormat="1" ht="16.5" customHeight="1">
      <c r="A98" s="119" t="s">
        <v>79</v>
      </c>
      <c r="B98" s="120"/>
      <c r="C98" s="121"/>
      <c r="D98" s="122" t="s">
        <v>91</v>
      </c>
      <c r="E98" s="122"/>
      <c r="F98" s="122"/>
      <c r="G98" s="122"/>
      <c r="H98" s="122"/>
      <c r="I98" s="123"/>
      <c r="J98" s="122" t="s">
        <v>92</v>
      </c>
      <c r="K98" s="122"/>
      <c r="L98" s="122"/>
      <c r="M98" s="122"/>
      <c r="N98" s="122"/>
      <c r="O98" s="122"/>
      <c r="P98" s="122"/>
      <c r="Q98" s="122"/>
      <c r="R98" s="122"/>
      <c r="S98" s="122"/>
      <c r="T98" s="122"/>
      <c r="U98" s="122"/>
      <c r="V98" s="122"/>
      <c r="W98" s="122"/>
      <c r="X98" s="122"/>
      <c r="Y98" s="122"/>
      <c r="Z98" s="122"/>
      <c r="AA98" s="122"/>
      <c r="AB98" s="122"/>
      <c r="AC98" s="122"/>
      <c r="AD98" s="122"/>
      <c r="AE98" s="122"/>
      <c r="AF98" s="122"/>
      <c r="AG98" s="124">
        <f>'004 - Odvod kondenzátu od...'!J30</f>
        <v>0</v>
      </c>
      <c r="AH98" s="123"/>
      <c r="AI98" s="123"/>
      <c r="AJ98" s="123"/>
      <c r="AK98" s="123"/>
      <c r="AL98" s="123"/>
      <c r="AM98" s="123"/>
      <c r="AN98" s="124">
        <f>SUM(AG98,AT98)</f>
        <v>0</v>
      </c>
      <c r="AO98" s="123"/>
      <c r="AP98" s="123"/>
      <c r="AQ98" s="125" t="s">
        <v>82</v>
      </c>
      <c r="AR98" s="126"/>
      <c r="AS98" s="127">
        <v>0</v>
      </c>
      <c r="AT98" s="128">
        <f>ROUNDUP(SUM(AV98:AW98),1)</f>
        <v>0</v>
      </c>
      <c r="AU98" s="129">
        <f>'004 - Odvod kondenzátu od...'!P124</f>
        <v>0</v>
      </c>
      <c r="AV98" s="128">
        <f>'004 - Odvod kondenzátu od...'!J33</f>
        <v>0</v>
      </c>
      <c r="AW98" s="128">
        <f>'004 - Odvod kondenzátu od...'!J34</f>
        <v>0</v>
      </c>
      <c r="AX98" s="128">
        <f>'004 - Odvod kondenzátu od...'!J35</f>
        <v>0</v>
      </c>
      <c r="AY98" s="128">
        <f>'004 - Odvod kondenzátu od...'!J36</f>
        <v>0</v>
      </c>
      <c r="AZ98" s="128">
        <f>'004 - Odvod kondenzátu od...'!F33</f>
        <v>0</v>
      </c>
      <c r="BA98" s="128">
        <f>'004 - Odvod kondenzátu od...'!F34</f>
        <v>0</v>
      </c>
      <c r="BB98" s="128">
        <f>'004 - Odvod kondenzátu od...'!F35</f>
        <v>0</v>
      </c>
      <c r="BC98" s="128">
        <f>'004 - Odvod kondenzátu od...'!F36</f>
        <v>0</v>
      </c>
      <c r="BD98" s="130">
        <f>'004 - Odvod kondenzátu od...'!F37</f>
        <v>0</v>
      </c>
      <c r="BE98" s="7"/>
      <c r="BT98" s="131" t="s">
        <v>21</v>
      </c>
      <c r="BV98" s="131" t="s">
        <v>14</v>
      </c>
      <c r="BW98" s="131" t="s">
        <v>93</v>
      </c>
      <c r="BX98" s="131" t="s">
        <v>5</v>
      </c>
      <c r="CL98" s="131" t="s">
        <v>1</v>
      </c>
      <c r="CM98" s="131" t="s">
        <v>84</v>
      </c>
    </row>
    <row r="99" s="7" customFormat="1" ht="16.5" customHeight="1">
      <c r="A99" s="119" t="s">
        <v>79</v>
      </c>
      <c r="B99" s="120"/>
      <c r="C99" s="121"/>
      <c r="D99" s="122" t="s">
        <v>94</v>
      </c>
      <c r="E99" s="122"/>
      <c r="F99" s="122"/>
      <c r="G99" s="122"/>
      <c r="H99" s="122"/>
      <c r="I99" s="123"/>
      <c r="J99" s="122" t="s">
        <v>95</v>
      </c>
      <c r="K99" s="122"/>
      <c r="L99" s="122"/>
      <c r="M99" s="122"/>
      <c r="N99" s="122"/>
      <c r="O99" s="122"/>
      <c r="P99" s="122"/>
      <c r="Q99" s="122"/>
      <c r="R99" s="122"/>
      <c r="S99" s="122"/>
      <c r="T99" s="122"/>
      <c r="U99" s="122"/>
      <c r="V99" s="122"/>
      <c r="W99" s="122"/>
      <c r="X99" s="122"/>
      <c r="Y99" s="122"/>
      <c r="Z99" s="122"/>
      <c r="AA99" s="122"/>
      <c r="AB99" s="122"/>
      <c r="AC99" s="122"/>
      <c r="AD99" s="122"/>
      <c r="AE99" s="122"/>
      <c r="AF99" s="122"/>
      <c r="AG99" s="124">
        <f>'VRN - Vedlejší rozpočtové...'!J30</f>
        <v>0</v>
      </c>
      <c r="AH99" s="123"/>
      <c r="AI99" s="123"/>
      <c r="AJ99" s="123"/>
      <c r="AK99" s="123"/>
      <c r="AL99" s="123"/>
      <c r="AM99" s="123"/>
      <c r="AN99" s="124">
        <f>SUM(AG99,AT99)</f>
        <v>0</v>
      </c>
      <c r="AO99" s="123"/>
      <c r="AP99" s="123"/>
      <c r="AQ99" s="125" t="s">
        <v>82</v>
      </c>
      <c r="AR99" s="126"/>
      <c r="AS99" s="132">
        <v>0</v>
      </c>
      <c r="AT99" s="133">
        <f>ROUNDUP(SUM(AV99:AW99),1)</f>
        <v>0</v>
      </c>
      <c r="AU99" s="134">
        <f>'VRN - Vedlejší rozpočtové...'!P122</f>
        <v>0</v>
      </c>
      <c r="AV99" s="133">
        <f>'VRN - Vedlejší rozpočtové...'!J33</f>
        <v>0</v>
      </c>
      <c r="AW99" s="133">
        <f>'VRN - Vedlejší rozpočtové...'!J34</f>
        <v>0</v>
      </c>
      <c r="AX99" s="133">
        <f>'VRN - Vedlejší rozpočtové...'!J35</f>
        <v>0</v>
      </c>
      <c r="AY99" s="133">
        <f>'VRN - Vedlejší rozpočtové...'!J36</f>
        <v>0</v>
      </c>
      <c r="AZ99" s="133">
        <f>'VRN - Vedlejší rozpočtové...'!F33</f>
        <v>0</v>
      </c>
      <c r="BA99" s="133">
        <f>'VRN - Vedlejší rozpočtové...'!F34</f>
        <v>0</v>
      </c>
      <c r="BB99" s="133">
        <f>'VRN - Vedlejší rozpočtové...'!F35</f>
        <v>0</v>
      </c>
      <c r="BC99" s="133">
        <f>'VRN - Vedlejší rozpočtové...'!F36</f>
        <v>0</v>
      </c>
      <c r="BD99" s="135">
        <f>'VRN - Vedlejší rozpočtové...'!F37</f>
        <v>0</v>
      </c>
      <c r="BE99" s="7"/>
      <c r="BT99" s="131" t="s">
        <v>21</v>
      </c>
      <c r="BV99" s="131" t="s">
        <v>14</v>
      </c>
      <c r="BW99" s="131" t="s">
        <v>96</v>
      </c>
      <c r="BX99" s="131" t="s">
        <v>5</v>
      </c>
      <c r="CL99" s="131" t="s">
        <v>1</v>
      </c>
      <c r="CM99" s="131" t="s">
        <v>84</v>
      </c>
    </row>
    <row r="100" s="2" customFormat="1" ht="30" customHeight="1">
      <c r="A100" s="38"/>
      <c r="B100" s="39"/>
      <c r="C100" s="40"/>
      <c r="D100" s="40"/>
      <c r="E100" s="40"/>
      <c r="F100" s="40"/>
      <c r="G100" s="40"/>
      <c r="H100" s="40"/>
      <c r="I100" s="40"/>
      <c r="J100" s="40"/>
      <c r="K100" s="40"/>
      <c r="L100" s="40"/>
      <c r="M100" s="40"/>
      <c r="N100" s="40"/>
      <c r="O100" s="40"/>
      <c r="P100" s="40"/>
      <c r="Q100" s="40"/>
      <c r="R100" s="40"/>
      <c r="S100" s="40"/>
      <c r="T100" s="40"/>
      <c r="U100" s="40"/>
      <c r="V100" s="40"/>
      <c r="W100" s="40"/>
      <c r="X100" s="40"/>
      <c r="Y100" s="40"/>
      <c r="Z100" s="40"/>
      <c r="AA100" s="40"/>
      <c r="AB100" s="40"/>
      <c r="AC100" s="40"/>
      <c r="AD100" s="40"/>
      <c r="AE100" s="40"/>
      <c r="AF100" s="40"/>
      <c r="AG100" s="40"/>
      <c r="AH100" s="40"/>
      <c r="AI100" s="40"/>
      <c r="AJ100" s="40"/>
      <c r="AK100" s="40"/>
      <c r="AL100" s="40"/>
      <c r="AM100" s="40"/>
      <c r="AN100" s="40"/>
      <c r="AO100" s="40"/>
      <c r="AP100" s="40"/>
      <c r="AQ100" s="40"/>
      <c r="AR100" s="44"/>
      <c r="AS100" s="38"/>
      <c r="AT100" s="38"/>
      <c r="AU100" s="38"/>
      <c r="AV100" s="38"/>
      <c r="AW100" s="38"/>
      <c r="AX100" s="38"/>
      <c r="AY100" s="38"/>
      <c r="AZ100" s="38"/>
      <c r="BA100" s="38"/>
      <c r="BB100" s="38"/>
      <c r="BC100" s="38"/>
      <c r="BD100" s="38"/>
      <c r="BE100" s="38"/>
    </row>
    <row r="101" s="2" customFormat="1" ht="6.96" customHeight="1">
      <c r="A101" s="38"/>
      <c r="B101" s="66"/>
      <c r="C101" s="67"/>
      <c r="D101" s="67"/>
      <c r="E101" s="67"/>
      <c r="F101" s="67"/>
      <c r="G101" s="67"/>
      <c r="H101" s="67"/>
      <c r="I101" s="67"/>
      <c r="J101" s="67"/>
      <c r="K101" s="67"/>
      <c r="L101" s="67"/>
      <c r="M101" s="67"/>
      <c r="N101" s="67"/>
      <c r="O101" s="67"/>
      <c r="P101" s="67"/>
      <c r="Q101" s="67"/>
      <c r="R101" s="67"/>
      <c r="S101" s="67"/>
      <c r="T101" s="67"/>
      <c r="U101" s="67"/>
      <c r="V101" s="67"/>
      <c r="W101" s="67"/>
      <c r="X101" s="67"/>
      <c r="Y101" s="67"/>
      <c r="Z101" s="67"/>
      <c r="AA101" s="67"/>
      <c r="AB101" s="67"/>
      <c r="AC101" s="67"/>
      <c r="AD101" s="67"/>
      <c r="AE101" s="67"/>
      <c r="AF101" s="67"/>
      <c r="AG101" s="67"/>
      <c r="AH101" s="67"/>
      <c r="AI101" s="67"/>
      <c r="AJ101" s="67"/>
      <c r="AK101" s="67"/>
      <c r="AL101" s="67"/>
      <c r="AM101" s="67"/>
      <c r="AN101" s="67"/>
      <c r="AO101" s="67"/>
      <c r="AP101" s="67"/>
      <c r="AQ101" s="67"/>
      <c r="AR101" s="44"/>
      <c r="AS101" s="38"/>
      <c r="AT101" s="38"/>
      <c r="AU101" s="38"/>
      <c r="AV101" s="38"/>
      <c r="AW101" s="38"/>
      <c r="AX101" s="38"/>
      <c r="AY101" s="38"/>
      <c r="AZ101" s="38"/>
      <c r="BA101" s="38"/>
      <c r="BB101" s="38"/>
      <c r="BC101" s="38"/>
      <c r="BD101" s="38"/>
      <c r="BE101" s="38"/>
    </row>
  </sheetData>
  <sheetProtection sheet="1" formatColumns="0" formatRows="0" objects="1" scenarios="1" spinCount="100000" saltValue="QpicmKGPbwQF2kwKJ0tw58d+gv/gCn2aH9VYx3nRwNJfYjeNg+3cZdS5P+u9K3Y3st8n1N4ghZSR6cfavRuKmg==" hashValue="NnhrAR7QL23kubEjjiAU2Y/8EqH5Lq9fegLxgjAI+S68mCug3xHKABclQ4uPL6k/XrqQD7ThlJ0PvhSY5Kncdg==" algorithmName="SHA-512" password="CC35"/>
  <mergeCells count="58">
    <mergeCell ref="L85:AO85"/>
    <mergeCell ref="AM87:AN87"/>
    <mergeCell ref="AM89:AP89"/>
    <mergeCell ref="AS89:AT91"/>
    <mergeCell ref="AM90:AP90"/>
    <mergeCell ref="C92:G92"/>
    <mergeCell ref="AG92:AM92"/>
    <mergeCell ref="I92:AF92"/>
    <mergeCell ref="AN92:AP92"/>
    <mergeCell ref="D95:H95"/>
    <mergeCell ref="AG95:AM95"/>
    <mergeCell ref="J95:AF95"/>
    <mergeCell ref="AN95:AP95"/>
    <mergeCell ref="J96:AF96"/>
    <mergeCell ref="D96:H96"/>
    <mergeCell ref="AG96:AM96"/>
    <mergeCell ref="AN96:AP96"/>
    <mergeCell ref="AN97:AP97"/>
    <mergeCell ref="D97:H97"/>
    <mergeCell ref="J97:AF97"/>
    <mergeCell ref="AG97:AM97"/>
    <mergeCell ref="AN98:AP98"/>
    <mergeCell ref="AG98:AM98"/>
    <mergeCell ref="D98:H98"/>
    <mergeCell ref="J98:AF98"/>
    <mergeCell ref="AN99:AP99"/>
    <mergeCell ref="AG99:AM99"/>
    <mergeCell ref="D99:H99"/>
    <mergeCell ref="J99:AF99"/>
    <mergeCell ref="AG94:AM94"/>
    <mergeCell ref="AN94:AP94"/>
    <mergeCell ref="BE5:BE34"/>
    <mergeCell ref="K5:AO5"/>
    <mergeCell ref="K6:AO6"/>
    <mergeCell ref="E14:AJ14"/>
    <mergeCell ref="E23:AN23"/>
    <mergeCell ref="AK26:AO26"/>
    <mergeCell ref="L28:P28"/>
    <mergeCell ref="W28:AE28"/>
    <mergeCell ref="AK28:AO28"/>
    <mergeCell ref="W29:AE29"/>
    <mergeCell ref="L29:P29"/>
    <mergeCell ref="AK29:AO29"/>
    <mergeCell ref="AK30:AO30"/>
    <mergeCell ref="L30:P30"/>
    <mergeCell ref="W30:AE30"/>
    <mergeCell ref="L31:P31"/>
    <mergeCell ref="W31:AE31"/>
    <mergeCell ref="AK31:AO31"/>
    <mergeCell ref="AK32:AO32"/>
    <mergeCell ref="L32:P32"/>
    <mergeCell ref="W32:AE32"/>
    <mergeCell ref="AK33:AO33"/>
    <mergeCell ref="L33:P33"/>
    <mergeCell ref="W33:AE33"/>
    <mergeCell ref="AK35:AO35"/>
    <mergeCell ref="X35:AB35"/>
    <mergeCell ref="AR2:BE2"/>
  </mergeCells>
  <hyperlinks>
    <hyperlink ref="A95" location="'001 - Elektroinstalace'!C2" display="/"/>
    <hyperlink ref="A96" location="'002 - Chlazení'!C2" display="/"/>
    <hyperlink ref="A97" location="'003 - Vytápění'!C2" display="/"/>
    <hyperlink ref="A98" location="'004 - Odvod kondenzátu od...'!C2" display="/"/>
    <hyperlink ref="A99" location="'VRN - Vedlejší rozpočtové...'!C2" display="/"/>
  </hyperlinks>
  <pageMargins left="0.39375" right="0.39375" top="0.39375" bottom="0.39375" header="0" footer="0"/>
  <pageSetup paperSize="9" orientation="portrait" blackAndWhite="1" fitToHeight="100"/>
  <headerFooter>
    <oddFooter>&amp;CStrana &amp;P z &amp;N</oddFooter>
  </headerFooter>
  <drawing r:id="rId1"/>
</worksheet>
</file>

<file path=xl/worksheets/sheet2.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17" t="s">
        <v>83</v>
      </c>
    </row>
    <row r="3" s="1" customFormat="1" ht="6.96" customHeight="1">
      <c r="B3" s="136"/>
      <c r="C3" s="137"/>
      <c r="D3" s="137"/>
      <c r="E3" s="137"/>
      <c r="F3" s="137"/>
      <c r="G3" s="137"/>
      <c r="H3" s="137"/>
      <c r="I3" s="137"/>
      <c r="J3" s="137"/>
      <c r="K3" s="137"/>
      <c r="L3" s="20"/>
      <c r="AT3" s="17" t="s">
        <v>84</v>
      </c>
    </row>
    <row r="4" s="1" customFormat="1" ht="24.96" customHeight="1">
      <c r="B4" s="20"/>
      <c r="D4" s="138" t="s">
        <v>97</v>
      </c>
      <c r="L4" s="20"/>
      <c r="M4" s="139" t="s">
        <v>10</v>
      </c>
      <c r="AT4" s="17" t="s">
        <v>4</v>
      </c>
    </row>
    <row r="5" s="1" customFormat="1" ht="6.96" customHeight="1">
      <c r="B5" s="20"/>
      <c r="L5" s="20"/>
    </row>
    <row r="6" s="1" customFormat="1" ht="12" customHeight="1">
      <c r="B6" s="20"/>
      <c r="D6" s="140" t="s">
        <v>16</v>
      </c>
      <c r="L6" s="20"/>
    </row>
    <row r="7" s="1" customFormat="1" ht="26.25" customHeight="1">
      <c r="B7" s="20"/>
      <c r="E7" s="141" t="str">
        <f>'Rekapitulace stavby'!K6</f>
        <v>007_2025 - Ochlazování kanceláří MěÚ b (1.-4.NP) VZT pro klientskou halu (1.NP)</v>
      </c>
      <c r="F7" s="140"/>
      <c r="G7" s="140"/>
      <c r="H7" s="140"/>
      <c r="L7" s="20"/>
    </row>
    <row r="8" s="2" customFormat="1" ht="12" customHeight="1">
      <c r="A8" s="38"/>
      <c r="B8" s="44"/>
      <c r="C8" s="38"/>
      <c r="D8" s="140" t="s">
        <v>98</v>
      </c>
      <c r="E8" s="38"/>
      <c r="F8" s="38"/>
      <c r="G8" s="38"/>
      <c r="H8" s="38"/>
      <c r="I8" s="38"/>
      <c r="J8" s="38"/>
      <c r="K8" s="38"/>
      <c r="L8" s="63"/>
      <c r="S8" s="38"/>
      <c r="T8" s="38"/>
      <c r="U8" s="38"/>
      <c r="V8" s="38"/>
      <c r="W8" s="38"/>
      <c r="X8" s="38"/>
      <c r="Y8" s="38"/>
      <c r="Z8" s="38"/>
      <c r="AA8" s="38"/>
      <c r="AB8" s="38"/>
      <c r="AC8" s="38"/>
      <c r="AD8" s="38"/>
      <c r="AE8" s="38"/>
    </row>
    <row r="9" s="2" customFormat="1" ht="16.5" customHeight="1">
      <c r="A9" s="38"/>
      <c r="B9" s="44"/>
      <c r="C9" s="38"/>
      <c r="D9" s="38"/>
      <c r="E9" s="142" t="s">
        <v>99</v>
      </c>
      <c r="F9" s="38"/>
      <c r="G9" s="38"/>
      <c r="H9" s="38"/>
      <c r="I9" s="38"/>
      <c r="J9" s="38"/>
      <c r="K9" s="38"/>
      <c r="L9" s="63"/>
      <c r="S9" s="38"/>
      <c r="T9" s="38"/>
      <c r="U9" s="38"/>
      <c r="V9" s="38"/>
      <c r="W9" s="38"/>
      <c r="X9" s="38"/>
      <c r="Y9" s="38"/>
      <c r="Z9" s="38"/>
      <c r="AA9" s="38"/>
      <c r="AB9" s="38"/>
      <c r="AC9" s="38"/>
      <c r="AD9" s="38"/>
      <c r="AE9" s="38"/>
    </row>
    <row r="10" s="2" customFormat="1">
      <c r="A10" s="38"/>
      <c r="B10" s="44"/>
      <c r="C10" s="38"/>
      <c r="D10" s="38"/>
      <c r="E10" s="38"/>
      <c r="F10" s="38"/>
      <c r="G10" s="38"/>
      <c r="H10" s="38"/>
      <c r="I10" s="38"/>
      <c r="J10" s="38"/>
      <c r="K10" s="38"/>
      <c r="L10" s="63"/>
      <c r="S10" s="38"/>
      <c r="T10" s="38"/>
      <c r="U10" s="38"/>
      <c r="V10" s="38"/>
      <c r="W10" s="38"/>
      <c r="X10" s="38"/>
      <c r="Y10" s="38"/>
      <c r="Z10" s="38"/>
      <c r="AA10" s="38"/>
      <c r="AB10" s="38"/>
      <c r="AC10" s="38"/>
      <c r="AD10" s="38"/>
      <c r="AE10" s="38"/>
    </row>
    <row r="11" s="2" customFormat="1" ht="12" customHeight="1">
      <c r="A11" s="38"/>
      <c r="B11" s="44"/>
      <c r="C11" s="38"/>
      <c r="D11" s="140" t="s">
        <v>19</v>
      </c>
      <c r="E11" s="38"/>
      <c r="F11" s="143" t="s">
        <v>1</v>
      </c>
      <c r="G11" s="38"/>
      <c r="H11" s="38"/>
      <c r="I11" s="140" t="s">
        <v>20</v>
      </c>
      <c r="J11" s="143" t="s">
        <v>1</v>
      </c>
      <c r="K11" s="38"/>
      <c r="L11" s="63"/>
      <c r="S11" s="38"/>
      <c r="T11" s="38"/>
      <c r="U11" s="38"/>
      <c r="V11" s="38"/>
      <c r="W11" s="38"/>
      <c r="X11" s="38"/>
      <c r="Y11" s="38"/>
      <c r="Z11" s="38"/>
      <c r="AA11" s="38"/>
      <c r="AB11" s="38"/>
      <c r="AC11" s="38"/>
      <c r="AD11" s="38"/>
      <c r="AE11" s="38"/>
    </row>
    <row r="12" s="2" customFormat="1" ht="12" customHeight="1">
      <c r="A12" s="38"/>
      <c r="B12" s="44"/>
      <c r="C12" s="38"/>
      <c r="D12" s="140" t="s">
        <v>22</v>
      </c>
      <c r="E12" s="38"/>
      <c r="F12" s="143" t="s">
        <v>23</v>
      </c>
      <c r="G12" s="38"/>
      <c r="H12" s="38"/>
      <c r="I12" s="140" t="s">
        <v>24</v>
      </c>
      <c r="J12" s="144" t="str">
        <f>'Rekapitulace stavby'!AN8</f>
        <v>27. 2. 2026</v>
      </c>
      <c r="K12" s="38"/>
      <c r="L12" s="63"/>
      <c r="S12" s="38"/>
      <c r="T12" s="38"/>
      <c r="U12" s="38"/>
      <c r="V12" s="38"/>
      <c r="W12" s="38"/>
      <c r="X12" s="38"/>
      <c r="Y12" s="38"/>
      <c r="Z12" s="38"/>
      <c r="AA12" s="38"/>
      <c r="AB12" s="38"/>
      <c r="AC12" s="38"/>
      <c r="AD12" s="38"/>
      <c r="AE12" s="38"/>
    </row>
    <row r="13" s="2" customFormat="1" ht="10.8" customHeight="1">
      <c r="A13" s="38"/>
      <c r="B13" s="44"/>
      <c r="C13" s="38"/>
      <c r="D13" s="38"/>
      <c r="E13" s="38"/>
      <c r="F13" s="38"/>
      <c r="G13" s="38"/>
      <c r="H13" s="38"/>
      <c r="I13" s="38"/>
      <c r="J13" s="38"/>
      <c r="K13" s="38"/>
      <c r="L13" s="63"/>
      <c r="S13" s="38"/>
      <c r="T13" s="38"/>
      <c r="U13" s="38"/>
      <c r="V13" s="38"/>
      <c r="W13" s="38"/>
      <c r="X13" s="38"/>
      <c r="Y13" s="38"/>
      <c r="Z13" s="38"/>
      <c r="AA13" s="38"/>
      <c r="AB13" s="38"/>
      <c r="AC13" s="38"/>
      <c r="AD13" s="38"/>
      <c r="AE13" s="38"/>
    </row>
    <row r="14" s="2" customFormat="1" ht="12" customHeight="1">
      <c r="A14" s="38"/>
      <c r="B14" s="44"/>
      <c r="C14" s="38"/>
      <c r="D14" s="140" t="s">
        <v>28</v>
      </c>
      <c r="E14" s="38"/>
      <c r="F14" s="38"/>
      <c r="G14" s="38"/>
      <c r="H14" s="38"/>
      <c r="I14" s="140" t="s">
        <v>29</v>
      </c>
      <c r="J14" s="143" t="str">
        <f>IF('Rekapitulace stavby'!AN10="","",'Rekapitulace stavby'!AN10)</f>
        <v/>
      </c>
      <c r="K14" s="38"/>
      <c r="L14" s="63"/>
      <c r="S14" s="38"/>
      <c r="T14" s="38"/>
      <c r="U14" s="38"/>
      <c r="V14" s="38"/>
      <c r="W14" s="38"/>
      <c r="X14" s="38"/>
      <c r="Y14" s="38"/>
      <c r="Z14" s="38"/>
      <c r="AA14" s="38"/>
      <c r="AB14" s="38"/>
      <c r="AC14" s="38"/>
      <c r="AD14" s="38"/>
      <c r="AE14" s="38"/>
    </row>
    <row r="15" s="2" customFormat="1" ht="18" customHeight="1">
      <c r="A15" s="38"/>
      <c r="B15" s="44"/>
      <c r="C15" s="38"/>
      <c r="D15" s="38"/>
      <c r="E15" s="143" t="str">
        <f>IF('Rekapitulace stavby'!E11="","",'Rekapitulace stavby'!E11)</f>
        <v xml:space="preserve"> </v>
      </c>
      <c r="F15" s="38"/>
      <c r="G15" s="38"/>
      <c r="H15" s="38"/>
      <c r="I15" s="140" t="s">
        <v>30</v>
      </c>
      <c r="J15" s="143" t="str">
        <f>IF('Rekapitulace stavby'!AN11="","",'Rekapitulace stavby'!AN11)</f>
        <v/>
      </c>
      <c r="K15" s="38"/>
      <c r="L15" s="63"/>
      <c r="S15" s="38"/>
      <c r="T15" s="38"/>
      <c r="U15" s="38"/>
      <c r="V15" s="38"/>
      <c r="W15" s="38"/>
      <c r="X15" s="38"/>
      <c r="Y15" s="38"/>
      <c r="Z15" s="38"/>
      <c r="AA15" s="38"/>
      <c r="AB15" s="38"/>
      <c r="AC15" s="38"/>
      <c r="AD15" s="38"/>
      <c r="AE15" s="38"/>
    </row>
    <row r="16" s="2" customFormat="1" ht="6.96" customHeight="1">
      <c r="A16" s="38"/>
      <c r="B16" s="44"/>
      <c r="C16" s="38"/>
      <c r="D16" s="38"/>
      <c r="E16" s="38"/>
      <c r="F16" s="38"/>
      <c r="G16" s="38"/>
      <c r="H16" s="38"/>
      <c r="I16" s="38"/>
      <c r="J16" s="38"/>
      <c r="K16" s="38"/>
      <c r="L16" s="63"/>
      <c r="S16" s="38"/>
      <c r="T16" s="38"/>
      <c r="U16" s="38"/>
      <c r="V16" s="38"/>
      <c r="W16" s="38"/>
      <c r="X16" s="38"/>
      <c r="Y16" s="38"/>
      <c r="Z16" s="38"/>
      <c r="AA16" s="38"/>
      <c r="AB16" s="38"/>
      <c r="AC16" s="38"/>
      <c r="AD16" s="38"/>
      <c r="AE16" s="38"/>
    </row>
    <row r="17" s="2" customFormat="1" ht="12" customHeight="1">
      <c r="A17" s="38"/>
      <c r="B17" s="44"/>
      <c r="C17" s="38"/>
      <c r="D17" s="140" t="s">
        <v>31</v>
      </c>
      <c r="E17" s="38"/>
      <c r="F17" s="38"/>
      <c r="G17" s="38"/>
      <c r="H17" s="38"/>
      <c r="I17" s="140" t="s">
        <v>29</v>
      </c>
      <c r="J17" s="33" t="str">
        <f>'Rekapitulace stavby'!AN13</f>
        <v>Vyplň údaj</v>
      </c>
      <c r="K17" s="38"/>
      <c r="L17" s="63"/>
      <c r="S17" s="38"/>
      <c r="T17" s="38"/>
      <c r="U17" s="38"/>
      <c r="V17" s="38"/>
      <c r="W17" s="38"/>
      <c r="X17" s="38"/>
      <c r="Y17" s="38"/>
      <c r="Z17" s="38"/>
      <c r="AA17" s="38"/>
      <c r="AB17" s="38"/>
      <c r="AC17" s="38"/>
      <c r="AD17" s="38"/>
      <c r="AE17" s="38"/>
    </row>
    <row r="18" s="2" customFormat="1" ht="18" customHeight="1">
      <c r="A18" s="38"/>
      <c r="B18" s="44"/>
      <c r="C18" s="38"/>
      <c r="D18" s="38"/>
      <c r="E18" s="33" t="str">
        <f>'Rekapitulace stavby'!E14</f>
        <v>Vyplň údaj</v>
      </c>
      <c r="F18" s="143"/>
      <c r="G18" s="143"/>
      <c r="H18" s="143"/>
      <c r="I18" s="140" t="s">
        <v>30</v>
      </c>
      <c r="J18" s="33" t="str">
        <f>'Rekapitulace stavby'!AN14</f>
        <v>Vyplň údaj</v>
      </c>
      <c r="K18" s="38"/>
      <c r="L18" s="63"/>
      <c r="S18" s="38"/>
      <c r="T18" s="38"/>
      <c r="U18" s="38"/>
      <c r="V18" s="38"/>
      <c r="W18" s="38"/>
      <c r="X18" s="38"/>
      <c r="Y18" s="38"/>
      <c r="Z18" s="38"/>
      <c r="AA18" s="38"/>
      <c r="AB18" s="38"/>
      <c r="AC18" s="38"/>
      <c r="AD18" s="38"/>
      <c r="AE18" s="38"/>
    </row>
    <row r="19" s="2" customFormat="1" ht="6.96" customHeight="1">
      <c r="A19" s="38"/>
      <c r="B19" s="44"/>
      <c r="C19" s="38"/>
      <c r="D19" s="38"/>
      <c r="E19" s="38"/>
      <c r="F19" s="38"/>
      <c r="G19" s="38"/>
      <c r="H19" s="38"/>
      <c r="I19" s="38"/>
      <c r="J19" s="38"/>
      <c r="K19" s="38"/>
      <c r="L19" s="63"/>
      <c r="S19" s="38"/>
      <c r="T19" s="38"/>
      <c r="U19" s="38"/>
      <c r="V19" s="38"/>
      <c r="W19" s="38"/>
      <c r="X19" s="38"/>
      <c r="Y19" s="38"/>
      <c r="Z19" s="38"/>
      <c r="AA19" s="38"/>
      <c r="AB19" s="38"/>
      <c r="AC19" s="38"/>
      <c r="AD19" s="38"/>
      <c r="AE19" s="38"/>
    </row>
    <row r="20" s="2" customFormat="1" ht="12" customHeight="1">
      <c r="A20" s="38"/>
      <c r="B20" s="44"/>
      <c r="C20" s="38"/>
      <c r="D20" s="140" t="s">
        <v>33</v>
      </c>
      <c r="E20" s="38"/>
      <c r="F20" s="38"/>
      <c r="G20" s="38"/>
      <c r="H20" s="38"/>
      <c r="I20" s="140" t="s">
        <v>29</v>
      </c>
      <c r="J20" s="143" t="str">
        <f>IF('Rekapitulace stavby'!AN16="","",'Rekapitulace stavby'!AN16)</f>
        <v/>
      </c>
      <c r="K20" s="38"/>
      <c r="L20" s="63"/>
      <c r="S20" s="38"/>
      <c r="T20" s="38"/>
      <c r="U20" s="38"/>
      <c r="V20" s="38"/>
      <c r="W20" s="38"/>
      <c r="X20" s="38"/>
      <c r="Y20" s="38"/>
      <c r="Z20" s="38"/>
      <c r="AA20" s="38"/>
      <c r="AB20" s="38"/>
      <c r="AC20" s="38"/>
      <c r="AD20" s="38"/>
      <c r="AE20" s="38"/>
    </row>
    <row r="21" s="2" customFormat="1" ht="18" customHeight="1">
      <c r="A21" s="38"/>
      <c r="B21" s="44"/>
      <c r="C21" s="38"/>
      <c r="D21" s="38"/>
      <c r="E21" s="143" t="str">
        <f>IF('Rekapitulace stavby'!E17="","",'Rekapitulace stavby'!E17)</f>
        <v xml:space="preserve"> </v>
      </c>
      <c r="F21" s="38"/>
      <c r="G21" s="38"/>
      <c r="H21" s="38"/>
      <c r="I21" s="140" t="s">
        <v>30</v>
      </c>
      <c r="J21" s="143" t="str">
        <f>IF('Rekapitulace stavby'!AN17="","",'Rekapitulace stavby'!AN17)</f>
        <v/>
      </c>
      <c r="K21" s="38"/>
      <c r="L21" s="63"/>
      <c r="S21" s="38"/>
      <c r="T21" s="38"/>
      <c r="U21" s="38"/>
      <c r="V21" s="38"/>
      <c r="W21" s="38"/>
      <c r="X21" s="38"/>
      <c r="Y21" s="38"/>
      <c r="Z21" s="38"/>
      <c r="AA21" s="38"/>
      <c r="AB21" s="38"/>
      <c r="AC21" s="38"/>
      <c r="AD21" s="38"/>
      <c r="AE21" s="38"/>
    </row>
    <row r="22" s="2" customFormat="1" ht="6.96" customHeight="1">
      <c r="A22" s="38"/>
      <c r="B22" s="44"/>
      <c r="C22" s="38"/>
      <c r="D22" s="38"/>
      <c r="E22" s="38"/>
      <c r="F22" s="38"/>
      <c r="G22" s="38"/>
      <c r="H22" s="38"/>
      <c r="I22" s="38"/>
      <c r="J22" s="38"/>
      <c r="K22" s="38"/>
      <c r="L22" s="63"/>
      <c r="S22" s="38"/>
      <c r="T22" s="38"/>
      <c r="U22" s="38"/>
      <c r="V22" s="38"/>
      <c r="W22" s="38"/>
      <c r="X22" s="38"/>
      <c r="Y22" s="38"/>
      <c r="Z22" s="38"/>
      <c r="AA22" s="38"/>
      <c r="AB22" s="38"/>
      <c r="AC22" s="38"/>
      <c r="AD22" s="38"/>
      <c r="AE22" s="38"/>
    </row>
    <row r="23" s="2" customFormat="1" ht="12" customHeight="1">
      <c r="A23" s="38"/>
      <c r="B23" s="44"/>
      <c r="C23" s="38"/>
      <c r="D23" s="140" t="s">
        <v>34</v>
      </c>
      <c r="E23" s="38"/>
      <c r="F23" s="38"/>
      <c r="G23" s="38"/>
      <c r="H23" s="38"/>
      <c r="I23" s="140" t="s">
        <v>29</v>
      </c>
      <c r="J23" s="143" t="str">
        <f>IF('Rekapitulace stavby'!AN19="","",'Rekapitulace stavby'!AN19)</f>
        <v/>
      </c>
      <c r="K23" s="38"/>
      <c r="L23" s="63"/>
      <c r="S23" s="38"/>
      <c r="T23" s="38"/>
      <c r="U23" s="38"/>
      <c r="V23" s="38"/>
      <c r="W23" s="38"/>
      <c r="X23" s="38"/>
      <c r="Y23" s="38"/>
      <c r="Z23" s="38"/>
      <c r="AA23" s="38"/>
      <c r="AB23" s="38"/>
      <c r="AC23" s="38"/>
      <c r="AD23" s="38"/>
      <c r="AE23" s="38"/>
    </row>
    <row r="24" s="2" customFormat="1" ht="18" customHeight="1">
      <c r="A24" s="38"/>
      <c r="B24" s="44"/>
      <c r="C24" s="38"/>
      <c r="D24" s="38"/>
      <c r="E24" s="143" t="str">
        <f>IF('Rekapitulace stavby'!E20="","",'Rekapitulace stavby'!E20)</f>
        <v xml:space="preserve"> </v>
      </c>
      <c r="F24" s="38"/>
      <c r="G24" s="38"/>
      <c r="H24" s="38"/>
      <c r="I24" s="140" t="s">
        <v>30</v>
      </c>
      <c r="J24" s="143" t="str">
        <f>IF('Rekapitulace stavby'!AN20="","",'Rekapitulace stavby'!AN20)</f>
        <v/>
      </c>
      <c r="K24" s="38"/>
      <c r="L24" s="63"/>
      <c r="S24" s="38"/>
      <c r="T24" s="38"/>
      <c r="U24" s="38"/>
      <c r="V24" s="38"/>
      <c r="W24" s="38"/>
      <c r="X24" s="38"/>
      <c r="Y24" s="38"/>
      <c r="Z24" s="38"/>
      <c r="AA24" s="38"/>
      <c r="AB24" s="38"/>
      <c r="AC24" s="38"/>
      <c r="AD24" s="38"/>
      <c r="AE24" s="38"/>
    </row>
    <row r="25" s="2" customFormat="1" ht="6.96" customHeight="1">
      <c r="A25" s="38"/>
      <c r="B25" s="44"/>
      <c r="C25" s="38"/>
      <c r="D25" s="38"/>
      <c r="E25" s="38"/>
      <c r="F25" s="38"/>
      <c r="G25" s="38"/>
      <c r="H25" s="38"/>
      <c r="I25" s="38"/>
      <c r="J25" s="38"/>
      <c r="K25" s="38"/>
      <c r="L25" s="63"/>
      <c r="S25" s="38"/>
      <c r="T25" s="38"/>
      <c r="U25" s="38"/>
      <c r="V25" s="38"/>
      <c r="W25" s="38"/>
      <c r="X25" s="38"/>
      <c r="Y25" s="38"/>
      <c r="Z25" s="38"/>
      <c r="AA25" s="38"/>
      <c r="AB25" s="38"/>
      <c r="AC25" s="38"/>
      <c r="AD25" s="38"/>
      <c r="AE25" s="38"/>
    </row>
    <row r="26" s="2" customFormat="1" ht="12" customHeight="1">
      <c r="A26" s="38"/>
      <c r="B26" s="44"/>
      <c r="C26" s="38"/>
      <c r="D26" s="140" t="s">
        <v>35</v>
      </c>
      <c r="E26" s="38"/>
      <c r="F26" s="38"/>
      <c r="G26" s="38"/>
      <c r="H26" s="38"/>
      <c r="I26" s="38"/>
      <c r="J26" s="38"/>
      <c r="K26" s="38"/>
      <c r="L26" s="63"/>
      <c r="S26" s="38"/>
      <c r="T26" s="38"/>
      <c r="U26" s="38"/>
      <c r="V26" s="38"/>
      <c r="W26" s="38"/>
      <c r="X26" s="38"/>
      <c r="Y26" s="38"/>
      <c r="Z26" s="38"/>
      <c r="AA26" s="38"/>
      <c r="AB26" s="38"/>
      <c r="AC26" s="38"/>
      <c r="AD26" s="38"/>
      <c r="AE26" s="38"/>
    </row>
    <row r="27" s="8" customFormat="1" ht="16.5" customHeight="1">
      <c r="A27" s="145"/>
      <c r="B27" s="146"/>
      <c r="C27" s="145"/>
      <c r="D27" s="145"/>
      <c r="E27" s="147" t="s">
        <v>1</v>
      </c>
      <c r="F27" s="147"/>
      <c r="G27" s="147"/>
      <c r="H27" s="147"/>
      <c r="I27" s="145"/>
      <c r="J27" s="145"/>
      <c r="K27" s="145"/>
      <c r="L27" s="148"/>
      <c r="S27" s="145"/>
      <c r="T27" s="145"/>
      <c r="U27" s="145"/>
      <c r="V27" s="145"/>
      <c r="W27" s="145"/>
      <c r="X27" s="145"/>
      <c r="Y27" s="145"/>
      <c r="Z27" s="145"/>
      <c r="AA27" s="145"/>
      <c r="AB27" s="145"/>
      <c r="AC27" s="145"/>
      <c r="AD27" s="145"/>
      <c r="AE27" s="145"/>
    </row>
    <row r="28" s="2" customFormat="1" ht="6.96" customHeight="1">
      <c r="A28" s="38"/>
      <c r="B28" s="44"/>
      <c r="C28" s="38"/>
      <c r="D28" s="38"/>
      <c r="E28" s="38"/>
      <c r="F28" s="38"/>
      <c r="G28" s="38"/>
      <c r="H28" s="38"/>
      <c r="I28" s="38"/>
      <c r="J28" s="38"/>
      <c r="K28" s="38"/>
      <c r="L28" s="63"/>
      <c r="S28" s="38"/>
      <c r="T28" s="38"/>
      <c r="U28" s="38"/>
      <c r="V28" s="38"/>
      <c r="W28" s="38"/>
      <c r="X28" s="38"/>
      <c r="Y28" s="38"/>
      <c r="Z28" s="38"/>
      <c r="AA28" s="38"/>
      <c r="AB28" s="38"/>
      <c r="AC28" s="38"/>
      <c r="AD28" s="38"/>
      <c r="AE28" s="38"/>
    </row>
    <row r="29" s="2" customFormat="1" ht="6.96" customHeight="1">
      <c r="A29" s="38"/>
      <c r="B29" s="44"/>
      <c r="C29" s="38"/>
      <c r="D29" s="149"/>
      <c r="E29" s="149"/>
      <c r="F29" s="149"/>
      <c r="G29" s="149"/>
      <c r="H29" s="149"/>
      <c r="I29" s="149"/>
      <c r="J29" s="149"/>
      <c r="K29" s="149"/>
      <c r="L29" s="63"/>
      <c r="S29" s="38"/>
      <c r="T29" s="38"/>
      <c r="U29" s="38"/>
      <c r="V29" s="38"/>
      <c r="W29" s="38"/>
      <c r="X29" s="38"/>
      <c r="Y29" s="38"/>
      <c r="Z29" s="38"/>
      <c r="AA29" s="38"/>
      <c r="AB29" s="38"/>
      <c r="AC29" s="38"/>
      <c r="AD29" s="38"/>
      <c r="AE29" s="38"/>
    </row>
    <row r="30" s="2" customFormat="1" ht="25.44" customHeight="1">
      <c r="A30" s="38"/>
      <c r="B30" s="44"/>
      <c r="C30" s="38"/>
      <c r="D30" s="150" t="s">
        <v>36</v>
      </c>
      <c r="E30" s="38"/>
      <c r="F30" s="38"/>
      <c r="G30" s="38"/>
      <c r="H30" s="38"/>
      <c r="I30" s="38"/>
      <c r="J30" s="151">
        <f>ROUNDUP(J124, 2)</f>
        <v>0</v>
      </c>
      <c r="K30" s="38"/>
      <c r="L30" s="63"/>
      <c r="S30" s="38"/>
      <c r="T30" s="38"/>
      <c r="U30" s="38"/>
      <c r="V30" s="38"/>
      <c r="W30" s="38"/>
      <c r="X30" s="38"/>
      <c r="Y30" s="38"/>
      <c r="Z30" s="38"/>
      <c r="AA30" s="38"/>
      <c r="AB30" s="38"/>
      <c r="AC30" s="38"/>
      <c r="AD30" s="38"/>
      <c r="AE30" s="38"/>
    </row>
    <row r="31" s="2" customFormat="1" ht="6.96" customHeight="1">
      <c r="A31" s="38"/>
      <c r="B31" s="44"/>
      <c r="C31" s="38"/>
      <c r="D31" s="149"/>
      <c r="E31" s="149"/>
      <c r="F31" s="149"/>
      <c r="G31" s="149"/>
      <c r="H31" s="149"/>
      <c r="I31" s="149"/>
      <c r="J31" s="149"/>
      <c r="K31" s="149"/>
      <c r="L31" s="63"/>
      <c r="S31" s="38"/>
      <c r="T31" s="38"/>
      <c r="U31" s="38"/>
      <c r="V31" s="38"/>
      <c r="W31" s="38"/>
      <c r="X31" s="38"/>
      <c r="Y31" s="38"/>
      <c r="Z31" s="38"/>
      <c r="AA31" s="38"/>
      <c r="AB31" s="38"/>
      <c r="AC31" s="38"/>
      <c r="AD31" s="38"/>
      <c r="AE31" s="38"/>
    </row>
    <row r="32" s="2" customFormat="1" ht="14.4" customHeight="1">
      <c r="A32" s="38"/>
      <c r="B32" s="44"/>
      <c r="C32" s="38"/>
      <c r="D32" s="38"/>
      <c r="E32" s="38"/>
      <c r="F32" s="152" t="s">
        <v>38</v>
      </c>
      <c r="G32" s="38"/>
      <c r="H32" s="38"/>
      <c r="I32" s="152" t="s">
        <v>37</v>
      </c>
      <c r="J32" s="152" t="s">
        <v>39</v>
      </c>
      <c r="K32" s="38"/>
      <c r="L32" s="63"/>
      <c r="S32" s="38"/>
      <c r="T32" s="38"/>
      <c r="U32" s="38"/>
      <c r="V32" s="38"/>
      <c r="W32" s="38"/>
      <c r="X32" s="38"/>
      <c r="Y32" s="38"/>
      <c r="Z32" s="38"/>
      <c r="AA32" s="38"/>
      <c r="AB32" s="38"/>
      <c r="AC32" s="38"/>
      <c r="AD32" s="38"/>
      <c r="AE32" s="38"/>
    </row>
    <row r="33" s="2" customFormat="1" ht="14.4" customHeight="1">
      <c r="A33" s="38"/>
      <c r="B33" s="44"/>
      <c r="C33" s="38"/>
      <c r="D33" s="153" t="s">
        <v>40</v>
      </c>
      <c r="E33" s="140" t="s">
        <v>41</v>
      </c>
      <c r="F33" s="154">
        <f>ROUNDUP((SUM(BE124:BE212)),  2)</f>
        <v>0</v>
      </c>
      <c r="G33" s="38"/>
      <c r="H33" s="38"/>
      <c r="I33" s="155">
        <v>0.20999999999999999</v>
      </c>
      <c r="J33" s="154">
        <f>ROUNDUP(((SUM(BE124:BE212))*I33),  2)</f>
        <v>0</v>
      </c>
      <c r="K33" s="38"/>
      <c r="L33" s="63"/>
      <c r="S33" s="38"/>
      <c r="T33" s="38"/>
      <c r="U33" s="38"/>
      <c r="V33" s="38"/>
      <c r="W33" s="38"/>
      <c r="X33" s="38"/>
      <c r="Y33" s="38"/>
      <c r="Z33" s="38"/>
      <c r="AA33" s="38"/>
      <c r="AB33" s="38"/>
      <c r="AC33" s="38"/>
      <c r="AD33" s="38"/>
      <c r="AE33" s="38"/>
    </row>
    <row r="34" s="2" customFormat="1" ht="14.4" customHeight="1">
      <c r="A34" s="38"/>
      <c r="B34" s="44"/>
      <c r="C34" s="38"/>
      <c r="D34" s="38"/>
      <c r="E34" s="140" t="s">
        <v>42</v>
      </c>
      <c r="F34" s="154">
        <f>ROUNDUP((SUM(BF124:BF212)),  2)</f>
        <v>0</v>
      </c>
      <c r="G34" s="38"/>
      <c r="H34" s="38"/>
      <c r="I34" s="155">
        <v>0.12</v>
      </c>
      <c r="J34" s="154">
        <f>ROUNDUP(((SUM(BF124:BF212))*I34),  2)</f>
        <v>0</v>
      </c>
      <c r="K34" s="38"/>
      <c r="L34" s="63"/>
      <c r="S34" s="38"/>
      <c r="T34" s="38"/>
      <c r="U34" s="38"/>
      <c r="V34" s="38"/>
      <c r="W34" s="38"/>
      <c r="X34" s="38"/>
      <c r="Y34" s="38"/>
      <c r="Z34" s="38"/>
      <c r="AA34" s="38"/>
      <c r="AB34" s="38"/>
      <c r="AC34" s="38"/>
      <c r="AD34" s="38"/>
      <c r="AE34" s="38"/>
    </row>
    <row r="35" hidden="1" s="2" customFormat="1" ht="14.4" customHeight="1">
      <c r="A35" s="38"/>
      <c r="B35" s="44"/>
      <c r="C35" s="38"/>
      <c r="D35" s="38"/>
      <c r="E35" s="140" t="s">
        <v>43</v>
      </c>
      <c r="F35" s="154">
        <f>ROUNDUP((SUM(BG124:BG212)),  2)</f>
        <v>0</v>
      </c>
      <c r="G35" s="38"/>
      <c r="H35" s="38"/>
      <c r="I35" s="155">
        <v>0.20999999999999999</v>
      </c>
      <c r="J35" s="154">
        <f>0</f>
        <v>0</v>
      </c>
      <c r="K35" s="38"/>
      <c r="L35" s="63"/>
      <c r="S35" s="38"/>
      <c r="T35" s="38"/>
      <c r="U35" s="38"/>
      <c r="V35" s="38"/>
      <c r="W35" s="38"/>
      <c r="X35" s="38"/>
      <c r="Y35" s="38"/>
      <c r="Z35" s="38"/>
      <c r="AA35" s="38"/>
      <c r="AB35" s="38"/>
      <c r="AC35" s="38"/>
      <c r="AD35" s="38"/>
      <c r="AE35" s="38"/>
    </row>
    <row r="36" hidden="1" s="2" customFormat="1" ht="14.4" customHeight="1">
      <c r="A36" s="38"/>
      <c r="B36" s="44"/>
      <c r="C36" s="38"/>
      <c r="D36" s="38"/>
      <c r="E36" s="140" t="s">
        <v>44</v>
      </c>
      <c r="F36" s="154">
        <f>ROUNDUP((SUM(BH124:BH212)),  2)</f>
        <v>0</v>
      </c>
      <c r="G36" s="38"/>
      <c r="H36" s="38"/>
      <c r="I36" s="155">
        <v>0.12</v>
      </c>
      <c r="J36" s="154">
        <f>0</f>
        <v>0</v>
      </c>
      <c r="K36" s="38"/>
      <c r="L36" s="63"/>
      <c r="S36" s="38"/>
      <c r="T36" s="38"/>
      <c r="U36" s="38"/>
      <c r="V36" s="38"/>
      <c r="W36" s="38"/>
      <c r="X36" s="38"/>
      <c r="Y36" s="38"/>
      <c r="Z36" s="38"/>
      <c r="AA36" s="38"/>
      <c r="AB36" s="38"/>
      <c r="AC36" s="38"/>
      <c r="AD36" s="38"/>
      <c r="AE36" s="38"/>
    </row>
    <row r="37" hidden="1" s="2" customFormat="1" ht="14.4" customHeight="1">
      <c r="A37" s="38"/>
      <c r="B37" s="44"/>
      <c r="C37" s="38"/>
      <c r="D37" s="38"/>
      <c r="E37" s="140" t="s">
        <v>45</v>
      </c>
      <c r="F37" s="154">
        <f>ROUNDUP((SUM(BI124:BI212)),  2)</f>
        <v>0</v>
      </c>
      <c r="G37" s="38"/>
      <c r="H37" s="38"/>
      <c r="I37" s="155">
        <v>0</v>
      </c>
      <c r="J37" s="154">
        <f>0</f>
        <v>0</v>
      </c>
      <c r="K37" s="38"/>
      <c r="L37" s="63"/>
      <c r="S37" s="38"/>
      <c r="T37" s="38"/>
      <c r="U37" s="38"/>
      <c r="V37" s="38"/>
      <c r="W37" s="38"/>
      <c r="X37" s="38"/>
      <c r="Y37" s="38"/>
      <c r="Z37" s="38"/>
      <c r="AA37" s="38"/>
      <c r="AB37" s="38"/>
      <c r="AC37" s="38"/>
      <c r="AD37" s="38"/>
      <c r="AE37" s="38"/>
    </row>
    <row r="38" s="2" customFormat="1" ht="6.96" customHeight="1">
      <c r="A38" s="38"/>
      <c r="B38" s="44"/>
      <c r="C38" s="38"/>
      <c r="D38" s="38"/>
      <c r="E38" s="38"/>
      <c r="F38" s="38"/>
      <c r="G38" s="38"/>
      <c r="H38" s="38"/>
      <c r="I38" s="38"/>
      <c r="J38" s="38"/>
      <c r="K38" s="38"/>
      <c r="L38" s="63"/>
      <c r="S38" s="38"/>
      <c r="T38" s="38"/>
      <c r="U38" s="38"/>
      <c r="V38" s="38"/>
      <c r="W38" s="38"/>
      <c r="X38" s="38"/>
      <c r="Y38" s="38"/>
      <c r="Z38" s="38"/>
      <c r="AA38" s="38"/>
      <c r="AB38" s="38"/>
      <c r="AC38" s="38"/>
      <c r="AD38" s="38"/>
      <c r="AE38" s="38"/>
    </row>
    <row r="39" s="2" customFormat="1" ht="25.44" customHeight="1">
      <c r="A39" s="38"/>
      <c r="B39" s="44"/>
      <c r="C39" s="156"/>
      <c r="D39" s="157" t="s">
        <v>46</v>
      </c>
      <c r="E39" s="158"/>
      <c r="F39" s="158"/>
      <c r="G39" s="159" t="s">
        <v>47</v>
      </c>
      <c r="H39" s="160" t="s">
        <v>48</v>
      </c>
      <c r="I39" s="158"/>
      <c r="J39" s="161">
        <f>SUM(J30:J37)</f>
        <v>0</v>
      </c>
      <c r="K39" s="162"/>
      <c r="L39" s="63"/>
      <c r="S39" s="38"/>
      <c r="T39" s="38"/>
      <c r="U39" s="38"/>
      <c r="V39" s="38"/>
      <c r="W39" s="38"/>
      <c r="X39" s="38"/>
      <c r="Y39" s="38"/>
      <c r="Z39" s="38"/>
      <c r="AA39" s="38"/>
      <c r="AB39" s="38"/>
      <c r="AC39" s="38"/>
      <c r="AD39" s="38"/>
      <c r="AE39" s="38"/>
    </row>
    <row r="40" s="2" customFormat="1" ht="14.4" customHeight="1">
      <c r="A40" s="38"/>
      <c r="B40" s="44"/>
      <c r="C40" s="38"/>
      <c r="D40" s="38"/>
      <c r="E40" s="38"/>
      <c r="F40" s="38"/>
      <c r="G40" s="38"/>
      <c r="H40" s="38"/>
      <c r="I40" s="38"/>
      <c r="J40" s="38"/>
      <c r="K40" s="38"/>
      <c r="L40" s="63"/>
      <c r="S40" s="38"/>
      <c r="T40" s="38"/>
      <c r="U40" s="38"/>
      <c r="V40" s="38"/>
      <c r="W40" s="38"/>
      <c r="X40" s="38"/>
      <c r="Y40" s="38"/>
      <c r="Z40" s="38"/>
      <c r="AA40" s="38"/>
      <c r="AB40" s="38"/>
      <c r="AC40" s="38"/>
      <c r="AD40" s="38"/>
      <c r="AE40" s="38"/>
    </row>
    <row r="41" s="1" customFormat="1" ht="14.4" customHeight="1">
      <c r="B41" s="20"/>
      <c r="L41" s="20"/>
    </row>
    <row r="42" s="1" customFormat="1" ht="14.4" customHeight="1">
      <c r="B42" s="20"/>
      <c r="L42" s="20"/>
    </row>
    <row r="43" s="1" customFormat="1" ht="14.4" customHeight="1">
      <c r="B43" s="20"/>
      <c r="L43" s="20"/>
    </row>
    <row r="44" s="1" customFormat="1" ht="14.4" customHeight="1">
      <c r="B44" s="20"/>
      <c r="L44" s="20"/>
    </row>
    <row r="45" s="1" customFormat="1" ht="14.4" customHeight="1">
      <c r="B45" s="20"/>
      <c r="L45" s="20"/>
    </row>
    <row r="46" s="1" customFormat="1" ht="14.4" customHeight="1">
      <c r="B46" s="20"/>
      <c r="L46" s="20"/>
    </row>
    <row r="47" s="1" customFormat="1" ht="14.4" customHeight="1">
      <c r="B47" s="20"/>
      <c r="L47" s="20"/>
    </row>
    <row r="48" s="1" customFormat="1" ht="14.4" customHeight="1">
      <c r="B48" s="20"/>
      <c r="L48" s="20"/>
    </row>
    <row r="49" s="1" customFormat="1" ht="14.4" customHeight="1">
      <c r="B49" s="20"/>
      <c r="L49" s="20"/>
    </row>
    <row r="50" s="2" customFormat="1" ht="14.4" customHeight="1">
      <c r="B50" s="63"/>
      <c r="D50" s="163" t="s">
        <v>49</v>
      </c>
      <c r="E50" s="164"/>
      <c r="F50" s="164"/>
      <c r="G50" s="163" t="s">
        <v>50</v>
      </c>
      <c r="H50" s="164"/>
      <c r="I50" s="164"/>
      <c r="J50" s="164"/>
      <c r="K50" s="164"/>
      <c r="L50" s="63"/>
    </row>
    <row r="51">
      <c r="B51" s="20"/>
      <c r="L51" s="20"/>
    </row>
    <row r="52">
      <c r="B52" s="20"/>
      <c r="L52" s="20"/>
    </row>
    <row r="53">
      <c r="B53" s="20"/>
      <c r="L53" s="20"/>
    </row>
    <row r="54">
      <c r="B54" s="20"/>
      <c r="L54" s="20"/>
    </row>
    <row r="55">
      <c r="B55" s="20"/>
      <c r="L55" s="20"/>
    </row>
    <row r="56">
      <c r="B56" s="20"/>
      <c r="L56" s="20"/>
    </row>
    <row r="57">
      <c r="B57" s="20"/>
      <c r="L57" s="20"/>
    </row>
    <row r="58">
      <c r="B58" s="20"/>
      <c r="L58" s="20"/>
    </row>
    <row r="59">
      <c r="B59" s="20"/>
      <c r="L59" s="20"/>
    </row>
    <row r="60">
      <c r="B60" s="20"/>
      <c r="L60" s="20"/>
    </row>
    <row r="61" s="2" customFormat="1">
      <c r="A61" s="38"/>
      <c r="B61" s="44"/>
      <c r="C61" s="38"/>
      <c r="D61" s="165" t="s">
        <v>51</v>
      </c>
      <c r="E61" s="166"/>
      <c r="F61" s="167" t="s">
        <v>52</v>
      </c>
      <c r="G61" s="165" t="s">
        <v>51</v>
      </c>
      <c r="H61" s="166"/>
      <c r="I61" s="166"/>
      <c r="J61" s="168" t="s">
        <v>52</v>
      </c>
      <c r="K61" s="166"/>
      <c r="L61" s="63"/>
      <c r="S61" s="38"/>
      <c r="T61" s="38"/>
      <c r="U61" s="38"/>
      <c r="V61" s="38"/>
      <c r="W61" s="38"/>
      <c r="X61" s="38"/>
      <c r="Y61" s="38"/>
      <c r="Z61" s="38"/>
      <c r="AA61" s="38"/>
      <c r="AB61" s="38"/>
      <c r="AC61" s="38"/>
      <c r="AD61" s="38"/>
      <c r="AE61" s="38"/>
    </row>
    <row r="62">
      <c r="B62" s="20"/>
      <c r="L62" s="20"/>
    </row>
    <row r="63">
      <c r="B63" s="20"/>
      <c r="L63" s="20"/>
    </row>
    <row r="64">
      <c r="B64" s="20"/>
      <c r="L64" s="20"/>
    </row>
    <row r="65" s="2" customFormat="1">
      <c r="A65" s="38"/>
      <c r="B65" s="44"/>
      <c r="C65" s="38"/>
      <c r="D65" s="163" t="s">
        <v>53</v>
      </c>
      <c r="E65" s="169"/>
      <c r="F65" s="169"/>
      <c r="G65" s="163" t="s">
        <v>54</v>
      </c>
      <c r="H65" s="169"/>
      <c r="I65" s="169"/>
      <c r="J65" s="169"/>
      <c r="K65" s="169"/>
      <c r="L65" s="63"/>
      <c r="S65" s="38"/>
      <c r="T65" s="38"/>
      <c r="U65" s="38"/>
      <c r="V65" s="38"/>
      <c r="W65" s="38"/>
      <c r="X65" s="38"/>
      <c r="Y65" s="38"/>
      <c r="Z65" s="38"/>
      <c r="AA65" s="38"/>
      <c r="AB65" s="38"/>
      <c r="AC65" s="38"/>
      <c r="AD65" s="38"/>
      <c r="AE65" s="38"/>
    </row>
    <row r="66">
      <c r="B66" s="20"/>
      <c r="L66" s="20"/>
    </row>
    <row r="67">
      <c r="B67" s="20"/>
      <c r="L67" s="20"/>
    </row>
    <row r="68">
      <c r="B68" s="20"/>
      <c r="L68" s="20"/>
    </row>
    <row r="69">
      <c r="B69" s="20"/>
      <c r="L69" s="20"/>
    </row>
    <row r="70">
      <c r="B70" s="20"/>
      <c r="L70" s="20"/>
    </row>
    <row r="71">
      <c r="B71" s="20"/>
      <c r="L71" s="20"/>
    </row>
    <row r="72">
      <c r="B72" s="20"/>
      <c r="L72" s="20"/>
    </row>
    <row r="73">
      <c r="B73" s="20"/>
      <c r="L73" s="20"/>
    </row>
    <row r="74">
      <c r="B74" s="20"/>
      <c r="L74" s="20"/>
    </row>
    <row r="75">
      <c r="B75" s="20"/>
      <c r="L75" s="20"/>
    </row>
    <row r="76" s="2" customFormat="1">
      <c r="A76" s="38"/>
      <c r="B76" s="44"/>
      <c r="C76" s="38"/>
      <c r="D76" s="165" t="s">
        <v>51</v>
      </c>
      <c r="E76" s="166"/>
      <c r="F76" s="167" t="s">
        <v>52</v>
      </c>
      <c r="G76" s="165" t="s">
        <v>51</v>
      </c>
      <c r="H76" s="166"/>
      <c r="I76" s="166"/>
      <c r="J76" s="168" t="s">
        <v>52</v>
      </c>
      <c r="K76" s="166"/>
      <c r="L76" s="63"/>
      <c r="S76" s="38"/>
      <c r="T76" s="38"/>
      <c r="U76" s="38"/>
      <c r="V76" s="38"/>
      <c r="W76" s="38"/>
      <c r="X76" s="38"/>
      <c r="Y76" s="38"/>
      <c r="Z76" s="38"/>
      <c r="AA76" s="38"/>
      <c r="AB76" s="38"/>
      <c r="AC76" s="38"/>
      <c r="AD76" s="38"/>
      <c r="AE76" s="38"/>
    </row>
    <row r="77" s="2" customFormat="1" ht="14.4" customHeight="1">
      <c r="A77" s="38"/>
      <c r="B77" s="170"/>
      <c r="C77" s="171"/>
      <c r="D77" s="171"/>
      <c r="E77" s="171"/>
      <c r="F77" s="171"/>
      <c r="G77" s="171"/>
      <c r="H77" s="171"/>
      <c r="I77" s="171"/>
      <c r="J77" s="171"/>
      <c r="K77" s="171"/>
      <c r="L77" s="63"/>
      <c r="S77" s="38"/>
      <c r="T77" s="38"/>
      <c r="U77" s="38"/>
      <c r="V77" s="38"/>
      <c r="W77" s="38"/>
      <c r="X77" s="38"/>
      <c r="Y77" s="38"/>
      <c r="Z77" s="38"/>
      <c r="AA77" s="38"/>
      <c r="AB77" s="38"/>
      <c r="AC77" s="38"/>
      <c r="AD77" s="38"/>
      <c r="AE77" s="38"/>
    </row>
    <row r="81" s="2" customFormat="1" ht="6.96" customHeight="1">
      <c r="A81" s="38"/>
      <c r="B81" s="172"/>
      <c r="C81" s="173"/>
      <c r="D81" s="173"/>
      <c r="E81" s="173"/>
      <c r="F81" s="173"/>
      <c r="G81" s="173"/>
      <c r="H81" s="173"/>
      <c r="I81" s="173"/>
      <c r="J81" s="173"/>
      <c r="K81" s="173"/>
      <c r="L81" s="63"/>
      <c r="S81" s="38"/>
      <c r="T81" s="38"/>
      <c r="U81" s="38"/>
      <c r="V81" s="38"/>
      <c r="W81" s="38"/>
      <c r="X81" s="38"/>
      <c r="Y81" s="38"/>
      <c r="Z81" s="38"/>
      <c r="AA81" s="38"/>
      <c r="AB81" s="38"/>
      <c r="AC81" s="38"/>
      <c r="AD81" s="38"/>
      <c r="AE81" s="38"/>
    </row>
    <row r="82" s="2" customFormat="1" ht="24.96" customHeight="1">
      <c r="A82" s="38"/>
      <c r="B82" s="39"/>
      <c r="C82" s="23" t="s">
        <v>100</v>
      </c>
      <c r="D82" s="40"/>
      <c r="E82" s="40"/>
      <c r="F82" s="40"/>
      <c r="G82" s="40"/>
      <c r="H82" s="40"/>
      <c r="I82" s="40"/>
      <c r="J82" s="40"/>
      <c r="K82" s="40"/>
      <c r="L82" s="63"/>
      <c r="S82" s="38"/>
      <c r="T82" s="38"/>
      <c r="U82" s="38"/>
      <c r="V82" s="38"/>
      <c r="W82" s="38"/>
      <c r="X82" s="38"/>
      <c r="Y82" s="38"/>
      <c r="Z82" s="38"/>
      <c r="AA82" s="38"/>
      <c r="AB82" s="38"/>
      <c r="AC82" s="38"/>
      <c r="AD82" s="38"/>
      <c r="AE82" s="38"/>
    </row>
    <row r="83" s="2" customFormat="1" ht="6.96" customHeight="1">
      <c r="A83" s="38"/>
      <c r="B83" s="39"/>
      <c r="C83" s="40"/>
      <c r="D83" s="40"/>
      <c r="E83" s="40"/>
      <c r="F83" s="40"/>
      <c r="G83" s="40"/>
      <c r="H83" s="40"/>
      <c r="I83" s="40"/>
      <c r="J83" s="40"/>
      <c r="K83" s="40"/>
      <c r="L83" s="63"/>
      <c r="S83" s="38"/>
      <c r="T83" s="38"/>
      <c r="U83" s="38"/>
      <c r="V83" s="38"/>
      <c r="W83" s="38"/>
      <c r="X83" s="38"/>
      <c r="Y83" s="38"/>
      <c r="Z83" s="38"/>
      <c r="AA83" s="38"/>
      <c r="AB83" s="38"/>
      <c r="AC83" s="38"/>
      <c r="AD83" s="38"/>
      <c r="AE83" s="38"/>
    </row>
    <row r="84" s="2" customFormat="1" ht="12" customHeight="1">
      <c r="A84" s="38"/>
      <c r="B84" s="39"/>
      <c r="C84" s="32" t="s">
        <v>16</v>
      </c>
      <c r="D84" s="40"/>
      <c r="E84" s="40"/>
      <c r="F84" s="40"/>
      <c r="G84" s="40"/>
      <c r="H84" s="40"/>
      <c r="I84" s="40"/>
      <c r="J84" s="40"/>
      <c r="K84" s="40"/>
      <c r="L84" s="63"/>
      <c r="S84" s="38"/>
      <c r="T84" s="38"/>
      <c r="U84" s="38"/>
      <c r="V84" s="38"/>
      <c r="W84" s="38"/>
      <c r="X84" s="38"/>
      <c r="Y84" s="38"/>
      <c r="Z84" s="38"/>
      <c r="AA84" s="38"/>
      <c r="AB84" s="38"/>
      <c r="AC84" s="38"/>
      <c r="AD84" s="38"/>
      <c r="AE84" s="38"/>
    </row>
    <row r="85" s="2" customFormat="1" ht="26.25" customHeight="1">
      <c r="A85" s="38"/>
      <c r="B85" s="39"/>
      <c r="C85" s="40"/>
      <c r="D85" s="40"/>
      <c r="E85" s="174" t="str">
        <f>E7</f>
        <v>007_2025 - Ochlazování kanceláří MěÚ b (1.-4.NP) VZT pro klientskou halu (1.NP)</v>
      </c>
      <c r="F85" s="32"/>
      <c r="G85" s="32"/>
      <c r="H85" s="32"/>
      <c r="I85" s="40"/>
      <c r="J85" s="40"/>
      <c r="K85" s="40"/>
      <c r="L85" s="63"/>
      <c r="S85" s="38"/>
      <c r="T85" s="38"/>
      <c r="U85" s="38"/>
      <c r="V85" s="38"/>
      <c r="W85" s="38"/>
      <c r="X85" s="38"/>
      <c r="Y85" s="38"/>
      <c r="Z85" s="38"/>
      <c r="AA85" s="38"/>
      <c r="AB85" s="38"/>
      <c r="AC85" s="38"/>
      <c r="AD85" s="38"/>
      <c r="AE85" s="38"/>
    </row>
    <row r="86" s="2" customFormat="1" ht="12" customHeight="1">
      <c r="A86" s="38"/>
      <c r="B86" s="39"/>
      <c r="C86" s="32" t="s">
        <v>98</v>
      </c>
      <c r="D86" s="40"/>
      <c r="E86" s="40"/>
      <c r="F86" s="40"/>
      <c r="G86" s="40"/>
      <c r="H86" s="40"/>
      <c r="I86" s="40"/>
      <c r="J86" s="40"/>
      <c r="K86" s="40"/>
      <c r="L86" s="63"/>
      <c r="S86" s="38"/>
      <c r="T86" s="38"/>
      <c r="U86" s="38"/>
      <c r="V86" s="38"/>
      <c r="W86" s="38"/>
      <c r="X86" s="38"/>
      <c r="Y86" s="38"/>
      <c r="Z86" s="38"/>
      <c r="AA86" s="38"/>
      <c r="AB86" s="38"/>
      <c r="AC86" s="38"/>
      <c r="AD86" s="38"/>
      <c r="AE86" s="38"/>
    </row>
    <row r="87" s="2" customFormat="1" ht="16.5" customHeight="1">
      <c r="A87" s="38"/>
      <c r="B87" s="39"/>
      <c r="C87" s="40"/>
      <c r="D87" s="40"/>
      <c r="E87" s="76" t="str">
        <f>E9</f>
        <v>001 - Elektroinstalace</v>
      </c>
      <c r="F87" s="40"/>
      <c r="G87" s="40"/>
      <c r="H87" s="40"/>
      <c r="I87" s="40"/>
      <c r="J87" s="40"/>
      <c r="K87" s="40"/>
      <c r="L87" s="63"/>
      <c r="S87" s="38"/>
      <c r="T87" s="38"/>
      <c r="U87" s="38"/>
      <c r="V87" s="38"/>
      <c r="W87" s="38"/>
      <c r="X87" s="38"/>
      <c r="Y87" s="38"/>
      <c r="Z87" s="38"/>
      <c r="AA87" s="38"/>
      <c r="AB87" s="38"/>
      <c r="AC87" s="38"/>
      <c r="AD87" s="38"/>
      <c r="AE87" s="38"/>
    </row>
    <row r="88" s="2" customFormat="1" ht="6.96" customHeight="1">
      <c r="A88" s="38"/>
      <c r="B88" s="39"/>
      <c r="C88" s="40"/>
      <c r="D88" s="40"/>
      <c r="E88" s="40"/>
      <c r="F88" s="40"/>
      <c r="G88" s="40"/>
      <c r="H88" s="40"/>
      <c r="I88" s="40"/>
      <c r="J88" s="40"/>
      <c r="K88" s="40"/>
      <c r="L88" s="63"/>
      <c r="S88" s="38"/>
      <c r="T88" s="38"/>
      <c r="U88" s="38"/>
      <c r="V88" s="38"/>
      <c r="W88" s="38"/>
      <c r="X88" s="38"/>
      <c r="Y88" s="38"/>
      <c r="Z88" s="38"/>
      <c r="AA88" s="38"/>
      <c r="AB88" s="38"/>
      <c r="AC88" s="38"/>
      <c r="AD88" s="38"/>
      <c r="AE88" s="38"/>
    </row>
    <row r="89" s="2" customFormat="1" ht="12" customHeight="1">
      <c r="A89" s="38"/>
      <c r="B89" s="39"/>
      <c r="C89" s="32" t="s">
        <v>22</v>
      </c>
      <c r="D89" s="40"/>
      <c r="E89" s="40"/>
      <c r="F89" s="27" t="str">
        <f>F12</f>
        <v xml:space="preserve"> </v>
      </c>
      <c r="G89" s="40"/>
      <c r="H89" s="40"/>
      <c r="I89" s="32" t="s">
        <v>24</v>
      </c>
      <c r="J89" s="79" t="str">
        <f>IF(J12="","",J12)</f>
        <v>27. 2. 2026</v>
      </c>
      <c r="K89" s="40"/>
      <c r="L89" s="63"/>
      <c r="S89" s="38"/>
      <c r="T89" s="38"/>
      <c r="U89" s="38"/>
      <c r="V89" s="38"/>
      <c r="W89" s="38"/>
      <c r="X89" s="38"/>
      <c r="Y89" s="38"/>
      <c r="Z89" s="38"/>
      <c r="AA89" s="38"/>
      <c r="AB89" s="38"/>
      <c r="AC89" s="38"/>
      <c r="AD89" s="38"/>
      <c r="AE89" s="38"/>
    </row>
    <row r="90" s="2" customFormat="1" ht="6.96" customHeight="1">
      <c r="A90" s="38"/>
      <c r="B90" s="39"/>
      <c r="C90" s="40"/>
      <c r="D90" s="40"/>
      <c r="E90" s="40"/>
      <c r="F90" s="40"/>
      <c r="G90" s="40"/>
      <c r="H90" s="40"/>
      <c r="I90" s="40"/>
      <c r="J90" s="40"/>
      <c r="K90" s="40"/>
      <c r="L90" s="63"/>
      <c r="S90" s="38"/>
      <c r="T90" s="38"/>
      <c r="U90" s="38"/>
      <c r="V90" s="38"/>
      <c r="W90" s="38"/>
      <c r="X90" s="38"/>
      <c r="Y90" s="38"/>
      <c r="Z90" s="38"/>
      <c r="AA90" s="38"/>
      <c r="AB90" s="38"/>
      <c r="AC90" s="38"/>
      <c r="AD90" s="38"/>
      <c r="AE90" s="38"/>
    </row>
    <row r="91" s="2" customFormat="1" ht="15.15" customHeight="1">
      <c r="A91" s="38"/>
      <c r="B91" s="39"/>
      <c r="C91" s="32" t="s">
        <v>28</v>
      </c>
      <c r="D91" s="40"/>
      <c r="E91" s="40"/>
      <c r="F91" s="27" t="str">
        <f>E15</f>
        <v xml:space="preserve"> </v>
      </c>
      <c r="G91" s="40"/>
      <c r="H91" s="40"/>
      <c r="I91" s="32" t="s">
        <v>33</v>
      </c>
      <c r="J91" s="36" t="str">
        <f>E21</f>
        <v xml:space="preserve"> </v>
      </c>
      <c r="K91" s="40"/>
      <c r="L91" s="63"/>
      <c r="S91" s="38"/>
      <c r="T91" s="38"/>
      <c r="U91" s="38"/>
      <c r="V91" s="38"/>
      <c r="W91" s="38"/>
      <c r="X91" s="38"/>
      <c r="Y91" s="38"/>
      <c r="Z91" s="38"/>
      <c r="AA91" s="38"/>
      <c r="AB91" s="38"/>
      <c r="AC91" s="38"/>
      <c r="AD91" s="38"/>
      <c r="AE91" s="38"/>
    </row>
    <row r="92" s="2" customFormat="1" ht="15.15" customHeight="1">
      <c r="A92" s="38"/>
      <c r="B92" s="39"/>
      <c r="C92" s="32" t="s">
        <v>31</v>
      </c>
      <c r="D92" s="40"/>
      <c r="E92" s="40"/>
      <c r="F92" s="27" t="str">
        <f>IF(E18="","",E18)</f>
        <v>Vyplň údaj</v>
      </c>
      <c r="G92" s="40"/>
      <c r="H92" s="40"/>
      <c r="I92" s="32" t="s">
        <v>34</v>
      </c>
      <c r="J92" s="36" t="str">
        <f>E24</f>
        <v xml:space="preserve"> </v>
      </c>
      <c r="K92" s="40"/>
      <c r="L92" s="63"/>
      <c r="S92" s="38"/>
      <c r="T92" s="38"/>
      <c r="U92" s="38"/>
      <c r="V92" s="38"/>
      <c r="W92" s="38"/>
      <c r="X92" s="38"/>
      <c r="Y92" s="38"/>
      <c r="Z92" s="38"/>
      <c r="AA92" s="38"/>
      <c r="AB92" s="38"/>
      <c r="AC92" s="38"/>
      <c r="AD92" s="38"/>
      <c r="AE92" s="38"/>
    </row>
    <row r="93" s="2" customFormat="1" ht="10.32" customHeight="1">
      <c r="A93" s="38"/>
      <c r="B93" s="39"/>
      <c r="C93" s="40"/>
      <c r="D93" s="40"/>
      <c r="E93" s="40"/>
      <c r="F93" s="40"/>
      <c r="G93" s="40"/>
      <c r="H93" s="40"/>
      <c r="I93" s="40"/>
      <c r="J93" s="40"/>
      <c r="K93" s="40"/>
      <c r="L93" s="63"/>
      <c r="S93" s="38"/>
      <c r="T93" s="38"/>
      <c r="U93" s="38"/>
      <c r="V93" s="38"/>
      <c r="W93" s="38"/>
      <c r="X93" s="38"/>
      <c r="Y93" s="38"/>
      <c r="Z93" s="38"/>
      <c r="AA93" s="38"/>
      <c r="AB93" s="38"/>
      <c r="AC93" s="38"/>
      <c r="AD93" s="38"/>
      <c r="AE93" s="38"/>
    </row>
    <row r="94" s="2" customFormat="1" ht="29.28" customHeight="1">
      <c r="A94" s="38"/>
      <c r="B94" s="39"/>
      <c r="C94" s="175" t="s">
        <v>101</v>
      </c>
      <c r="D94" s="176"/>
      <c r="E94" s="176"/>
      <c r="F94" s="176"/>
      <c r="G94" s="176"/>
      <c r="H94" s="176"/>
      <c r="I94" s="176"/>
      <c r="J94" s="177" t="s">
        <v>102</v>
      </c>
      <c r="K94" s="176"/>
      <c r="L94" s="63"/>
      <c r="S94" s="38"/>
      <c r="T94" s="38"/>
      <c r="U94" s="38"/>
      <c r="V94" s="38"/>
      <c r="W94" s="38"/>
      <c r="X94" s="38"/>
      <c r="Y94" s="38"/>
      <c r="Z94" s="38"/>
      <c r="AA94" s="38"/>
      <c r="AB94" s="38"/>
      <c r="AC94" s="38"/>
      <c r="AD94" s="38"/>
      <c r="AE94" s="38"/>
    </row>
    <row r="95" s="2" customFormat="1" ht="10.32" customHeight="1">
      <c r="A95" s="38"/>
      <c r="B95" s="39"/>
      <c r="C95" s="40"/>
      <c r="D95" s="40"/>
      <c r="E95" s="40"/>
      <c r="F95" s="40"/>
      <c r="G95" s="40"/>
      <c r="H95" s="40"/>
      <c r="I95" s="40"/>
      <c r="J95" s="40"/>
      <c r="K95" s="40"/>
      <c r="L95" s="63"/>
      <c r="S95" s="38"/>
      <c r="T95" s="38"/>
      <c r="U95" s="38"/>
      <c r="V95" s="38"/>
      <c r="W95" s="38"/>
      <c r="X95" s="38"/>
      <c r="Y95" s="38"/>
      <c r="Z95" s="38"/>
      <c r="AA95" s="38"/>
      <c r="AB95" s="38"/>
      <c r="AC95" s="38"/>
      <c r="AD95" s="38"/>
      <c r="AE95" s="38"/>
    </row>
    <row r="96" s="2" customFormat="1" ht="22.8" customHeight="1">
      <c r="A96" s="38"/>
      <c r="B96" s="39"/>
      <c r="C96" s="178" t="s">
        <v>103</v>
      </c>
      <c r="D96" s="40"/>
      <c r="E96" s="40"/>
      <c r="F96" s="40"/>
      <c r="G96" s="40"/>
      <c r="H96" s="40"/>
      <c r="I96" s="40"/>
      <c r="J96" s="110">
        <f>J124</f>
        <v>0</v>
      </c>
      <c r="K96" s="40"/>
      <c r="L96" s="63"/>
      <c r="S96" s="38"/>
      <c r="T96" s="38"/>
      <c r="U96" s="38"/>
      <c r="V96" s="38"/>
      <c r="W96" s="38"/>
      <c r="X96" s="38"/>
      <c r="Y96" s="38"/>
      <c r="Z96" s="38"/>
      <c r="AA96" s="38"/>
      <c r="AB96" s="38"/>
      <c r="AC96" s="38"/>
      <c r="AD96" s="38"/>
      <c r="AE96" s="38"/>
      <c r="AU96" s="17" t="s">
        <v>104</v>
      </c>
    </row>
    <row r="97" s="9" customFormat="1" ht="24.96" customHeight="1">
      <c r="A97" s="9"/>
      <c r="B97" s="179"/>
      <c r="C97" s="180"/>
      <c r="D97" s="181" t="s">
        <v>105</v>
      </c>
      <c r="E97" s="182"/>
      <c r="F97" s="182"/>
      <c r="G97" s="182"/>
      <c r="H97" s="182"/>
      <c r="I97" s="182"/>
      <c r="J97" s="183">
        <f>J125</f>
        <v>0</v>
      </c>
      <c r="K97" s="180"/>
      <c r="L97" s="184"/>
      <c r="S97" s="9"/>
      <c r="T97" s="9"/>
      <c r="U97" s="9"/>
      <c r="V97" s="9"/>
      <c r="W97" s="9"/>
      <c r="X97" s="9"/>
      <c r="Y97" s="9"/>
      <c r="Z97" s="9"/>
      <c r="AA97" s="9"/>
      <c r="AB97" s="9"/>
      <c r="AC97" s="9"/>
      <c r="AD97" s="9"/>
      <c r="AE97" s="9"/>
    </row>
    <row r="98" s="10" customFormat="1" ht="19.92" customHeight="1">
      <c r="A98" s="10"/>
      <c r="B98" s="185"/>
      <c r="C98" s="186"/>
      <c r="D98" s="187" t="s">
        <v>106</v>
      </c>
      <c r="E98" s="188"/>
      <c r="F98" s="188"/>
      <c r="G98" s="188"/>
      <c r="H98" s="188"/>
      <c r="I98" s="188"/>
      <c r="J98" s="189">
        <f>J126</f>
        <v>0</v>
      </c>
      <c r="K98" s="186"/>
      <c r="L98" s="190"/>
      <c r="S98" s="10"/>
      <c r="T98" s="10"/>
      <c r="U98" s="10"/>
      <c r="V98" s="10"/>
      <c r="W98" s="10"/>
      <c r="X98" s="10"/>
      <c r="Y98" s="10"/>
      <c r="Z98" s="10"/>
      <c r="AA98" s="10"/>
      <c r="AB98" s="10"/>
      <c r="AC98" s="10"/>
      <c r="AD98" s="10"/>
      <c r="AE98" s="10"/>
    </row>
    <row r="99" s="10" customFormat="1" ht="19.92" customHeight="1">
      <c r="A99" s="10"/>
      <c r="B99" s="185"/>
      <c r="C99" s="186"/>
      <c r="D99" s="187" t="s">
        <v>107</v>
      </c>
      <c r="E99" s="188"/>
      <c r="F99" s="188"/>
      <c r="G99" s="188"/>
      <c r="H99" s="188"/>
      <c r="I99" s="188"/>
      <c r="J99" s="189">
        <f>J128</f>
        <v>0</v>
      </c>
      <c r="K99" s="186"/>
      <c r="L99" s="190"/>
      <c r="S99" s="10"/>
      <c r="T99" s="10"/>
      <c r="U99" s="10"/>
      <c r="V99" s="10"/>
      <c r="W99" s="10"/>
      <c r="X99" s="10"/>
      <c r="Y99" s="10"/>
      <c r="Z99" s="10"/>
      <c r="AA99" s="10"/>
      <c r="AB99" s="10"/>
      <c r="AC99" s="10"/>
      <c r="AD99" s="10"/>
      <c r="AE99" s="10"/>
    </row>
    <row r="100" s="9" customFormat="1" ht="24.96" customHeight="1">
      <c r="A100" s="9"/>
      <c r="B100" s="179"/>
      <c r="C100" s="180"/>
      <c r="D100" s="181" t="s">
        <v>108</v>
      </c>
      <c r="E100" s="182"/>
      <c r="F100" s="182"/>
      <c r="G100" s="182"/>
      <c r="H100" s="182"/>
      <c r="I100" s="182"/>
      <c r="J100" s="183">
        <f>J132</f>
        <v>0</v>
      </c>
      <c r="K100" s="180"/>
      <c r="L100" s="184"/>
      <c r="S100" s="9"/>
      <c r="T100" s="9"/>
      <c r="U100" s="9"/>
      <c r="V100" s="9"/>
      <c r="W100" s="9"/>
      <c r="X100" s="9"/>
      <c r="Y100" s="9"/>
      <c r="Z100" s="9"/>
      <c r="AA100" s="9"/>
      <c r="AB100" s="9"/>
      <c r="AC100" s="9"/>
      <c r="AD100" s="9"/>
      <c r="AE100" s="9"/>
    </row>
    <row r="101" s="10" customFormat="1" ht="19.92" customHeight="1">
      <c r="A101" s="10"/>
      <c r="B101" s="185"/>
      <c r="C101" s="186"/>
      <c r="D101" s="187" t="s">
        <v>109</v>
      </c>
      <c r="E101" s="188"/>
      <c r="F101" s="188"/>
      <c r="G101" s="188"/>
      <c r="H101" s="188"/>
      <c r="I101" s="188"/>
      <c r="J101" s="189">
        <f>J133</f>
        <v>0</v>
      </c>
      <c r="K101" s="186"/>
      <c r="L101" s="190"/>
      <c r="S101" s="10"/>
      <c r="T101" s="10"/>
      <c r="U101" s="10"/>
      <c r="V101" s="10"/>
      <c r="W101" s="10"/>
      <c r="X101" s="10"/>
      <c r="Y101" s="10"/>
      <c r="Z101" s="10"/>
      <c r="AA101" s="10"/>
      <c r="AB101" s="10"/>
      <c r="AC101" s="10"/>
      <c r="AD101" s="10"/>
      <c r="AE101" s="10"/>
    </row>
    <row r="102" s="10" customFormat="1" ht="19.92" customHeight="1">
      <c r="A102" s="10"/>
      <c r="B102" s="185"/>
      <c r="C102" s="186"/>
      <c r="D102" s="187" t="s">
        <v>110</v>
      </c>
      <c r="E102" s="188"/>
      <c r="F102" s="188"/>
      <c r="G102" s="188"/>
      <c r="H102" s="188"/>
      <c r="I102" s="188"/>
      <c r="J102" s="189">
        <f>J190</f>
        <v>0</v>
      </c>
      <c r="K102" s="186"/>
      <c r="L102" s="190"/>
      <c r="S102" s="10"/>
      <c r="T102" s="10"/>
      <c r="U102" s="10"/>
      <c r="V102" s="10"/>
      <c r="W102" s="10"/>
      <c r="X102" s="10"/>
      <c r="Y102" s="10"/>
      <c r="Z102" s="10"/>
      <c r="AA102" s="10"/>
      <c r="AB102" s="10"/>
      <c r="AC102" s="10"/>
      <c r="AD102" s="10"/>
      <c r="AE102" s="10"/>
    </row>
    <row r="103" s="9" customFormat="1" ht="24.96" customHeight="1">
      <c r="A103" s="9"/>
      <c r="B103" s="179"/>
      <c r="C103" s="180"/>
      <c r="D103" s="181" t="s">
        <v>111</v>
      </c>
      <c r="E103" s="182"/>
      <c r="F103" s="182"/>
      <c r="G103" s="182"/>
      <c r="H103" s="182"/>
      <c r="I103" s="182"/>
      <c r="J103" s="183">
        <f>J202</f>
        <v>0</v>
      </c>
      <c r="K103" s="180"/>
      <c r="L103" s="184"/>
      <c r="S103" s="9"/>
      <c r="T103" s="9"/>
      <c r="U103" s="9"/>
      <c r="V103" s="9"/>
      <c r="W103" s="9"/>
      <c r="X103" s="9"/>
      <c r="Y103" s="9"/>
      <c r="Z103" s="9"/>
      <c r="AA103" s="9"/>
      <c r="AB103" s="9"/>
      <c r="AC103" s="9"/>
      <c r="AD103" s="9"/>
      <c r="AE103" s="9"/>
    </row>
    <row r="104" s="10" customFormat="1" ht="19.92" customHeight="1">
      <c r="A104" s="10"/>
      <c r="B104" s="185"/>
      <c r="C104" s="186"/>
      <c r="D104" s="187" t="s">
        <v>112</v>
      </c>
      <c r="E104" s="188"/>
      <c r="F104" s="188"/>
      <c r="G104" s="188"/>
      <c r="H104" s="188"/>
      <c r="I104" s="188"/>
      <c r="J104" s="189">
        <f>J203</f>
        <v>0</v>
      </c>
      <c r="K104" s="186"/>
      <c r="L104" s="190"/>
      <c r="S104" s="10"/>
      <c r="T104" s="10"/>
      <c r="U104" s="10"/>
      <c r="V104" s="10"/>
      <c r="W104" s="10"/>
      <c r="X104" s="10"/>
      <c r="Y104" s="10"/>
      <c r="Z104" s="10"/>
      <c r="AA104" s="10"/>
      <c r="AB104" s="10"/>
      <c r="AC104" s="10"/>
      <c r="AD104" s="10"/>
      <c r="AE104" s="10"/>
    </row>
    <row r="105" s="2" customFormat="1" ht="21.84" customHeight="1">
      <c r="A105" s="38"/>
      <c r="B105" s="39"/>
      <c r="C105" s="40"/>
      <c r="D105" s="40"/>
      <c r="E105" s="40"/>
      <c r="F105" s="40"/>
      <c r="G105" s="40"/>
      <c r="H105" s="40"/>
      <c r="I105" s="40"/>
      <c r="J105" s="40"/>
      <c r="K105" s="40"/>
      <c r="L105" s="63"/>
      <c r="S105" s="38"/>
      <c r="T105" s="38"/>
      <c r="U105" s="38"/>
      <c r="V105" s="38"/>
      <c r="W105" s="38"/>
      <c r="X105" s="38"/>
      <c r="Y105" s="38"/>
      <c r="Z105" s="38"/>
      <c r="AA105" s="38"/>
      <c r="AB105" s="38"/>
      <c r="AC105" s="38"/>
      <c r="AD105" s="38"/>
      <c r="AE105" s="38"/>
    </row>
    <row r="106" s="2" customFormat="1" ht="6.96" customHeight="1">
      <c r="A106" s="38"/>
      <c r="B106" s="66"/>
      <c r="C106" s="67"/>
      <c r="D106" s="67"/>
      <c r="E106" s="67"/>
      <c r="F106" s="67"/>
      <c r="G106" s="67"/>
      <c r="H106" s="67"/>
      <c r="I106" s="67"/>
      <c r="J106" s="67"/>
      <c r="K106" s="67"/>
      <c r="L106" s="63"/>
      <c r="S106" s="38"/>
      <c r="T106" s="38"/>
      <c r="U106" s="38"/>
      <c r="V106" s="38"/>
      <c r="W106" s="38"/>
      <c r="X106" s="38"/>
      <c r="Y106" s="38"/>
      <c r="Z106" s="38"/>
      <c r="AA106" s="38"/>
      <c r="AB106" s="38"/>
      <c r="AC106" s="38"/>
      <c r="AD106" s="38"/>
      <c r="AE106" s="38"/>
    </row>
    <row r="110" s="2" customFormat="1" ht="6.96" customHeight="1">
      <c r="A110" s="38"/>
      <c r="B110" s="68"/>
      <c r="C110" s="69"/>
      <c r="D110" s="69"/>
      <c r="E110" s="69"/>
      <c r="F110" s="69"/>
      <c r="G110" s="69"/>
      <c r="H110" s="69"/>
      <c r="I110" s="69"/>
      <c r="J110" s="69"/>
      <c r="K110" s="69"/>
      <c r="L110" s="63"/>
      <c r="S110" s="38"/>
      <c r="T110" s="38"/>
      <c r="U110" s="38"/>
      <c r="V110" s="38"/>
      <c r="W110" s="38"/>
      <c r="X110" s="38"/>
      <c r="Y110" s="38"/>
      <c r="Z110" s="38"/>
      <c r="AA110" s="38"/>
      <c r="AB110" s="38"/>
      <c r="AC110" s="38"/>
      <c r="AD110" s="38"/>
      <c r="AE110" s="38"/>
    </row>
    <row r="111" s="2" customFormat="1" ht="24.96" customHeight="1">
      <c r="A111" s="38"/>
      <c r="B111" s="39"/>
      <c r="C111" s="23" t="s">
        <v>113</v>
      </c>
      <c r="D111" s="40"/>
      <c r="E111" s="40"/>
      <c r="F111" s="40"/>
      <c r="G111" s="40"/>
      <c r="H111" s="40"/>
      <c r="I111" s="40"/>
      <c r="J111" s="40"/>
      <c r="K111" s="40"/>
      <c r="L111" s="63"/>
      <c r="S111" s="38"/>
      <c r="T111" s="38"/>
      <c r="U111" s="38"/>
      <c r="V111" s="38"/>
      <c r="W111" s="38"/>
      <c r="X111" s="38"/>
      <c r="Y111" s="38"/>
      <c r="Z111" s="38"/>
      <c r="AA111" s="38"/>
      <c r="AB111" s="38"/>
      <c r="AC111" s="38"/>
      <c r="AD111" s="38"/>
      <c r="AE111" s="38"/>
    </row>
    <row r="112" s="2" customFormat="1" ht="6.96" customHeight="1">
      <c r="A112" s="38"/>
      <c r="B112" s="39"/>
      <c r="C112" s="40"/>
      <c r="D112" s="40"/>
      <c r="E112" s="40"/>
      <c r="F112" s="40"/>
      <c r="G112" s="40"/>
      <c r="H112" s="40"/>
      <c r="I112" s="40"/>
      <c r="J112" s="40"/>
      <c r="K112" s="40"/>
      <c r="L112" s="63"/>
      <c r="S112" s="38"/>
      <c r="T112" s="38"/>
      <c r="U112" s="38"/>
      <c r="V112" s="38"/>
      <c r="W112" s="38"/>
      <c r="X112" s="38"/>
      <c r="Y112" s="38"/>
      <c r="Z112" s="38"/>
      <c r="AA112" s="38"/>
      <c r="AB112" s="38"/>
      <c r="AC112" s="38"/>
      <c r="AD112" s="38"/>
      <c r="AE112" s="38"/>
    </row>
    <row r="113" s="2" customFormat="1" ht="12" customHeight="1">
      <c r="A113" s="38"/>
      <c r="B113" s="39"/>
      <c r="C113" s="32" t="s">
        <v>16</v>
      </c>
      <c r="D113" s="40"/>
      <c r="E113" s="40"/>
      <c r="F113" s="40"/>
      <c r="G113" s="40"/>
      <c r="H113" s="40"/>
      <c r="I113" s="40"/>
      <c r="J113" s="40"/>
      <c r="K113" s="40"/>
      <c r="L113" s="63"/>
      <c r="S113" s="38"/>
      <c r="T113" s="38"/>
      <c r="U113" s="38"/>
      <c r="V113" s="38"/>
      <c r="W113" s="38"/>
      <c r="X113" s="38"/>
      <c r="Y113" s="38"/>
      <c r="Z113" s="38"/>
      <c r="AA113" s="38"/>
      <c r="AB113" s="38"/>
      <c r="AC113" s="38"/>
      <c r="AD113" s="38"/>
      <c r="AE113" s="38"/>
    </row>
    <row r="114" s="2" customFormat="1" ht="26.25" customHeight="1">
      <c r="A114" s="38"/>
      <c r="B114" s="39"/>
      <c r="C114" s="40"/>
      <c r="D114" s="40"/>
      <c r="E114" s="174" t="str">
        <f>E7</f>
        <v>007_2025 - Ochlazování kanceláří MěÚ b (1.-4.NP) VZT pro klientskou halu (1.NP)</v>
      </c>
      <c r="F114" s="32"/>
      <c r="G114" s="32"/>
      <c r="H114" s="32"/>
      <c r="I114" s="40"/>
      <c r="J114" s="40"/>
      <c r="K114" s="40"/>
      <c r="L114" s="63"/>
      <c r="S114" s="38"/>
      <c r="T114" s="38"/>
      <c r="U114" s="38"/>
      <c r="V114" s="38"/>
      <c r="W114" s="38"/>
      <c r="X114" s="38"/>
      <c r="Y114" s="38"/>
      <c r="Z114" s="38"/>
      <c r="AA114" s="38"/>
      <c r="AB114" s="38"/>
      <c r="AC114" s="38"/>
      <c r="AD114" s="38"/>
      <c r="AE114" s="38"/>
    </row>
    <row r="115" s="2" customFormat="1" ht="12" customHeight="1">
      <c r="A115" s="38"/>
      <c r="B115" s="39"/>
      <c r="C115" s="32" t="s">
        <v>98</v>
      </c>
      <c r="D115" s="40"/>
      <c r="E115" s="40"/>
      <c r="F115" s="40"/>
      <c r="G115" s="40"/>
      <c r="H115" s="40"/>
      <c r="I115" s="40"/>
      <c r="J115" s="40"/>
      <c r="K115" s="40"/>
      <c r="L115" s="63"/>
      <c r="S115" s="38"/>
      <c r="T115" s="38"/>
      <c r="U115" s="38"/>
      <c r="V115" s="38"/>
      <c r="W115" s="38"/>
      <c r="X115" s="38"/>
      <c r="Y115" s="38"/>
      <c r="Z115" s="38"/>
      <c r="AA115" s="38"/>
      <c r="AB115" s="38"/>
      <c r="AC115" s="38"/>
      <c r="AD115" s="38"/>
      <c r="AE115" s="38"/>
    </row>
    <row r="116" s="2" customFormat="1" ht="16.5" customHeight="1">
      <c r="A116" s="38"/>
      <c r="B116" s="39"/>
      <c r="C116" s="40"/>
      <c r="D116" s="40"/>
      <c r="E116" s="76" t="str">
        <f>E9</f>
        <v>001 - Elektroinstalace</v>
      </c>
      <c r="F116" s="40"/>
      <c r="G116" s="40"/>
      <c r="H116" s="40"/>
      <c r="I116" s="40"/>
      <c r="J116" s="40"/>
      <c r="K116" s="40"/>
      <c r="L116" s="63"/>
      <c r="S116" s="38"/>
      <c r="T116" s="38"/>
      <c r="U116" s="38"/>
      <c r="V116" s="38"/>
      <c r="W116" s="38"/>
      <c r="X116" s="38"/>
      <c r="Y116" s="38"/>
      <c r="Z116" s="38"/>
      <c r="AA116" s="38"/>
      <c r="AB116" s="38"/>
      <c r="AC116" s="38"/>
      <c r="AD116" s="38"/>
      <c r="AE116" s="38"/>
    </row>
    <row r="117" s="2" customFormat="1" ht="6.96" customHeight="1">
      <c r="A117" s="38"/>
      <c r="B117" s="39"/>
      <c r="C117" s="40"/>
      <c r="D117" s="40"/>
      <c r="E117" s="40"/>
      <c r="F117" s="40"/>
      <c r="G117" s="40"/>
      <c r="H117" s="40"/>
      <c r="I117" s="40"/>
      <c r="J117" s="40"/>
      <c r="K117" s="40"/>
      <c r="L117" s="63"/>
      <c r="S117" s="38"/>
      <c r="T117" s="38"/>
      <c r="U117" s="38"/>
      <c r="V117" s="38"/>
      <c r="W117" s="38"/>
      <c r="X117" s="38"/>
      <c r="Y117" s="38"/>
      <c r="Z117" s="38"/>
      <c r="AA117" s="38"/>
      <c r="AB117" s="38"/>
      <c r="AC117" s="38"/>
      <c r="AD117" s="38"/>
      <c r="AE117" s="38"/>
    </row>
    <row r="118" s="2" customFormat="1" ht="12" customHeight="1">
      <c r="A118" s="38"/>
      <c r="B118" s="39"/>
      <c r="C118" s="32" t="s">
        <v>22</v>
      </c>
      <c r="D118" s="40"/>
      <c r="E118" s="40"/>
      <c r="F118" s="27" t="str">
        <f>F12</f>
        <v xml:space="preserve"> </v>
      </c>
      <c r="G118" s="40"/>
      <c r="H118" s="40"/>
      <c r="I118" s="32" t="s">
        <v>24</v>
      </c>
      <c r="J118" s="79" t="str">
        <f>IF(J12="","",J12)</f>
        <v>27. 2. 2026</v>
      </c>
      <c r="K118" s="40"/>
      <c r="L118" s="63"/>
      <c r="S118" s="38"/>
      <c r="T118" s="38"/>
      <c r="U118" s="38"/>
      <c r="V118" s="38"/>
      <c r="W118" s="38"/>
      <c r="X118" s="38"/>
      <c r="Y118" s="38"/>
      <c r="Z118" s="38"/>
      <c r="AA118" s="38"/>
      <c r="AB118" s="38"/>
      <c r="AC118" s="38"/>
      <c r="AD118" s="38"/>
      <c r="AE118" s="38"/>
    </row>
    <row r="119" s="2" customFormat="1" ht="6.96" customHeight="1">
      <c r="A119" s="38"/>
      <c r="B119" s="39"/>
      <c r="C119" s="40"/>
      <c r="D119" s="40"/>
      <c r="E119" s="40"/>
      <c r="F119" s="40"/>
      <c r="G119" s="40"/>
      <c r="H119" s="40"/>
      <c r="I119" s="40"/>
      <c r="J119" s="40"/>
      <c r="K119" s="40"/>
      <c r="L119" s="63"/>
      <c r="S119" s="38"/>
      <c r="T119" s="38"/>
      <c r="U119" s="38"/>
      <c r="V119" s="38"/>
      <c r="W119" s="38"/>
      <c r="X119" s="38"/>
      <c r="Y119" s="38"/>
      <c r="Z119" s="38"/>
      <c r="AA119" s="38"/>
      <c r="AB119" s="38"/>
      <c r="AC119" s="38"/>
      <c r="AD119" s="38"/>
      <c r="AE119" s="38"/>
    </row>
    <row r="120" s="2" customFormat="1" ht="15.15" customHeight="1">
      <c r="A120" s="38"/>
      <c r="B120" s="39"/>
      <c r="C120" s="32" t="s">
        <v>28</v>
      </c>
      <c r="D120" s="40"/>
      <c r="E120" s="40"/>
      <c r="F120" s="27" t="str">
        <f>E15</f>
        <v xml:space="preserve"> </v>
      </c>
      <c r="G120" s="40"/>
      <c r="H120" s="40"/>
      <c r="I120" s="32" t="s">
        <v>33</v>
      </c>
      <c r="J120" s="36" t="str">
        <f>E21</f>
        <v xml:space="preserve"> </v>
      </c>
      <c r="K120" s="40"/>
      <c r="L120" s="63"/>
      <c r="S120" s="38"/>
      <c r="T120" s="38"/>
      <c r="U120" s="38"/>
      <c r="V120" s="38"/>
      <c r="W120" s="38"/>
      <c r="X120" s="38"/>
      <c r="Y120" s="38"/>
      <c r="Z120" s="38"/>
      <c r="AA120" s="38"/>
      <c r="AB120" s="38"/>
      <c r="AC120" s="38"/>
      <c r="AD120" s="38"/>
      <c r="AE120" s="38"/>
    </row>
    <row r="121" s="2" customFormat="1" ht="15.15" customHeight="1">
      <c r="A121" s="38"/>
      <c r="B121" s="39"/>
      <c r="C121" s="32" t="s">
        <v>31</v>
      </c>
      <c r="D121" s="40"/>
      <c r="E121" s="40"/>
      <c r="F121" s="27" t="str">
        <f>IF(E18="","",E18)</f>
        <v>Vyplň údaj</v>
      </c>
      <c r="G121" s="40"/>
      <c r="H121" s="40"/>
      <c r="I121" s="32" t="s">
        <v>34</v>
      </c>
      <c r="J121" s="36" t="str">
        <f>E24</f>
        <v xml:space="preserve"> </v>
      </c>
      <c r="K121" s="40"/>
      <c r="L121" s="63"/>
      <c r="S121" s="38"/>
      <c r="T121" s="38"/>
      <c r="U121" s="38"/>
      <c r="V121" s="38"/>
      <c r="W121" s="38"/>
      <c r="X121" s="38"/>
      <c r="Y121" s="38"/>
      <c r="Z121" s="38"/>
      <c r="AA121" s="38"/>
      <c r="AB121" s="38"/>
      <c r="AC121" s="38"/>
      <c r="AD121" s="38"/>
      <c r="AE121" s="38"/>
    </row>
    <row r="122" s="2" customFormat="1" ht="10.32" customHeight="1">
      <c r="A122" s="38"/>
      <c r="B122" s="39"/>
      <c r="C122" s="40"/>
      <c r="D122" s="40"/>
      <c r="E122" s="40"/>
      <c r="F122" s="40"/>
      <c r="G122" s="40"/>
      <c r="H122" s="40"/>
      <c r="I122" s="40"/>
      <c r="J122" s="40"/>
      <c r="K122" s="40"/>
      <c r="L122" s="63"/>
      <c r="S122" s="38"/>
      <c r="T122" s="38"/>
      <c r="U122" s="38"/>
      <c r="V122" s="38"/>
      <c r="W122" s="38"/>
      <c r="X122" s="38"/>
      <c r="Y122" s="38"/>
      <c r="Z122" s="38"/>
      <c r="AA122" s="38"/>
      <c r="AB122" s="38"/>
      <c r="AC122" s="38"/>
      <c r="AD122" s="38"/>
      <c r="AE122" s="38"/>
    </row>
    <row r="123" s="11" customFormat="1" ht="29.28" customHeight="1">
      <c r="A123" s="191"/>
      <c r="B123" s="192"/>
      <c r="C123" s="193" t="s">
        <v>114</v>
      </c>
      <c r="D123" s="194" t="s">
        <v>61</v>
      </c>
      <c r="E123" s="194" t="s">
        <v>57</v>
      </c>
      <c r="F123" s="194" t="s">
        <v>58</v>
      </c>
      <c r="G123" s="194" t="s">
        <v>115</v>
      </c>
      <c r="H123" s="194" t="s">
        <v>116</v>
      </c>
      <c r="I123" s="194" t="s">
        <v>117</v>
      </c>
      <c r="J123" s="194" t="s">
        <v>102</v>
      </c>
      <c r="K123" s="195" t="s">
        <v>118</v>
      </c>
      <c r="L123" s="196"/>
      <c r="M123" s="100" t="s">
        <v>1</v>
      </c>
      <c r="N123" s="101" t="s">
        <v>40</v>
      </c>
      <c r="O123" s="101" t="s">
        <v>119</v>
      </c>
      <c r="P123" s="101" t="s">
        <v>120</v>
      </c>
      <c r="Q123" s="101" t="s">
        <v>121</v>
      </c>
      <c r="R123" s="101" t="s">
        <v>122</v>
      </c>
      <c r="S123" s="101" t="s">
        <v>123</v>
      </c>
      <c r="T123" s="102" t="s">
        <v>124</v>
      </c>
      <c r="U123" s="191"/>
      <c r="V123" s="191"/>
      <c r="W123" s="191"/>
      <c r="X123" s="191"/>
      <c r="Y123" s="191"/>
      <c r="Z123" s="191"/>
      <c r="AA123" s="191"/>
      <c r="AB123" s="191"/>
      <c r="AC123" s="191"/>
      <c r="AD123" s="191"/>
      <c r="AE123" s="191"/>
    </row>
    <row r="124" s="2" customFormat="1" ht="22.8" customHeight="1">
      <c r="A124" s="38"/>
      <c r="B124" s="39"/>
      <c r="C124" s="107" t="s">
        <v>125</v>
      </c>
      <c r="D124" s="40"/>
      <c r="E124" s="40"/>
      <c r="F124" s="40"/>
      <c r="G124" s="40"/>
      <c r="H124" s="40"/>
      <c r="I124" s="40"/>
      <c r="J124" s="197">
        <f>BK124</f>
        <v>0</v>
      </c>
      <c r="K124" s="40"/>
      <c r="L124" s="44"/>
      <c r="M124" s="103"/>
      <c r="N124" s="198"/>
      <c r="O124" s="104"/>
      <c r="P124" s="199">
        <f>P125+P132+P202</f>
        <v>0</v>
      </c>
      <c r="Q124" s="104"/>
      <c r="R124" s="199">
        <f>R125+R132+R202</f>
        <v>0.33836499999999997</v>
      </c>
      <c r="S124" s="104"/>
      <c r="T124" s="200">
        <f>T125+T132+T202</f>
        <v>0</v>
      </c>
      <c r="U124" s="38"/>
      <c r="V124" s="38"/>
      <c r="W124" s="38"/>
      <c r="X124" s="38"/>
      <c r="Y124" s="38"/>
      <c r="Z124" s="38"/>
      <c r="AA124" s="38"/>
      <c r="AB124" s="38"/>
      <c r="AC124" s="38"/>
      <c r="AD124" s="38"/>
      <c r="AE124" s="38"/>
      <c r="AT124" s="17" t="s">
        <v>75</v>
      </c>
      <c r="AU124" s="17" t="s">
        <v>104</v>
      </c>
      <c r="BK124" s="201">
        <f>BK125+BK132+BK202</f>
        <v>0</v>
      </c>
    </row>
    <row r="125" s="12" customFormat="1" ht="25.92" customHeight="1">
      <c r="A125" s="12"/>
      <c r="B125" s="202"/>
      <c r="C125" s="203"/>
      <c r="D125" s="204" t="s">
        <v>75</v>
      </c>
      <c r="E125" s="205" t="s">
        <v>126</v>
      </c>
      <c r="F125" s="205" t="s">
        <v>127</v>
      </c>
      <c r="G125" s="203"/>
      <c r="H125" s="203"/>
      <c r="I125" s="206"/>
      <c r="J125" s="207">
        <f>BK125</f>
        <v>0</v>
      </c>
      <c r="K125" s="203"/>
      <c r="L125" s="208"/>
      <c r="M125" s="209"/>
      <c r="N125" s="210"/>
      <c r="O125" s="210"/>
      <c r="P125" s="211">
        <f>P126+P128</f>
        <v>0</v>
      </c>
      <c r="Q125" s="210"/>
      <c r="R125" s="211">
        <f>R126+R128</f>
        <v>0</v>
      </c>
      <c r="S125" s="210"/>
      <c r="T125" s="212">
        <f>T126+T128</f>
        <v>0</v>
      </c>
      <c r="U125" s="12"/>
      <c r="V125" s="12"/>
      <c r="W125" s="12"/>
      <c r="X125" s="12"/>
      <c r="Y125" s="12"/>
      <c r="Z125" s="12"/>
      <c r="AA125" s="12"/>
      <c r="AB125" s="12"/>
      <c r="AC125" s="12"/>
      <c r="AD125" s="12"/>
      <c r="AE125" s="12"/>
      <c r="AR125" s="213" t="s">
        <v>21</v>
      </c>
      <c r="AT125" s="214" t="s">
        <v>75</v>
      </c>
      <c r="AU125" s="214" t="s">
        <v>76</v>
      </c>
      <c r="AY125" s="213" t="s">
        <v>128</v>
      </c>
      <c r="BK125" s="215">
        <f>BK126+BK128</f>
        <v>0</v>
      </c>
    </row>
    <row r="126" s="12" customFormat="1" ht="22.8" customHeight="1">
      <c r="A126" s="12"/>
      <c r="B126" s="202"/>
      <c r="C126" s="203"/>
      <c r="D126" s="204" t="s">
        <v>75</v>
      </c>
      <c r="E126" s="216" t="s">
        <v>129</v>
      </c>
      <c r="F126" s="216" t="s">
        <v>130</v>
      </c>
      <c r="G126" s="203"/>
      <c r="H126" s="203"/>
      <c r="I126" s="206"/>
      <c r="J126" s="217">
        <f>BK126</f>
        <v>0</v>
      </c>
      <c r="K126" s="203"/>
      <c r="L126" s="208"/>
      <c r="M126" s="209"/>
      <c r="N126" s="210"/>
      <c r="O126" s="210"/>
      <c r="P126" s="211">
        <f>P127</f>
        <v>0</v>
      </c>
      <c r="Q126" s="210"/>
      <c r="R126" s="211">
        <f>R127</f>
        <v>0</v>
      </c>
      <c r="S126" s="210"/>
      <c r="T126" s="212">
        <f>T127</f>
        <v>0</v>
      </c>
      <c r="U126" s="12"/>
      <c r="V126" s="12"/>
      <c r="W126" s="12"/>
      <c r="X126" s="12"/>
      <c r="Y126" s="12"/>
      <c r="Z126" s="12"/>
      <c r="AA126" s="12"/>
      <c r="AB126" s="12"/>
      <c r="AC126" s="12"/>
      <c r="AD126" s="12"/>
      <c r="AE126" s="12"/>
      <c r="AR126" s="213" t="s">
        <v>21</v>
      </c>
      <c r="AT126" s="214" t="s">
        <v>75</v>
      </c>
      <c r="AU126" s="214" t="s">
        <v>21</v>
      </c>
      <c r="AY126" s="213" t="s">
        <v>128</v>
      </c>
      <c r="BK126" s="215">
        <f>BK127</f>
        <v>0</v>
      </c>
    </row>
    <row r="127" s="2" customFormat="1" ht="33" customHeight="1">
      <c r="A127" s="38"/>
      <c r="B127" s="39"/>
      <c r="C127" s="218" t="s">
        <v>21</v>
      </c>
      <c r="D127" s="218" t="s">
        <v>131</v>
      </c>
      <c r="E127" s="219" t="s">
        <v>132</v>
      </c>
      <c r="F127" s="220" t="s">
        <v>133</v>
      </c>
      <c r="G127" s="221" t="s">
        <v>134</v>
      </c>
      <c r="H127" s="222">
        <v>40</v>
      </c>
      <c r="I127" s="223"/>
      <c r="J127" s="224">
        <f>ROUND(I127*H127,2)</f>
        <v>0</v>
      </c>
      <c r="K127" s="220" t="s">
        <v>1</v>
      </c>
      <c r="L127" s="44"/>
      <c r="M127" s="225" t="s">
        <v>1</v>
      </c>
      <c r="N127" s="226" t="s">
        <v>41</v>
      </c>
      <c r="O127" s="91"/>
      <c r="P127" s="227">
        <f>O127*H127</f>
        <v>0</v>
      </c>
      <c r="Q127" s="227">
        <v>0</v>
      </c>
      <c r="R127" s="227">
        <f>Q127*H127</f>
        <v>0</v>
      </c>
      <c r="S127" s="227">
        <v>0</v>
      </c>
      <c r="T127" s="228">
        <f>S127*H127</f>
        <v>0</v>
      </c>
      <c r="U127" s="38"/>
      <c r="V127" s="38"/>
      <c r="W127" s="38"/>
      <c r="X127" s="38"/>
      <c r="Y127" s="38"/>
      <c r="Z127" s="38"/>
      <c r="AA127" s="38"/>
      <c r="AB127" s="38"/>
      <c r="AC127" s="38"/>
      <c r="AD127" s="38"/>
      <c r="AE127" s="38"/>
      <c r="AR127" s="229" t="s">
        <v>135</v>
      </c>
      <c r="AT127" s="229" t="s">
        <v>131</v>
      </c>
      <c r="AU127" s="229" t="s">
        <v>84</v>
      </c>
      <c r="AY127" s="17" t="s">
        <v>128</v>
      </c>
      <c r="BE127" s="230">
        <f>IF(N127="základní",J127,0)</f>
        <v>0</v>
      </c>
      <c r="BF127" s="230">
        <f>IF(N127="snížená",J127,0)</f>
        <v>0</v>
      </c>
      <c r="BG127" s="230">
        <f>IF(N127="zákl. přenesená",J127,0)</f>
        <v>0</v>
      </c>
      <c r="BH127" s="230">
        <f>IF(N127="sníž. přenesená",J127,0)</f>
        <v>0</v>
      </c>
      <c r="BI127" s="230">
        <f>IF(N127="nulová",J127,0)</f>
        <v>0</v>
      </c>
      <c r="BJ127" s="17" t="s">
        <v>21</v>
      </c>
      <c r="BK127" s="230">
        <f>ROUND(I127*H127,2)</f>
        <v>0</v>
      </c>
      <c r="BL127" s="17" t="s">
        <v>135</v>
      </c>
      <c r="BM127" s="229" t="s">
        <v>84</v>
      </c>
    </row>
    <row r="128" s="12" customFormat="1" ht="22.8" customHeight="1">
      <c r="A128" s="12"/>
      <c r="B128" s="202"/>
      <c r="C128" s="203"/>
      <c r="D128" s="204" t="s">
        <v>75</v>
      </c>
      <c r="E128" s="216" t="s">
        <v>136</v>
      </c>
      <c r="F128" s="216" t="s">
        <v>137</v>
      </c>
      <c r="G128" s="203"/>
      <c r="H128" s="203"/>
      <c r="I128" s="206"/>
      <c r="J128" s="217">
        <f>BK128</f>
        <v>0</v>
      </c>
      <c r="K128" s="203"/>
      <c r="L128" s="208"/>
      <c r="M128" s="209"/>
      <c r="N128" s="210"/>
      <c r="O128" s="210"/>
      <c r="P128" s="211">
        <f>SUM(P129:P131)</f>
        <v>0</v>
      </c>
      <c r="Q128" s="210"/>
      <c r="R128" s="211">
        <f>SUM(R129:R131)</f>
        <v>0</v>
      </c>
      <c r="S128" s="210"/>
      <c r="T128" s="212">
        <f>SUM(T129:T131)</f>
        <v>0</v>
      </c>
      <c r="U128" s="12"/>
      <c r="V128" s="12"/>
      <c r="W128" s="12"/>
      <c r="X128" s="12"/>
      <c r="Y128" s="12"/>
      <c r="Z128" s="12"/>
      <c r="AA128" s="12"/>
      <c r="AB128" s="12"/>
      <c r="AC128" s="12"/>
      <c r="AD128" s="12"/>
      <c r="AE128" s="12"/>
      <c r="AR128" s="213" t="s">
        <v>21</v>
      </c>
      <c r="AT128" s="214" t="s">
        <v>75</v>
      </c>
      <c r="AU128" s="214" t="s">
        <v>21</v>
      </c>
      <c r="AY128" s="213" t="s">
        <v>128</v>
      </c>
      <c r="BK128" s="215">
        <f>SUM(BK129:BK131)</f>
        <v>0</v>
      </c>
    </row>
    <row r="129" s="2" customFormat="1" ht="37.8" customHeight="1">
      <c r="A129" s="38"/>
      <c r="B129" s="39"/>
      <c r="C129" s="218" t="s">
        <v>84</v>
      </c>
      <c r="D129" s="218" t="s">
        <v>131</v>
      </c>
      <c r="E129" s="219" t="s">
        <v>138</v>
      </c>
      <c r="F129" s="220" t="s">
        <v>139</v>
      </c>
      <c r="G129" s="221" t="s">
        <v>140</v>
      </c>
      <c r="H129" s="222">
        <v>50</v>
      </c>
      <c r="I129" s="223"/>
      <c r="J129" s="224">
        <f>ROUND(I129*H129,2)</f>
        <v>0</v>
      </c>
      <c r="K129" s="220" t="s">
        <v>141</v>
      </c>
      <c r="L129" s="44"/>
      <c r="M129" s="225" t="s">
        <v>1</v>
      </c>
      <c r="N129" s="226" t="s">
        <v>41</v>
      </c>
      <c r="O129" s="91"/>
      <c r="P129" s="227">
        <f>O129*H129</f>
        <v>0</v>
      </c>
      <c r="Q129" s="227">
        <v>0</v>
      </c>
      <c r="R129" s="227">
        <f>Q129*H129</f>
        <v>0</v>
      </c>
      <c r="S129" s="227">
        <v>0</v>
      </c>
      <c r="T129" s="228">
        <f>S129*H129</f>
        <v>0</v>
      </c>
      <c r="U129" s="38"/>
      <c r="V129" s="38"/>
      <c r="W129" s="38"/>
      <c r="X129" s="38"/>
      <c r="Y129" s="38"/>
      <c r="Z129" s="38"/>
      <c r="AA129" s="38"/>
      <c r="AB129" s="38"/>
      <c r="AC129" s="38"/>
      <c r="AD129" s="38"/>
      <c r="AE129" s="38"/>
      <c r="AR129" s="229" t="s">
        <v>135</v>
      </c>
      <c r="AT129" s="229" t="s">
        <v>131</v>
      </c>
      <c r="AU129" s="229" t="s">
        <v>84</v>
      </c>
      <c r="AY129" s="17" t="s">
        <v>128</v>
      </c>
      <c r="BE129" s="230">
        <f>IF(N129="základní",J129,0)</f>
        <v>0</v>
      </c>
      <c r="BF129" s="230">
        <f>IF(N129="snížená",J129,0)</f>
        <v>0</v>
      </c>
      <c r="BG129" s="230">
        <f>IF(N129="zákl. přenesená",J129,0)</f>
        <v>0</v>
      </c>
      <c r="BH129" s="230">
        <f>IF(N129="sníž. přenesená",J129,0)</f>
        <v>0</v>
      </c>
      <c r="BI129" s="230">
        <f>IF(N129="nulová",J129,0)</f>
        <v>0</v>
      </c>
      <c r="BJ129" s="17" t="s">
        <v>21</v>
      </c>
      <c r="BK129" s="230">
        <f>ROUND(I129*H129,2)</f>
        <v>0</v>
      </c>
      <c r="BL129" s="17" t="s">
        <v>135</v>
      </c>
      <c r="BM129" s="229" t="s">
        <v>135</v>
      </c>
    </row>
    <row r="130" s="13" customFormat="1">
      <c r="A130" s="13"/>
      <c r="B130" s="231"/>
      <c r="C130" s="232"/>
      <c r="D130" s="233" t="s">
        <v>142</v>
      </c>
      <c r="E130" s="234" t="s">
        <v>1</v>
      </c>
      <c r="F130" s="235" t="s">
        <v>143</v>
      </c>
      <c r="G130" s="232"/>
      <c r="H130" s="236">
        <v>50</v>
      </c>
      <c r="I130" s="237"/>
      <c r="J130" s="232"/>
      <c r="K130" s="232"/>
      <c r="L130" s="238"/>
      <c r="M130" s="239"/>
      <c r="N130" s="240"/>
      <c r="O130" s="240"/>
      <c r="P130" s="240"/>
      <c r="Q130" s="240"/>
      <c r="R130" s="240"/>
      <c r="S130" s="240"/>
      <c r="T130" s="241"/>
      <c r="U130" s="13"/>
      <c r="V130" s="13"/>
      <c r="W130" s="13"/>
      <c r="X130" s="13"/>
      <c r="Y130" s="13"/>
      <c r="Z130" s="13"/>
      <c r="AA130" s="13"/>
      <c r="AB130" s="13"/>
      <c r="AC130" s="13"/>
      <c r="AD130" s="13"/>
      <c r="AE130" s="13"/>
      <c r="AT130" s="242" t="s">
        <v>142</v>
      </c>
      <c r="AU130" s="242" t="s">
        <v>84</v>
      </c>
      <c r="AV130" s="13" t="s">
        <v>84</v>
      </c>
      <c r="AW130" s="13" t="s">
        <v>144</v>
      </c>
      <c r="AX130" s="13" t="s">
        <v>76</v>
      </c>
      <c r="AY130" s="242" t="s">
        <v>128</v>
      </c>
    </row>
    <row r="131" s="14" customFormat="1">
      <c r="A131" s="14"/>
      <c r="B131" s="243"/>
      <c r="C131" s="244"/>
      <c r="D131" s="233" t="s">
        <v>142</v>
      </c>
      <c r="E131" s="245" t="s">
        <v>1</v>
      </c>
      <c r="F131" s="246" t="s">
        <v>145</v>
      </c>
      <c r="G131" s="244"/>
      <c r="H131" s="247">
        <v>50</v>
      </c>
      <c r="I131" s="248"/>
      <c r="J131" s="244"/>
      <c r="K131" s="244"/>
      <c r="L131" s="249"/>
      <c r="M131" s="250"/>
      <c r="N131" s="251"/>
      <c r="O131" s="251"/>
      <c r="P131" s="251"/>
      <c r="Q131" s="251"/>
      <c r="R131" s="251"/>
      <c r="S131" s="251"/>
      <c r="T131" s="252"/>
      <c r="U131" s="14"/>
      <c r="V131" s="14"/>
      <c r="W131" s="14"/>
      <c r="X131" s="14"/>
      <c r="Y131" s="14"/>
      <c r="Z131" s="14"/>
      <c r="AA131" s="14"/>
      <c r="AB131" s="14"/>
      <c r="AC131" s="14"/>
      <c r="AD131" s="14"/>
      <c r="AE131" s="14"/>
      <c r="AT131" s="253" t="s">
        <v>142</v>
      </c>
      <c r="AU131" s="253" t="s">
        <v>84</v>
      </c>
      <c r="AV131" s="14" t="s">
        <v>135</v>
      </c>
      <c r="AW131" s="14" t="s">
        <v>144</v>
      </c>
      <c r="AX131" s="14" t="s">
        <v>21</v>
      </c>
      <c r="AY131" s="253" t="s">
        <v>128</v>
      </c>
    </row>
    <row r="132" s="12" customFormat="1" ht="25.92" customHeight="1">
      <c r="A132" s="12"/>
      <c r="B132" s="202"/>
      <c r="C132" s="203"/>
      <c r="D132" s="204" t="s">
        <v>75</v>
      </c>
      <c r="E132" s="205" t="s">
        <v>146</v>
      </c>
      <c r="F132" s="205" t="s">
        <v>147</v>
      </c>
      <c r="G132" s="203"/>
      <c r="H132" s="203"/>
      <c r="I132" s="206"/>
      <c r="J132" s="207">
        <f>BK132</f>
        <v>0</v>
      </c>
      <c r="K132" s="203"/>
      <c r="L132" s="208"/>
      <c r="M132" s="209"/>
      <c r="N132" s="210"/>
      <c r="O132" s="210"/>
      <c r="P132" s="211">
        <f>P133+P190</f>
        <v>0</v>
      </c>
      <c r="Q132" s="210"/>
      <c r="R132" s="211">
        <f>R133+R190</f>
        <v>0.29693999999999998</v>
      </c>
      <c r="S132" s="210"/>
      <c r="T132" s="212">
        <f>T133+T190</f>
        <v>0</v>
      </c>
      <c r="U132" s="12"/>
      <c r="V132" s="12"/>
      <c r="W132" s="12"/>
      <c r="X132" s="12"/>
      <c r="Y132" s="12"/>
      <c r="Z132" s="12"/>
      <c r="AA132" s="12"/>
      <c r="AB132" s="12"/>
      <c r="AC132" s="12"/>
      <c r="AD132" s="12"/>
      <c r="AE132" s="12"/>
      <c r="AR132" s="213" t="s">
        <v>84</v>
      </c>
      <c r="AT132" s="214" t="s">
        <v>75</v>
      </c>
      <c r="AU132" s="214" t="s">
        <v>76</v>
      </c>
      <c r="AY132" s="213" t="s">
        <v>128</v>
      </c>
      <c r="BK132" s="215">
        <f>BK133+BK190</f>
        <v>0</v>
      </c>
    </row>
    <row r="133" s="12" customFormat="1" ht="22.8" customHeight="1">
      <c r="A133" s="12"/>
      <c r="B133" s="202"/>
      <c r="C133" s="203"/>
      <c r="D133" s="204" t="s">
        <v>75</v>
      </c>
      <c r="E133" s="216" t="s">
        <v>148</v>
      </c>
      <c r="F133" s="216" t="s">
        <v>149</v>
      </c>
      <c r="G133" s="203"/>
      <c r="H133" s="203"/>
      <c r="I133" s="206"/>
      <c r="J133" s="217">
        <f>BK133</f>
        <v>0</v>
      </c>
      <c r="K133" s="203"/>
      <c r="L133" s="208"/>
      <c r="M133" s="209"/>
      <c r="N133" s="210"/>
      <c r="O133" s="210"/>
      <c r="P133" s="211">
        <f>SUM(P134:P189)</f>
        <v>0</v>
      </c>
      <c r="Q133" s="210"/>
      <c r="R133" s="211">
        <f>SUM(R134:R189)</f>
        <v>0.24914</v>
      </c>
      <c r="S133" s="210"/>
      <c r="T133" s="212">
        <f>SUM(T134:T189)</f>
        <v>0</v>
      </c>
      <c r="U133" s="12"/>
      <c r="V133" s="12"/>
      <c r="W133" s="12"/>
      <c r="X133" s="12"/>
      <c r="Y133" s="12"/>
      <c r="Z133" s="12"/>
      <c r="AA133" s="12"/>
      <c r="AB133" s="12"/>
      <c r="AC133" s="12"/>
      <c r="AD133" s="12"/>
      <c r="AE133" s="12"/>
      <c r="AR133" s="213" t="s">
        <v>84</v>
      </c>
      <c r="AT133" s="214" t="s">
        <v>75</v>
      </c>
      <c r="AU133" s="214" t="s">
        <v>21</v>
      </c>
      <c r="AY133" s="213" t="s">
        <v>128</v>
      </c>
      <c r="BK133" s="215">
        <f>SUM(BK134:BK189)</f>
        <v>0</v>
      </c>
    </row>
    <row r="134" s="2" customFormat="1" ht="37.8" customHeight="1">
      <c r="A134" s="38"/>
      <c r="B134" s="39"/>
      <c r="C134" s="218" t="s">
        <v>129</v>
      </c>
      <c r="D134" s="218" t="s">
        <v>131</v>
      </c>
      <c r="E134" s="219" t="s">
        <v>150</v>
      </c>
      <c r="F134" s="220" t="s">
        <v>151</v>
      </c>
      <c r="G134" s="221" t="s">
        <v>152</v>
      </c>
      <c r="H134" s="222">
        <v>20</v>
      </c>
      <c r="I134" s="223"/>
      <c r="J134" s="224">
        <f>ROUND(I134*H134,2)</f>
        <v>0</v>
      </c>
      <c r="K134" s="220" t="s">
        <v>141</v>
      </c>
      <c r="L134" s="44"/>
      <c r="M134" s="225" t="s">
        <v>1</v>
      </c>
      <c r="N134" s="226" t="s">
        <v>41</v>
      </c>
      <c r="O134" s="91"/>
      <c r="P134" s="227">
        <f>O134*H134</f>
        <v>0</v>
      </c>
      <c r="Q134" s="227">
        <v>0</v>
      </c>
      <c r="R134" s="227">
        <f>Q134*H134</f>
        <v>0</v>
      </c>
      <c r="S134" s="227">
        <v>0</v>
      </c>
      <c r="T134" s="228">
        <f>S134*H134</f>
        <v>0</v>
      </c>
      <c r="U134" s="38"/>
      <c r="V134" s="38"/>
      <c r="W134" s="38"/>
      <c r="X134" s="38"/>
      <c r="Y134" s="38"/>
      <c r="Z134" s="38"/>
      <c r="AA134" s="38"/>
      <c r="AB134" s="38"/>
      <c r="AC134" s="38"/>
      <c r="AD134" s="38"/>
      <c r="AE134" s="38"/>
      <c r="AR134" s="229" t="s">
        <v>153</v>
      </c>
      <c r="AT134" s="229" t="s">
        <v>131</v>
      </c>
      <c r="AU134" s="229" t="s">
        <v>84</v>
      </c>
      <c r="AY134" s="17" t="s">
        <v>128</v>
      </c>
      <c r="BE134" s="230">
        <f>IF(N134="základní",J134,0)</f>
        <v>0</v>
      </c>
      <c r="BF134" s="230">
        <f>IF(N134="snížená",J134,0)</f>
        <v>0</v>
      </c>
      <c r="BG134" s="230">
        <f>IF(N134="zákl. přenesená",J134,0)</f>
        <v>0</v>
      </c>
      <c r="BH134" s="230">
        <f>IF(N134="sníž. přenesená",J134,0)</f>
        <v>0</v>
      </c>
      <c r="BI134" s="230">
        <f>IF(N134="nulová",J134,0)</f>
        <v>0</v>
      </c>
      <c r="BJ134" s="17" t="s">
        <v>21</v>
      </c>
      <c r="BK134" s="230">
        <f>ROUND(I134*H134,2)</f>
        <v>0</v>
      </c>
      <c r="BL134" s="17" t="s">
        <v>153</v>
      </c>
      <c r="BM134" s="229" t="s">
        <v>154</v>
      </c>
    </row>
    <row r="135" s="2" customFormat="1" ht="24.15" customHeight="1">
      <c r="A135" s="38"/>
      <c r="B135" s="39"/>
      <c r="C135" s="254" t="s">
        <v>135</v>
      </c>
      <c r="D135" s="254" t="s">
        <v>155</v>
      </c>
      <c r="E135" s="255" t="s">
        <v>156</v>
      </c>
      <c r="F135" s="256" t="s">
        <v>157</v>
      </c>
      <c r="G135" s="257" t="s">
        <v>152</v>
      </c>
      <c r="H135" s="258">
        <v>20</v>
      </c>
      <c r="I135" s="259"/>
      <c r="J135" s="260">
        <f>ROUND(I135*H135,2)</f>
        <v>0</v>
      </c>
      <c r="K135" s="256" t="s">
        <v>141</v>
      </c>
      <c r="L135" s="261"/>
      <c r="M135" s="262" t="s">
        <v>1</v>
      </c>
      <c r="N135" s="263" t="s">
        <v>41</v>
      </c>
      <c r="O135" s="91"/>
      <c r="P135" s="227">
        <f>O135*H135</f>
        <v>0</v>
      </c>
      <c r="Q135" s="227">
        <v>0.00013999999999999999</v>
      </c>
      <c r="R135" s="227">
        <f>Q135*H135</f>
        <v>0.0027999999999999995</v>
      </c>
      <c r="S135" s="227">
        <v>0</v>
      </c>
      <c r="T135" s="228">
        <f>S135*H135</f>
        <v>0</v>
      </c>
      <c r="U135" s="38"/>
      <c r="V135" s="38"/>
      <c r="W135" s="38"/>
      <c r="X135" s="38"/>
      <c r="Y135" s="38"/>
      <c r="Z135" s="38"/>
      <c r="AA135" s="38"/>
      <c r="AB135" s="38"/>
      <c r="AC135" s="38"/>
      <c r="AD135" s="38"/>
      <c r="AE135" s="38"/>
      <c r="AR135" s="229" t="s">
        <v>158</v>
      </c>
      <c r="AT135" s="229" t="s">
        <v>155</v>
      </c>
      <c r="AU135" s="229" t="s">
        <v>84</v>
      </c>
      <c r="AY135" s="17" t="s">
        <v>128</v>
      </c>
      <c r="BE135" s="230">
        <f>IF(N135="základní",J135,0)</f>
        <v>0</v>
      </c>
      <c r="BF135" s="230">
        <f>IF(N135="snížená",J135,0)</f>
        <v>0</v>
      </c>
      <c r="BG135" s="230">
        <f>IF(N135="zákl. přenesená",J135,0)</f>
        <v>0</v>
      </c>
      <c r="BH135" s="230">
        <f>IF(N135="sníž. přenesená",J135,0)</f>
        <v>0</v>
      </c>
      <c r="BI135" s="230">
        <f>IF(N135="nulová",J135,0)</f>
        <v>0</v>
      </c>
      <c r="BJ135" s="17" t="s">
        <v>21</v>
      </c>
      <c r="BK135" s="230">
        <f>ROUND(I135*H135,2)</f>
        <v>0</v>
      </c>
      <c r="BL135" s="17" t="s">
        <v>153</v>
      </c>
      <c r="BM135" s="229" t="s">
        <v>159</v>
      </c>
    </row>
    <row r="136" s="2" customFormat="1" ht="62.7" customHeight="1">
      <c r="A136" s="38"/>
      <c r="B136" s="39"/>
      <c r="C136" s="218" t="s">
        <v>160</v>
      </c>
      <c r="D136" s="218" t="s">
        <v>131</v>
      </c>
      <c r="E136" s="219" t="s">
        <v>161</v>
      </c>
      <c r="F136" s="220" t="s">
        <v>162</v>
      </c>
      <c r="G136" s="221" t="s">
        <v>163</v>
      </c>
      <c r="H136" s="222">
        <v>30</v>
      </c>
      <c r="I136" s="223"/>
      <c r="J136" s="224">
        <f>ROUND(I136*H136,2)</f>
        <v>0</v>
      </c>
      <c r="K136" s="220" t="s">
        <v>141</v>
      </c>
      <c r="L136" s="44"/>
      <c r="M136" s="225" t="s">
        <v>1</v>
      </c>
      <c r="N136" s="226" t="s">
        <v>41</v>
      </c>
      <c r="O136" s="91"/>
      <c r="P136" s="227">
        <f>O136*H136</f>
        <v>0</v>
      </c>
      <c r="Q136" s="227">
        <v>0</v>
      </c>
      <c r="R136" s="227">
        <f>Q136*H136</f>
        <v>0</v>
      </c>
      <c r="S136" s="227">
        <v>0</v>
      </c>
      <c r="T136" s="228">
        <f>S136*H136</f>
        <v>0</v>
      </c>
      <c r="U136" s="38"/>
      <c r="V136" s="38"/>
      <c r="W136" s="38"/>
      <c r="X136" s="38"/>
      <c r="Y136" s="38"/>
      <c r="Z136" s="38"/>
      <c r="AA136" s="38"/>
      <c r="AB136" s="38"/>
      <c r="AC136" s="38"/>
      <c r="AD136" s="38"/>
      <c r="AE136" s="38"/>
      <c r="AR136" s="229" t="s">
        <v>153</v>
      </c>
      <c r="AT136" s="229" t="s">
        <v>131</v>
      </c>
      <c r="AU136" s="229" t="s">
        <v>84</v>
      </c>
      <c r="AY136" s="17" t="s">
        <v>128</v>
      </c>
      <c r="BE136" s="230">
        <f>IF(N136="základní",J136,0)</f>
        <v>0</v>
      </c>
      <c r="BF136" s="230">
        <f>IF(N136="snížená",J136,0)</f>
        <v>0</v>
      </c>
      <c r="BG136" s="230">
        <f>IF(N136="zákl. přenesená",J136,0)</f>
        <v>0</v>
      </c>
      <c r="BH136" s="230">
        <f>IF(N136="sníž. přenesená",J136,0)</f>
        <v>0</v>
      </c>
      <c r="BI136" s="230">
        <f>IF(N136="nulová",J136,0)</f>
        <v>0</v>
      </c>
      <c r="BJ136" s="17" t="s">
        <v>21</v>
      </c>
      <c r="BK136" s="230">
        <f>ROUND(I136*H136,2)</f>
        <v>0</v>
      </c>
      <c r="BL136" s="17" t="s">
        <v>153</v>
      </c>
      <c r="BM136" s="229" t="s">
        <v>26</v>
      </c>
    </row>
    <row r="137" s="2" customFormat="1" ht="24.15" customHeight="1">
      <c r="A137" s="38"/>
      <c r="B137" s="39"/>
      <c r="C137" s="254" t="s">
        <v>154</v>
      </c>
      <c r="D137" s="254" t="s">
        <v>155</v>
      </c>
      <c r="E137" s="255" t="s">
        <v>164</v>
      </c>
      <c r="F137" s="256" t="s">
        <v>165</v>
      </c>
      <c r="G137" s="257" t="s">
        <v>163</v>
      </c>
      <c r="H137" s="258">
        <v>30</v>
      </c>
      <c r="I137" s="259"/>
      <c r="J137" s="260">
        <f>ROUND(I137*H137,2)</f>
        <v>0</v>
      </c>
      <c r="K137" s="256" t="s">
        <v>1</v>
      </c>
      <c r="L137" s="261"/>
      <c r="M137" s="262" t="s">
        <v>1</v>
      </c>
      <c r="N137" s="263" t="s">
        <v>41</v>
      </c>
      <c r="O137" s="91"/>
      <c r="P137" s="227">
        <f>O137*H137</f>
        <v>0</v>
      </c>
      <c r="Q137" s="227">
        <v>0</v>
      </c>
      <c r="R137" s="227">
        <f>Q137*H137</f>
        <v>0</v>
      </c>
      <c r="S137" s="227">
        <v>0</v>
      </c>
      <c r="T137" s="228">
        <f>S137*H137</f>
        <v>0</v>
      </c>
      <c r="U137" s="38"/>
      <c r="V137" s="38"/>
      <c r="W137" s="38"/>
      <c r="X137" s="38"/>
      <c r="Y137" s="38"/>
      <c r="Z137" s="38"/>
      <c r="AA137" s="38"/>
      <c r="AB137" s="38"/>
      <c r="AC137" s="38"/>
      <c r="AD137" s="38"/>
      <c r="AE137" s="38"/>
      <c r="AR137" s="229" t="s">
        <v>158</v>
      </c>
      <c r="AT137" s="229" t="s">
        <v>155</v>
      </c>
      <c r="AU137" s="229" t="s">
        <v>84</v>
      </c>
      <c r="AY137" s="17" t="s">
        <v>128</v>
      </c>
      <c r="BE137" s="230">
        <f>IF(N137="základní",J137,0)</f>
        <v>0</v>
      </c>
      <c r="BF137" s="230">
        <f>IF(N137="snížená",J137,0)</f>
        <v>0</v>
      </c>
      <c r="BG137" s="230">
        <f>IF(N137="zákl. přenesená",J137,0)</f>
        <v>0</v>
      </c>
      <c r="BH137" s="230">
        <f>IF(N137="sníž. přenesená",J137,0)</f>
        <v>0</v>
      </c>
      <c r="BI137" s="230">
        <f>IF(N137="nulová",J137,0)</f>
        <v>0</v>
      </c>
      <c r="BJ137" s="17" t="s">
        <v>21</v>
      </c>
      <c r="BK137" s="230">
        <f>ROUND(I137*H137,2)</f>
        <v>0</v>
      </c>
      <c r="BL137" s="17" t="s">
        <v>153</v>
      </c>
      <c r="BM137" s="229" t="s">
        <v>8</v>
      </c>
    </row>
    <row r="138" s="2" customFormat="1" ht="37.8" customHeight="1">
      <c r="A138" s="38"/>
      <c r="B138" s="39"/>
      <c r="C138" s="218" t="s">
        <v>166</v>
      </c>
      <c r="D138" s="218" t="s">
        <v>131</v>
      </c>
      <c r="E138" s="219" t="s">
        <v>167</v>
      </c>
      <c r="F138" s="220" t="s">
        <v>168</v>
      </c>
      <c r="G138" s="221" t="s">
        <v>152</v>
      </c>
      <c r="H138" s="222">
        <v>20</v>
      </c>
      <c r="I138" s="223"/>
      <c r="J138" s="224">
        <f>ROUND(I138*H138,2)</f>
        <v>0</v>
      </c>
      <c r="K138" s="220" t="s">
        <v>141</v>
      </c>
      <c r="L138" s="44"/>
      <c r="M138" s="225" t="s">
        <v>1</v>
      </c>
      <c r="N138" s="226" t="s">
        <v>41</v>
      </c>
      <c r="O138" s="91"/>
      <c r="P138" s="227">
        <f>O138*H138</f>
        <v>0</v>
      </c>
      <c r="Q138" s="227">
        <v>0</v>
      </c>
      <c r="R138" s="227">
        <f>Q138*H138</f>
        <v>0</v>
      </c>
      <c r="S138" s="227">
        <v>0</v>
      </c>
      <c r="T138" s="228">
        <f>S138*H138</f>
        <v>0</v>
      </c>
      <c r="U138" s="38"/>
      <c r="V138" s="38"/>
      <c r="W138" s="38"/>
      <c r="X138" s="38"/>
      <c r="Y138" s="38"/>
      <c r="Z138" s="38"/>
      <c r="AA138" s="38"/>
      <c r="AB138" s="38"/>
      <c r="AC138" s="38"/>
      <c r="AD138" s="38"/>
      <c r="AE138" s="38"/>
      <c r="AR138" s="229" t="s">
        <v>153</v>
      </c>
      <c r="AT138" s="229" t="s">
        <v>131</v>
      </c>
      <c r="AU138" s="229" t="s">
        <v>84</v>
      </c>
      <c r="AY138" s="17" t="s">
        <v>128</v>
      </c>
      <c r="BE138" s="230">
        <f>IF(N138="základní",J138,0)</f>
        <v>0</v>
      </c>
      <c r="BF138" s="230">
        <f>IF(N138="snížená",J138,0)</f>
        <v>0</v>
      </c>
      <c r="BG138" s="230">
        <f>IF(N138="zákl. přenesená",J138,0)</f>
        <v>0</v>
      </c>
      <c r="BH138" s="230">
        <f>IF(N138="sníž. přenesená",J138,0)</f>
        <v>0</v>
      </c>
      <c r="BI138" s="230">
        <f>IF(N138="nulová",J138,0)</f>
        <v>0</v>
      </c>
      <c r="BJ138" s="17" t="s">
        <v>21</v>
      </c>
      <c r="BK138" s="230">
        <f>ROUND(I138*H138,2)</f>
        <v>0</v>
      </c>
      <c r="BL138" s="17" t="s">
        <v>153</v>
      </c>
      <c r="BM138" s="229" t="s">
        <v>169</v>
      </c>
    </row>
    <row r="139" s="2" customFormat="1" ht="33" customHeight="1">
      <c r="A139" s="38"/>
      <c r="B139" s="39"/>
      <c r="C139" s="254" t="s">
        <v>159</v>
      </c>
      <c r="D139" s="254" t="s">
        <v>155</v>
      </c>
      <c r="E139" s="255" t="s">
        <v>170</v>
      </c>
      <c r="F139" s="256" t="s">
        <v>171</v>
      </c>
      <c r="G139" s="257" t="s">
        <v>152</v>
      </c>
      <c r="H139" s="258">
        <v>23</v>
      </c>
      <c r="I139" s="259"/>
      <c r="J139" s="260">
        <f>ROUND(I139*H139,2)</f>
        <v>0</v>
      </c>
      <c r="K139" s="256" t="s">
        <v>141</v>
      </c>
      <c r="L139" s="261"/>
      <c r="M139" s="262" t="s">
        <v>1</v>
      </c>
      <c r="N139" s="263" t="s">
        <v>41</v>
      </c>
      <c r="O139" s="91"/>
      <c r="P139" s="227">
        <f>O139*H139</f>
        <v>0</v>
      </c>
      <c r="Q139" s="227">
        <v>0.00022000000000000001</v>
      </c>
      <c r="R139" s="227">
        <f>Q139*H139</f>
        <v>0.0050600000000000003</v>
      </c>
      <c r="S139" s="227">
        <v>0</v>
      </c>
      <c r="T139" s="228">
        <f>S139*H139</f>
        <v>0</v>
      </c>
      <c r="U139" s="38"/>
      <c r="V139" s="38"/>
      <c r="W139" s="38"/>
      <c r="X139" s="38"/>
      <c r="Y139" s="38"/>
      <c r="Z139" s="38"/>
      <c r="AA139" s="38"/>
      <c r="AB139" s="38"/>
      <c r="AC139" s="38"/>
      <c r="AD139" s="38"/>
      <c r="AE139" s="38"/>
      <c r="AR139" s="229" t="s">
        <v>158</v>
      </c>
      <c r="AT139" s="229" t="s">
        <v>155</v>
      </c>
      <c r="AU139" s="229" t="s">
        <v>84</v>
      </c>
      <c r="AY139" s="17" t="s">
        <v>128</v>
      </c>
      <c r="BE139" s="230">
        <f>IF(N139="základní",J139,0)</f>
        <v>0</v>
      </c>
      <c r="BF139" s="230">
        <f>IF(N139="snížená",J139,0)</f>
        <v>0</v>
      </c>
      <c r="BG139" s="230">
        <f>IF(N139="zákl. přenesená",J139,0)</f>
        <v>0</v>
      </c>
      <c r="BH139" s="230">
        <f>IF(N139="sníž. přenesená",J139,0)</f>
        <v>0</v>
      </c>
      <c r="BI139" s="230">
        <f>IF(N139="nulová",J139,0)</f>
        <v>0</v>
      </c>
      <c r="BJ139" s="17" t="s">
        <v>21</v>
      </c>
      <c r="BK139" s="230">
        <f>ROUND(I139*H139,2)</f>
        <v>0</v>
      </c>
      <c r="BL139" s="17" t="s">
        <v>153</v>
      </c>
      <c r="BM139" s="229" t="s">
        <v>153</v>
      </c>
    </row>
    <row r="140" s="13" customFormat="1">
      <c r="A140" s="13"/>
      <c r="B140" s="231"/>
      <c r="C140" s="232"/>
      <c r="D140" s="233" t="s">
        <v>142</v>
      </c>
      <c r="E140" s="234" t="s">
        <v>1</v>
      </c>
      <c r="F140" s="235" t="s">
        <v>172</v>
      </c>
      <c r="G140" s="232"/>
      <c r="H140" s="236">
        <v>23</v>
      </c>
      <c r="I140" s="237"/>
      <c r="J140" s="232"/>
      <c r="K140" s="232"/>
      <c r="L140" s="238"/>
      <c r="M140" s="239"/>
      <c r="N140" s="240"/>
      <c r="O140" s="240"/>
      <c r="P140" s="240"/>
      <c r="Q140" s="240"/>
      <c r="R140" s="240"/>
      <c r="S140" s="240"/>
      <c r="T140" s="241"/>
      <c r="U140" s="13"/>
      <c r="V140" s="13"/>
      <c r="W140" s="13"/>
      <c r="X140" s="13"/>
      <c r="Y140" s="13"/>
      <c r="Z140" s="13"/>
      <c r="AA140" s="13"/>
      <c r="AB140" s="13"/>
      <c r="AC140" s="13"/>
      <c r="AD140" s="13"/>
      <c r="AE140" s="13"/>
      <c r="AT140" s="242" t="s">
        <v>142</v>
      </c>
      <c r="AU140" s="242" t="s">
        <v>84</v>
      </c>
      <c r="AV140" s="13" t="s">
        <v>84</v>
      </c>
      <c r="AW140" s="13" t="s">
        <v>144</v>
      </c>
      <c r="AX140" s="13" t="s">
        <v>76</v>
      </c>
      <c r="AY140" s="242" t="s">
        <v>128</v>
      </c>
    </row>
    <row r="141" s="14" customFormat="1">
      <c r="A141" s="14"/>
      <c r="B141" s="243"/>
      <c r="C141" s="244"/>
      <c r="D141" s="233" t="s">
        <v>142</v>
      </c>
      <c r="E141" s="245" t="s">
        <v>1</v>
      </c>
      <c r="F141" s="246" t="s">
        <v>145</v>
      </c>
      <c r="G141" s="244"/>
      <c r="H141" s="247">
        <v>23</v>
      </c>
      <c r="I141" s="248"/>
      <c r="J141" s="244"/>
      <c r="K141" s="244"/>
      <c r="L141" s="249"/>
      <c r="M141" s="250"/>
      <c r="N141" s="251"/>
      <c r="O141" s="251"/>
      <c r="P141" s="251"/>
      <c r="Q141" s="251"/>
      <c r="R141" s="251"/>
      <c r="S141" s="251"/>
      <c r="T141" s="252"/>
      <c r="U141" s="14"/>
      <c r="V141" s="14"/>
      <c r="W141" s="14"/>
      <c r="X141" s="14"/>
      <c r="Y141" s="14"/>
      <c r="Z141" s="14"/>
      <c r="AA141" s="14"/>
      <c r="AB141" s="14"/>
      <c r="AC141" s="14"/>
      <c r="AD141" s="14"/>
      <c r="AE141" s="14"/>
      <c r="AT141" s="253" t="s">
        <v>142</v>
      </c>
      <c r="AU141" s="253" t="s">
        <v>84</v>
      </c>
      <c r="AV141" s="14" t="s">
        <v>135</v>
      </c>
      <c r="AW141" s="14" t="s">
        <v>144</v>
      </c>
      <c r="AX141" s="14" t="s">
        <v>21</v>
      </c>
      <c r="AY141" s="253" t="s">
        <v>128</v>
      </c>
    </row>
    <row r="142" s="2" customFormat="1" ht="37.8" customHeight="1">
      <c r="A142" s="38"/>
      <c r="B142" s="39"/>
      <c r="C142" s="218" t="s">
        <v>136</v>
      </c>
      <c r="D142" s="218" t="s">
        <v>131</v>
      </c>
      <c r="E142" s="219" t="s">
        <v>173</v>
      </c>
      <c r="F142" s="220" t="s">
        <v>174</v>
      </c>
      <c r="G142" s="221" t="s">
        <v>152</v>
      </c>
      <c r="H142" s="222">
        <v>400</v>
      </c>
      <c r="I142" s="223"/>
      <c r="J142" s="224">
        <f>ROUND(I142*H142,2)</f>
        <v>0</v>
      </c>
      <c r="K142" s="220" t="s">
        <v>141</v>
      </c>
      <c r="L142" s="44"/>
      <c r="M142" s="225" t="s">
        <v>1</v>
      </c>
      <c r="N142" s="226" t="s">
        <v>41</v>
      </c>
      <c r="O142" s="91"/>
      <c r="P142" s="227">
        <f>O142*H142</f>
        <v>0</v>
      </c>
      <c r="Q142" s="227">
        <v>0</v>
      </c>
      <c r="R142" s="227">
        <f>Q142*H142</f>
        <v>0</v>
      </c>
      <c r="S142" s="227">
        <v>0</v>
      </c>
      <c r="T142" s="228">
        <f>S142*H142</f>
        <v>0</v>
      </c>
      <c r="U142" s="38"/>
      <c r="V142" s="38"/>
      <c r="W142" s="38"/>
      <c r="X142" s="38"/>
      <c r="Y142" s="38"/>
      <c r="Z142" s="38"/>
      <c r="AA142" s="38"/>
      <c r="AB142" s="38"/>
      <c r="AC142" s="38"/>
      <c r="AD142" s="38"/>
      <c r="AE142" s="38"/>
      <c r="AR142" s="229" t="s">
        <v>153</v>
      </c>
      <c r="AT142" s="229" t="s">
        <v>131</v>
      </c>
      <c r="AU142" s="229" t="s">
        <v>84</v>
      </c>
      <c r="AY142" s="17" t="s">
        <v>128</v>
      </c>
      <c r="BE142" s="230">
        <f>IF(N142="základní",J142,0)</f>
        <v>0</v>
      </c>
      <c r="BF142" s="230">
        <f>IF(N142="snížená",J142,0)</f>
        <v>0</v>
      </c>
      <c r="BG142" s="230">
        <f>IF(N142="zákl. přenesená",J142,0)</f>
        <v>0</v>
      </c>
      <c r="BH142" s="230">
        <f>IF(N142="sníž. přenesená",J142,0)</f>
        <v>0</v>
      </c>
      <c r="BI142" s="230">
        <f>IF(N142="nulová",J142,0)</f>
        <v>0</v>
      </c>
      <c r="BJ142" s="17" t="s">
        <v>21</v>
      </c>
      <c r="BK142" s="230">
        <f>ROUND(I142*H142,2)</f>
        <v>0</v>
      </c>
      <c r="BL142" s="17" t="s">
        <v>153</v>
      </c>
      <c r="BM142" s="229" t="s">
        <v>175</v>
      </c>
    </row>
    <row r="143" s="2" customFormat="1" ht="24.15" customHeight="1">
      <c r="A143" s="38"/>
      <c r="B143" s="39"/>
      <c r="C143" s="254" t="s">
        <v>26</v>
      </c>
      <c r="D143" s="254" t="s">
        <v>155</v>
      </c>
      <c r="E143" s="255" t="s">
        <v>176</v>
      </c>
      <c r="F143" s="256" t="s">
        <v>177</v>
      </c>
      <c r="G143" s="257" t="s">
        <v>152</v>
      </c>
      <c r="H143" s="258">
        <v>460</v>
      </c>
      <c r="I143" s="259"/>
      <c r="J143" s="260">
        <f>ROUND(I143*H143,2)</f>
        <v>0</v>
      </c>
      <c r="K143" s="256" t="s">
        <v>141</v>
      </c>
      <c r="L143" s="261"/>
      <c r="M143" s="262" t="s">
        <v>1</v>
      </c>
      <c r="N143" s="263" t="s">
        <v>41</v>
      </c>
      <c r="O143" s="91"/>
      <c r="P143" s="227">
        <f>O143*H143</f>
        <v>0</v>
      </c>
      <c r="Q143" s="227">
        <v>0.00012</v>
      </c>
      <c r="R143" s="227">
        <f>Q143*H143</f>
        <v>0.055199999999999999</v>
      </c>
      <c r="S143" s="227">
        <v>0</v>
      </c>
      <c r="T143" s="228">
        <f>S143*H143</f>
        <v>0</v>
      </c>
      <c r="U143" s="38"/>
      <c r="V143" s="38"/>
      <c r="W143" s="38"/>
      <c r="X143" s="38"/>
      <c r="Y143" s="38"/>
      <c r="Z143" s="38"/>
      <c r="AA143" s="38"/>
      <c r="AB143" s="38"/>
      <c r="AC143" s="38"/>
      <c r="AD143" s="38"/>
      <c r="AE143" s="38"/>
      <c r="AR143" s="229" t="s">
        <v>158</v>
      </c>
      <c r="AT143" s="229" t="s">
        <v>155</v>
      </c>
      <c r="AU143" s="229" t="s">
        <v>84</v>
      </c>
      <c r="AY143" s="17" t="s">
        <v>128</v>
      </c>
      <c r="BE143" s="230">
        <f>IF(N143="základní",J143,0)</f>
        <v>0</v>
      </c>
      <c r="BF143" s="230">
        <f>IF(N143="snížená",J143,0)</f>
        <v>0</v>
      </c>
      <c r="BG143" s="230">
        <f>IF(N143="zákl. přenesená",J143,0)</f>
        <v>0</v>
      </c>
      <c r="BH143" s="230">
        <f>IF(N143="sníž. přenesená",J143,0)</f>
        <v>0</v>
      </c>
      <c r="BI143" s="230">
        <f>IF(N143="nulová",J143,0)</f>
        <v>0</v>
      </c>
      <c r="BJ143" s="17" t="s">
        <v>21</v>
      </c>
      <c r="BK143" s="230">
        <f>ROUND(I143*H143,2)</f>
        <v>0</v>
      </c>
      <c r="BL143" s="17" t="s">
        <v>153</v>
      </c>
      <c r="BM143" s="229" t="s">
        <v>178</v>
      </c>
    </row>
    <row r="144" s="13" customFormat="1">
      <c r="A144" s="13"/>
      <c r="B144" s="231"/>
      <c r="C144" s="232"/>
      <c r="D144" s="233" t="s">
        <v>142</v>
      </c>
      <c r="E144" s="234" t="s">
        <v>1</v>
      </c>
      <c r="F144" s="235" t="s">
        <v>179</v>
      </c>
      <c r="G144" s="232"/>
      <c r="H144" s="236">
        <v>459.99999999999994</v>
      </c>
      <c r="I144" s="237"/>
      <c r="J144" s="232"/>
      <c r="K144" s="232"/>
      <c r="L144" s="238"/>
      <c r="M144" s="239"/>
      <c r="N144" s="240"/>
      <c r="O144" s="240"/>
      <c r="P144" s="240"/>
      <c r="Q144" s="240"/>
      <c r="R144" s="240"/>
      <c r="S144" s="240"/>
      <c r="T144" s="241"/>
      <c r="U144" s="13"/>
      <c r="V144" s="13"/>
      <c r="W144" s="13"/>
      <c r="X144" s="13"/>
      <c r="Y144" s="13"/>
      <c r="Z144" s="13"/>
      <c r="AA144" s="13"/>
      <c r="AB144" s="13"/>
      <c r="AC144" s="13"/>
      <c r="AD144" s="13"/>
      <c r="AE144" s="13"/>
      <c r="AT144" s="242" t="s">
        <v>142</v>
      </c>
      <c r="AU144" s="242" t="s">
        <v>84</v>
      </c>
      <c r="AV144" s="13" t="s">
        <v>84</v>
      </c>
      <c r="AW144" s="13" t="s">
        <v>144</v>
      </c>
      <c r="AX144" s="13" t="s">
        <v>76</v>
      </c>
      <c r="AY144" s="242" t="s">
        <v>128</v>
      </c>
    </row>
    <row r="145" s="14" customFormat="1">
      <c r="A145" s="14"/>
      <c r="B145" s="243"/>
      <c r="C145" s="244"/>
      <c r="D145" s="233" t="s">
        <v>142</v>
      </c>
      <c r="E145" s="245" t="s">
        <v>1</v>
      </c>
      <c r="F145" s="246" t="s">
        <v>145</v>
      </c>
      <c r="G145" s="244"/>
      <c r="H145" s="247">
        <v>459.99999999999994</v>
      </c>
      <c r="I145" s="248"/>
      <c r="J145" s="244"/>
      <c r="K145" s="244"/>
      <c r="L145" s="249"/>
      <c r="M145" s="250"/>
      <c r="N145" s="251"/>
      <c r="O145" s="251"/>
      <c r="P145" s="251"/>
      <c r="Q145" s="251"/>
      <c r="R145" s="251"/>
      <c r="S145" s="251"/>
      <c r="T145" s="252"/>
      <c r="U145" s="14"/>
      <c r="V145" s="14"/>
      <c r="W145" s="14"/>
      <c r="X145" s="14"/>
      <c r="Y145" s="14"/>
      <c r="Z145" s="14"/>
      <c r="AA145" s="14"/>
      <c r="AB145" s="14"/>
      <c r="AC145" s="14"/>
      <c r="AD145" s="14"/>
      <c r="AE145" s="14"/>
      <c r="AT145" s="253" t="s">
        <v>142</v>
      </c>
      <c r="AU145" s="253" t="s">
        <v>84</v>
      </c>
      <c r="AV145" s="14" t="s">
        <v>135</v>
      </c>
      <c r="AW145" s="14" t="s">
        <v>144</v>
      </c>
      <c r="AX145" s="14" t="s">
        <v>21</v>
      </c>
      <c r="AY145" s="253" t="s">
        <v>128</v>
      </c>
    </row>
    <row r="146" s="2" customFormat="1" ht="44.25" customHeight="1">
      <c r="A146" s="38"/>
      <c r="B146" s="39"/>
      <c r="C146" s="218" t="s">
        <v>180</v>
      </c>
      <c r="D146" s="218" t="s">
        <v>131</v>
      </c>
      <c r="E146" s="219" t="s">
        <v>181</v>
      </c>
      <c r="F146" s="220" t="s">
        <v>182</v>
      </c>
      <c r="G146" s="221" t="s">
        <v>152</v>
      </c>
      <c r="H146" s="222">
        <v>50</v>
      </c>
      <c r="I146" s="223"/>
      <c r="J146" s="224">
        <f>ROUND(I146*H146,2)</f>
        <v>0</v>
      </c>
      <c r="K146" s="220" t="s">
        <v>141</v>
      </c>
      <c r="L146" s="44"/>
      <c r="M146" s="225" t="s">
        <v>1</v>
      </c>
      <c r="N146" s="226" t="s">
        <v>41</v>
      </c>
      <c r="O146" s="91"/>
      <c r="P146" s="227">
        <f>O146*H146</f>
        <v>0</v>
      </c>
      <c r="Q146" s="227">
        <v>0</v>
      </c>
      <c r="R146" s="227">
        <f>Q146*H146</f>
        <v>0</v>
      </c>
      <c r="S146" s="227">
        <v>0</v>
      </c>
      <c r="T146" s="228">
        <f>S146*H146</f>
        <v>0</v>
      </c>
      <c r="U146" s="38"/>
      <c r="V146" s="38"/>
      <c r="W146" s="38"/>
      <c r="X146" s="38"/>
      <c r="Y146" s="38"/>
      <c r="Z146" s="38"/>
      <c r="AA146" s="38"/>
      <c r="AB146" s="38"/>
      <c r="AC146" s="38"/>
      <c r="AD146" s="38"/>
      <c r="AE146" s="38"/>
      <c r="AR146" s="229" t="s">
        <v>153</v>
      </c>
      <c r="AT146" s="229" t="s">
        <v>131</v>
      </c>
      <c r="AU146" s="229" t="s">
        <v>84</v>
      </c>
      <c r="AY146" s="17" t="s">
        <v>128</v>
      </c>
      <c r="BE146" s="230">
        <f>IF(N146="základní",J146,0)</f>
        <v>0</v>
      </c>
      <c r="BF146" s="230">
        <f>IF(N146="snížená",J146,0)</f>
        <v>0</v>
      </c>
      <c r="BG146" s="230">
        <f>IF(N146="zákl. přenesená",J146,0)</f>
        <v>0</v>
      </c>
      <c r="BH146" s="230">
        <f>IF(N146="sníž. přenesená",J146,0)</f>
        <v>0</v>
      </c>
      <c r="BI146" s="230">
        <f>IF(N146="nulová",J146,0)</f>
        <v>0</v>
      </c>
      <c r="BJ146" s="17" t="s">
        <v>21</v>
      </c>
      <c r="BK146" s="230">
        <f>ROUND(I146*H146,2)</f>
        <v>0</v>
      </c>
      <c r="BL146" s="17" t="s">
        <v>153</v>
      </c>
      <c r="BM146" s="229" t="s">
        <v>183</v>
      </c>
    </row>
    <row r="147" s="2" customFormat="1" ht="24.15" customHeight="1">
      <c r="A147" s="38"/>
      <c r="B147" s="39"/>
      <c r="C147" s="254" t="s">
        <v>8</v>
      </c>
      <c r="D147" s="254" t="s">
        <v>155</v>
      </c>
      <c r="E147" s="255" t="s">
        <v>184</v>
      </c>
      <c r="F147" s="256" t="s">
        <v>185</v>
      </c>
      <c r="G147" s="257" t="s">
        <v>152</v>
      </c>
      <c r="H147" s="258">
        <v>57.5</v>
      </c>
      <c r="I147" s="259"/>
      <c r="J147" s="260">
        <f>ROUND(I147*H147,2)</f>
        <v>0</v>
      </c>
      <c r="K147" s="256" t="s">
        <v>141</v>
      </c>
      <c r="L147" s="261"/>
      <c r="M147" s="262" t="s">
        <v>1</v>
      </c>
      <c r="N147" s="263" t="s">
        <v>41</v>
      </c>
      <c r="O147" s="91"/>
      <c r="P147" s="227">
        <f>O147*H147</f>
        <v>0</v>
      </c>
      <c r="Q147" s="227">
        <v>0.00017000000000000001</v>
      </c>
      <c r="R147" s="227">
        <f>Q147*H147</f>
        <v>0.0097750000000000007</v>
      </c>
      <c r="S147" s="227">
        <v>0</v>
      </c>
      <c r="T147" s="228">
        <f>S147*H147</f>
        <v>0</v>
      </c>
      <c r="U147" s="38"/>
      <c r="V147" s="38"/>
      <c r="W147" s="38"/>
      <c r="X147" s="38"/>
      <c r="Y147" s="38"/>
      <c r="Z147" s="38"/>
      <c r="AA147" s="38"/>
      <c r="AB147" s="38"/>
      <c r="AC147" s="38"/>
      <c r="AD147" s="38"/>
      <c r="AE147" s="38"/>
      <c r="AR147" s="229" t="s">
        <v>158</v>
      </c>
      <c r="AT147" s="229" t="s">
        <v>155</v>
      </c>
      <c r="AU147" s="229" t="s">
        <v>84</v>
      </c>
      <c r="AY147" s="17" t="s">
        <v>128</v>
      </c>
      <c r="BE147" s="230">
        <f>IF(N147="základní",J147,0)</f>
        <v>0</v>
      </c>
      <c r="BF147" s="230">
        <f>IF(N147="snížená",J147,0)</f>
        <v>0</v>
      </c>
      <c r="BG147" s="230">
        <f>IF(N147="zákl. přenesená",J147,0)</f>
        <v>0</v>
      </c>
      <c r="BH147" s="230">
        <f>IF(N147="sníž. přenesená",J147,0)</f>
        <v>0</v>
      </c>
      <c r="BI147" s="230">
        <f>IF(N147="nulová",J147,0)</f>
        <v>0</v>
      </c>
      <c r="BJ147" s="17" t="s">
        <v>21</v>
      </c>
      <c r="BK147" s="230">
        <f>ROUND(I147*H147,2)</f>
        <v>0</v>
      </c>
      <c r="BL147" s="17" t="s">
        <v>153</v>
      </c>
      <c r="BM147" s="229" t="s">
        <v>186</v>
      </c>
    </row>
    <row r="148" s="13" customFormat="1">
      <c r="A148" s="13"/>
      <c r="B148" s="231"/>
      <c r="C148" s="232"/>
      <c r="D148" s="233" t="s">
        <v>142</v>
      </c>
      <c r="E148" s="234" t="s">
        <v>1</v>
      </c>
      <c r="F148" s="235" t="s">
        <v>187</v>
      </c>
      <c r="G148" s="232"/>
      <c r="H148" s="236">
        <v>57.499999999999993</v>
      </c>
      <c r="I148" s="237"/>
      <c r="J148" s="232"/>
      <c r="K148" s="232"/>
      <c r="L148" s="238"/>
      <c r="M148" s="239"/>
      <c r="N148" s="240"/>
      <c r="O148" s="240"/>
      <c r="P148" s="240"/>
      <c r="Q148" s="240"/>
      <c r="R148" s="240"/>
      <c r="S148" s="240"/>
      <c r="T148" s="241"/>
      <c r="U148" s="13"/>
      <c r="V148" s="13"/>
      <c r="W148" s="13"/>
      <c r="X148" s="13"/>
      <c r="Y148" s="13"/>
      <c r="Z148" s="13"/>
      <c r="AA148" s="13"/>
      <c r="AB148" s="13"/>
      <c r="AC148" s="13"/>
      <c r="AD148" s="13"/>
      <c r="AE148" s="13"/>
      <c r="AT148" s="242" t="s">
        <v>142</v>
      </c>
      <c r="AU148" s="242" t="s">
        <v>84</v>
      </c>
      <c r="AV148" s="13" t="s">
        <v>84</v>
      </c>
      <c r="AW148" s="13" t="s">
        <v>144</v>
      </c>
      <c r="AX148" s="13" t="s">
        <v>76</v>
      </c>
      <c r="AY148" s="242" t="s">
        <v>128</v>
      </c>
    </row>
    <row r="149" s="14" customFormat="1">
      <c r="A149" s="14"/>
      <c r="B149" s="243"/>
      <c r="C149" s="244"/>
      <c r="D149" s="233" t="s">
        <v>142</v>
      </c>
      <c r="E149" s="245" t="s">
        <v>1</v>
      </c>
      <c r="F149" s="246" t="s">
        <v>145</v>
      </c>
      <c r="G149" s="244"/>
      <c r="H149" s="247">
        <v>57.499999999999993</v>
      </c>
      <c r="I149" s="248"/>
      <c r="J149" s="244"/>
      <c r="K149" s="244"/>
      <c r="L149" s="249"/>
      <c r="M149" s="250"/>
      <c r="N149" s="251"/>
      <c r="O149" s="251"/>
      <c r="P149" s="251"/>
      <c r="Q149" s="251"/>
      <c r="R149" s="251"/>
      <c r="S149" s="251"/>
      <c r="T149" s="252"/>
      <c r="U149" s="14"/>
      <c r="V149" s="14"/>
      <c r="W149" s="14"/>
      <c r="X149" s="14"/>
      <c r="Y149" s="14"/>
      <c r="Z149" s="14"/>
      <c r="AA149" s="14"/>
      <c r="AB149" s="14"/>
      <c r="AC149" s="14"/>
      <c r="AD149" s="14"/>
      <c r="AE149" s="14"/>
      <c r="AT149" s="253" t="s">
        <v>142</v>
      </c>
      <c r="AU149" s="253" t="s">
        <v>84</v>
      </c>
      <c r="AV149" s="14" t="s">
        <v>135</v>
      </c>
      <c r="AW149" s="14" t="s">
        <v>144</v>
      </c>
      <c r="AX149" s="14" t="s">
        <v>21</v>
      </c>
      <c r="AY149" s="253" t="s">
        <v>128</v>
      </c>
    </row>
    <row r="150" s="2" customFormat="1" ht="44.25" customHeight="1">
      <c r="A150" s="38"/>
      <c r="B150" s="39"/>
      <c r="C150" s="218" t="s">
        <v>188</v>
      </c>
      <c r="D150" s="218" t="s">
        <v>131</v>
      </c>
      <c r="E150" s="219" t="s">
        <v>189</v>
      </c>
      <c r="F150" s="220" t="s">
        <v>190</v>
      </c>
      <c r="G150" s="221" t="s">
        <v>152</v>
      </c>
      <c r="H150" s="222">
        <v>20</v>
      </c>
      <c r="I150" s="223"/>
      <c r="J150" s="224">
        <f>ROUND(I150*H150,2)</f>
        <v>0</v>
      </c>
      <c r="K150" s="220" t="s">
        <v>141</v>
      </c>
      <c r="L150" s="44"/>
      <c r="M150" s="225" t="s">
        <v>1</v>
      </c>
      <c r="N150" s="226" t="s">
        <v>41</v>
      </c>
      <c r="O150" s="91"/>
      <c r="P150" s="227">
        <f>O150*H150</f>
        <v>0</v>
      </c>
      <c r="Q150" s="227">
        <v>0</v>
      </c>
      <c r="R150" s="227">
        <f>Q150*H150</f>
        <v>0</v>
      </c>
      <c r="S150" s="227">
        <v>0</v>
      </c>
      <c r="T150" s="228">
        <f>S150*H150</f>
        <v>0</v>
      </c>
      <c r="U150" s="38"/>
      <c r="V150" s="38"/>
      <c r="W150" s="38"/>
      <c r="X150" s="38"/>
      <c r="Y150" s="38"/>
      <c r="Z150" s="38"/>
      <c r="AA150" s="38"/>
      <c r="AB150" s="38"/>
      <c r="AC150" s="38"/>
      <c r="AD150" s="38"/>
      <c r="AE150" s="38"/>
      <c r="AR150" s="229" t="s">
        <v>153</v>
      </c>
      <c r="AT150" s="229" t="s">
        <v>131</v>
      </c>
      <c r="AU150" s="229" t="s">
        <v>84</v>
      </c>
      <c r="AY150" s="17" t="s">
        <v>128</v>
      </c>
      <c r="BE150" s="230">
        <f>IF(N150="základní",J150,0)</f>
        <v>0</v>
      </c>
      <c r="BF150" s="230">
        <f>IF(N150="snížená",J150,0)</f>
        <v>0</v>
      </c>
      <c r="BG150" s="230">
        <f>IF(N150="zákl. přenesená",J150,0)</f>
        <v>0</v>
      </c>
      <c r="BH150" s="230">
        <f>IF(N150="sníž. přenesená",J150,0)</f>
        <v>0</v>
      </c>
      <c r="BI150" s="230">
        <f>IF(N150="nulová",J150,0)</f>
        <v>0</v>
      </c>
      <c r="BJ150" s="17" t="s">
        <v>21</v>
      </c>
      <c r="BK150" s="230">
        <f>ROUND(I150*H150,2)</f>
        <v>0</v>
      </c>
      <c r="BL150" s="17" t="s">
        <v>153</v>
      </c>
      <c r="BM150" s="229" t="s">
        <v>191</v>
      </c>
    </row>
    <row r="151" s="2" customFormat="1" ht="24.15" customHeight="1">
      <c r="A151" s="38"/>
      <c r="B151" s="39"/>
      <c r="C151" s="254" t="s">
        <v>169</v>
      </c>
      <c r="D151" s="254" t="s">
        <v>155</v>
      </c>
      <c r="E151" s="255" t="s">
        <v>192</v>
      </c>
      <c r="F151" s="256" t="s">
        <v>193</v>
      </c>
      <c r="G151" s="257" t="s">
        <v>152</v>
      </c>
      <c r="H151" s="258">
        <v>23</v>
      </c>
      <c r="I151" s="259"/>
      <c r="J151" s="260">
        <f>ROUND(I151*H151,2)</f>
        <v>0</v>
      </c>
      <c r="K151" s="256" t="s">
        <v>141</v>
      </c>
      <c r="L151" s="261"/>
      <c r="M151" s="262" t="s">
        <v>1</v>
      </c>
      <c r="N151" s="263" t="s">
        <v>41</v>
      </c>
      <c r="O151" s="91"/>
      <c r="P151" s="227">
        <f>O151*H151</f>
        <v>0</v>
      </c>
      <c r="Q151" s="227">
        <v>0.00025000000000000001</v>
      </c>
      <c r="R151" s="227">
        <f>Q151*H151</f>
        <v>0.0057499999999999999</v>
      </c>
      <c r="S151" s="227">
        <v>0</v>
      </c>
      <c r="T151" s="228">
        <f>S151*H151</f>
        <v>0</v>
      </c>
      <c r="U151" s="38"/>
      <c r="V151" s="38"/>
      <c r="W151" s="38"/>
      <c r="X151" s="38"/>
      <c r="Y151" s="38"/>
      <c r="Z151" s="38"/>
      <c r="AA151" s="38"/>
      <c r="AB151" s="38"/>
      <c r="AC151" s="38"/>
      <c r="AD151" s="38"/>
      <c r="AE151" s="38"/>
      <c r="AR151" s="229" t="s">
        <v>158</v>
      </c>
      <c r="AT151" s="229" t="s">
        <v>155</v>
      </c>
      <c r="AU151" s="229" t="s">
        <v>84</v>
      </c>
      <c r="AY151" s="17" t="s">
        <v>128</v>
      </c>
      <c r="BE151" s="230">
        <f>IF(N151="základní",J151,0)</f>
        <v>0</v>
      </c>
      <c r="BF151" s="230">
        <f>IF(N151="snížená",J151,0)</f>
        <v>0</v>
      </c>
      <c r="BG151" s="230">
        <f>IF(N151="zákl. přenesená",J151,0)</f>
        <v>0</v>
      </c>
      <c r="BH151" s="230">
        <f>IF(N151="sníž. přenesená",J151,0)</f>
        <v>0</v>
      </c>
      <c r="BI151" s="230">
        <f>IF(N151="nulová",J151,0)</f>
        <v>0</v>
      </c>
      <c r="BJ151" s="17" t="s">
        <v>21</v>
      </c>
      <c r="BK151" s="230">
        <f>ROUND(I151*H151,2)</f>
        <v>0</v>
      </c>
      <c r="BL151" s="17" t="s">
        <v>153</v>
      </c>
      <c r="BM151" s="229" t="s">
        <v>194</v>
      </c>
    </row>
    <row r="152" s="13" customFormat="1">
      <c r="A152" s="13"/>
      <c r="B152" s="231"/>
      <c r="C152" s="232"/>
      <c r="D152" s="233" t="s">
        <v>142</v>
      </c>
      <c r="E152" s="234" t="s">
        <v>1</v>
      </c>
      <c r="F152" s="235" t="s">
        <v>172</v>
      </c>
      <c r="G152" s="232"/>
      <c r="H152" s="236">
        <v>23</v>
      </c>
      <c r="I152" s="237"/>
      <c r="J152" s="232"/>
      <c r="K152" s="232"/>
      <c r="L152" s="238"/>
      <c r="M152" s="239"/>
      <c r="N152" s="240"/>
      <c r="O152" s="240"/>
      <c r="P152" s="240"/>
      <c r="Q152" s="240"/>
      <c r="R152" s="240"/>
      <c r="S152" s="240"/>
      <c r="T152" s="241"/>
      <c r="U152" s="13"/>
      <c r="V152" s="13"/>
      <c r="W152" s="13"/>
      <c r="X152" s="13"/>
      <c r="Y152" s="13"/>
      <c r="Z152" s="13"/>
      <c r="AA152" s="13"/>
      <c r="AB152" s="13"/>
      <c r="AC152" s="13"/>
      <c r="AD152" s="13"/>
      <c r="AE152" s="13"/>
      <c r="AT152" s="242" t="s">
        <v>142</v>
      </c>
      <c r="AU152" s="242" t="s">
        <v>84</v>
      </c>
      <c r="AV152" s="13" t="s">
        <v>84</v>
      </c>
      <c r="AW152" s="13" t="s">
        <v>144</v>
      </c>
      <c r="AX152" s="13" t="s">
        <v>76</v>
      </c>
      <c r="AY152" s="242" t="s">
        <v>128</v>
      </c>
    </row>
    <row r="153" s="14" customFormat="1">
      <c r="A153" s="14"/>
      <c r="B153" s="243"/>
      <c r="C153" s="244"/>
      <c r="D153" s="233" t="s">
        <v>142</v>
      </c>
      <c r="E153" s="245" t="s">
        <v>1</v>
      </c>
      <c r="F153" s="246" t="s">
        <v>145</v>
      </c>
      <c r="G153" s="244"/>
      <c r="H153" s="247">
        <v>23</v>
      </c>
      <c r="I153" s="248"/>
      <c r="J153" s="244"/>
      <c r="K153" s="244"/>
      <c r="L153" s="249"/>
      <c r="M153" s="250"/>
      <c r="N153" s="251"/>
      <c r="O153" s="251"/>
      <c r="P153" s="251"/>
      <c r="Q153" s="251"/>
      <c r="R153" s="251"/>
      <c r="S153" s="251"/>
      <c r="T153" s="252"/>
      <c r="U153" s="14"/>
      <c r="V153" s="14"/>
      <c r="W153" s="14"/>
      <c r="X153" s="14"/>
      <c r="Y153" s="14"/>
      <c r="Z153" s="14"/>
      <c r="AA153" s="14"/>
      <c r="AB153" s="14"/>
      <c r="AC153" s="14"/>
      <c r="AD153" s="14"/>
      <c r="AE153" s="14"/>
      <c r="AT153" s="253" t="s">
        <v>142</v>
      </c>
      <c r="AU153" s="253" t="s">
        <v>84</v>
      </c>
      <c r="AV153" s="14" t="s">
        <v>135</v>
      </c>
      <c r="AW153" s="14" t="s">
        <v>144</v>
      </c>
      <c r="AX153" s="14" t="s">
        <v>21</v>
      </c>
      <c r="AY153" s="253" t="s">
        <v>128</v>
      </c>
    </row>
    <row r="154" s="2" customFormat="1" ht="44.25" customHeight="1">
      <c r="A154" s="38"/>
      <c r="B154" s="39"/>
      <c r="C154" s="218" t="s">
        <v>195</v>
      </c>
      <c r="D154" s="218" t="s">
        <v>131</v>
      </c>
      <c r="E154" s="219" t="s">
        <v>196</v>
      </c>
      <c r="F154" s="220" t="s">
        <v>197</v>
      </c>
      <c r="G154" s="221" t="s">
        <v>152</v>
      </c>
      <c r="H154" s="222">
        <v>200</v>
      </c>
      <c r="I154" s="223"/>
      <c r="J154" s="224">
        <f>ROUND(I154*H154,2)</f>
        <v>0</v>
      </c>
      <c r="K154" s="220" t="s">
        <v>141</v>
      </c>
      <c r="L154" s="44"/>
      <c r="M154" s="225" t="s">
        <v>1</v>
      </c>
      <c r="N154" s="226" t="s">
        <v>41</v>
      </c>
      <c r="O154" s="91"/>
      <c r="P154" s="227">
        <f>O154*H154</f>
        <v>0</v>
      </c>
      <c r="Q154" s="227">
        <v>0</v>
      </c>
      <c r="R154" s="227">
        <f>Q154*H154</f>
        <v>0</v>
      </c>
      <c r="S154" s="227">
        <v>0</v>
      </c>
      <c r="T154" s="228">
        <f>S154*H154</f>
        <v>0</v>
      </c>
      <c r="U154" s="38"/>
      <c r="V154" s="38"/>
      <c r="W154" s="38"/>
      <c r="X154" s="38"/>
      <c r="Y154" s="38"/>
      <c r="Z154" s="38"/>
      <c r="AA154" s="38"/>
      <c r="AB154" s="38"/>
      <c r="AC154" s="38"/>
      <c r="AD154" s="38"/>
      <c r="AE154" s="38"/>
      <c r="AR154" s="229" t="s">
        <v>153</v>
      </c>
      <c r="AT154" s="229" t="s">
        <v>131</v>
      </c>
      <c r="AU154" s="229" t="s">
        <v>84</v>
      </c>
      <c r="AY154" s="17" t="s">
        <v>128</v>
      </c>
      <c r="BE154" s="230">
        <f>IF(N154="základní",J154,0)</f>
        <v>0</v>
      </c>
      <c r="BF154" s="230">
        <f>IF(N154="snížená",J154,0)</f>
        <v>0</v>
      </c>
      <c r="BG154" s="230">
        <f>IF(N154="zákl. přenesená",J154,0)</f>
        <v>0</v>
      </c>
      <c r="BH154" s="230">
        <f>IF(N154="sníž. přenesená",J154,0)</f>
        <v>0</v>
      </c>
      <c r="BI154" s="230">
        <f>IF(N154="nulová",J154,0)</f>
        <v>0</v>
      </c>
      <c r="BJ154" s="17" t="s">
        <v>21</v>
      </c>
      <c r="BK154" s="230">
        <f>ROUND(I154*H154,2)</f>
        <v>0</v>
      </c>
      <c r="BL154" s="17" t="s">
        <v>153</v>
      </c>
      <c r="BM154" s="229" t="s">
        <v>198</v>
      </c>
    </row>
    <row r="155" s="2" customFormat="1" ht="24.15" customHeight="1">
      <c r="A155" s="38"/>
      <c r="B155" s="39"/>
      <c r="C155" s="254" t="s">
        <v>153</v>
      </c>
      <c r="D155" s="254" t="s">
        <v>155</v>
      </c>
      <c r="E155" s="255" t="s">
        <v>199</v>
      </c>
      <c r="F155" s="256" t="s">
        <v>200</v>
      </c>
      <c r="G155" s="257" t="s">
        <v>152</v>
      </c>
      <c r="H155" s="258">
        <v>230</v>
      </c>
      <c r="I155" s="259"/>
      <c r="J155" s="260">
        <f>ROUND(I155*H155,2)</f>
        <v>0</v>
      </c>
      <c r="K155" s="256" t="s">
        <v>141</v>
      </c>
      <c r="L155" s="261"/>
      <c r="M155" s="262" t="s">
        <v>1</v>
      </c>
      <c r="N155" s="263" t="s">
        <v>41</v>
      </c>
      <c r="O155" s="91"/>
      <c r="P155" s="227">
        <f>O155*H155</f>
        <v>0</v>
      </c>
      <c r="Q155" s="227">
        <v>0.00052999999999999998</v>
      </c>
      <c r="R155" s="227">
        <f>Q155*H155</f>
        <v>0.12189999999999999</v>
      </c>
      <c r="S155" s="227">
        <v>0</v>
      </c>
      <c r="T155" s="228">
        <f>S155*H155</f>
        <v>0</v>
      </c>
      <c r="U155" s="38"/>
      <c r="V155" s="38"/>
      <c r="W155" s="38"/>
      <c r="X155" s="38"/>
      <c r="Y155" s="38"/>
      <c r="Z155" s="38"/>
      <c r="AA155" s="38"/>
      <c r="AB155" s="38"/>
      <c r="AC155" s="38"/>
      <c r="AD155" s="38"/>
      <c r="AE155" s="38"/>
      <c r="AR155" s="229" t="s">
        <v>158</v>
      </c>
      <c r="AT155" s="229" t="s">
        <v>155</v>
      </c>
      <c r="AU155" s="229" t="s">
        <v>84</v>
      </c>
      <c r="AY155" s="17" t="s">
        <v>128</v>
      </c>
      <c r="BE155" s="230">
        <f>IF(N155="základní",J155,0)</f>
        <v>0</v>
      </c>
      <c r="BF155" s="230">
        <f>IF(N155="snížená",J155,0)</f>
        <v>0</v>
      </c>
      <c r="BG155" s="230">
        <f>IF(N155="zákl. přenesená",J155,0)</f>
        <v>0</v>
      </c>
      <c r="BH155" s="230">
        <f>IF(N155="sníž. přenesená",J155,0)</f>
        <v>0</v>
      </c>
      <c r="BI155" s="230">
        <f>IF(N155="nulová",J155,0)</f>
        <v>0</v>
      </c>
      <c r="BJ155" s="17" t="s">
        <v>21</v>
      </c>
      <c r="BK155" s="230">
        <f>ROUND(I155*H155,2)</f>
        <v>0</v>
      </c>
      <c r="BL155" s="17" t="s">
        <v>153</v>
      </c>
      <c r="BM155" s="229" t="s">
        <v>158</v>
      </c>
    </row>
    <row r="156" s="13" customFormat="1">
      <c r="A156" s="13"/>
      <c r="B156" s="231"/>
      <c r="C156" s="232"/>
      <c r="D156" s="233" t="s">
        <v>142</v>
      </c>
      <c r="E156" s="234" t="s">
        <v>1</v>
      </c>
      <c r="F156" s="235" t="s">
        <v>201</v>
      </c>
      <c r="G156" s="232"/>
      <c r="H156" s="236">
        <v>229.99999999999997</v>
      </c>
      <c r="I156" s="237"/>
      <c r="J156" s="232"/>
      <c r="K156" s="232"/>
      <c r="L156" s="238"/>
      <c r="M156" s="239"/>
      <c r="N156" s="240"/>
      <c r="O156" s="240"/>
      <c r="P156" s="240"/>
      <c r="Q156" s="240"/>
      <c r="R156" s="240"/>
      <c r="S156" s="240"/>
      <c r="T156" s="241"/>
      <c r="U156" s="13"/>
      <c r="V156" s="13"/>
      <c r="W156" s="13"/>
      <c r="X156" s="13"/>
      <c r="Y156" s="13"/>
      <c r="Z156" s="13"/>
      <c r="AA156" s="13"/>
      <c r="AB156" s="13"/>
      <c r="AC156" s="13"/>
      <c r="AD156" s="13"/>
      <c r="AE156" s="13"/>
      <c r="AT156" s="242" t="s">
        <v>142</v>
      </c>
      <c r="AU156" s="242" t="s">
        <v>84</v>
      </c>
      <c r="AV156" s="13" t="s">
        <v>84</v>
      </c>
      <c r="AW156" s="13" t="s">
        <v>144</v>
      </c>
      <c r="AX156" s="13" t="s">
        <v>76</v>
      </c>
      <c r="AY156" s="242" t="s">
        <v>128</v>
      </c>
    </row>
    <row r="157" s="14" customFormat="1">
      <c r="A157" s="14"/>
      <c r="B157" s="243"/>
      <c r="C157" s="244"/>
      <c r="D157" s="233" t="s">
        <v>142</v>
      </c>
      <c r="E157" s="245" t="s">
        <v>1</v>
      </c>
      <c r="F157" s="246" t="s">
        <v>145</v>
      </c>
      <c r="G157" s="244"/>
      <c r="H157" s="247">
        <v>229.99999999999997</v>
      </c>
      <c r="I157" s="248"/>
      <c r="J157" s="244"/>
      <c r="K157" s="244"/>
      <c r="L157" s="249"/>
      <c r="M157" s="250"/>
      <c r="N157" s="251"/>
      <c r="O157" s="251"/>
      <c r="P157" s="251"/>
      <c r="Q157" s="251"/>
      <c r="R157" s="251"/>
      <c r="S157" s="251"/>
      <c r="T157" s="252"/>
      <c r="U157" s="14"/>
      <c r="V157" s="14"/>
      <c r="W157" s="14"/>
      <c r="X157" s="14"/>
      <c r="Y157" s="14"/>
      <c r="Z157" s="14"/>
      <c r="AA157" s="14"/>
      <c r="AB157" s="14"/>
      <c r="AC157" s="14"/>
      <c r="AD157" s="14"/>
      <c r="AE157" s="14"/>
      <c r="AT157" s="253" t="s">
        <v>142</v>
      </c>
      <c r="AU157" s="253" t="s">
        <v>84</v>
      </c>
      <c r="AV157" s="14" t="s">
        <v>135</v>
      </c>
      <c r="AW157" s="14" t="s">
        <v>144</v>
      </c>
      <c r="AX157" s="14" t="s">
        <v>21</v>
      </c>
      <c r="AY157" s="253" t="s">
        <v>128</v>
      </c>
    </row>
    <row r="158" s="2" customFormat="1" ht="49.05" customHeight="1">
      <c r="A158" s="38"/>
      <c r="B158" s="39"/>
      <c r="C158" s="218" t="s">
        <v>202</v>
      </c>
      <c r="D158" s="218" t="s">
        <v>131</v>
      </c>
      <c r="E158" s="219" t="s">
        <v>203</v>
      </c>
      <c r="F158" s="220" t="s">
        <v>204</v>
      </c>
      <c r="G158" s="221" t="s">
        <v>152</v>
      </c>
      <c r="H158" s="222">
        <v>10</v>
      </c>
      <c r="I158" s="223"/>
      <c r="J158" s="224">
        <f>ROUND(I158*H158,2)</f>
        <v>0</v>
      </c>
      <c r="K158" s="220" t="s">
        <v>141</v>
      </c>
      <c r="L158" s="44"/>
      <c r="M158" s="225" t="s">
        <v>1</v>
      </c>
      <c r="N158" s="226" t="s">
        <v>41</v>
      </c>
      <c r="O158" s="91"/>
      <c r="P158" s="227">
        <f>O158*H158</f>
        <v>0</v>
      </c>
      <c r="Q158" s="227">
        <v>0</v>
      </c>
      <c r="R158" s="227">
        <f>Q158*H158</f>
        <v>0</v>
      </c>
      <c r="S158" s="227">
        <v>0</v>
      </c>
      <c r="T158" s="228">
        <f>S158*H158</f>
        <v>0</v>
      </c>
      <c r="U158" s="38"/>
      <c r="V158" s="38"/>
      <c r="W158" s="38"/>
      <c r="X158" s="38"/>
      <c r="Y158" s="38"/>
      <c r="Z158" s="38"/>
      <c r="AA158" s="38"/>
      <c r="AB158" s="38"/>
      <c r="AC158" s="38"/>
      <c r="AD158" s="38"/>
      <c r="AE158" s="38"/>
      <c r="AR158" s="229" t="s">
        <v>153</v>
      </c>
      <c r="AT158" s="229" t="s">
        <v>131</v>
      </c>
      <c r="AU158" s="229" t="s">
        <v>84</v>
      </c>
      <c r="AY158" s="17" t="s">
        <v>128</v>
      </c>
      <c r="BE158" s="230">
        <f>IF(N158="základní",J158,0)</f>
        <v>0</v>
      </c>
      <c r="BF158" s="230">
        <f>IF(N158="snížená",J158,0)</f>
        <v>0</v>
      </c>
      <c r="BG158" s="230">
        <f>IF(N158="zákl. přenesená",J158,0)</f>
        <v>0</v>
      </c>
      <c r="BH158" s="230">
        <f>IF(N158="sníž. přenesená",J158,0)</f>
        <v>0</v>
      </c>
      <c r="BI158" s="230">
        <f>IF(N158="nulová",J158,0)</f>
        <v>0</v>
      </c>
      <c r="BJ158" s="17" t="s">
        <v>21</v>
      </c>
      <c r="BK158" s="230">
        <f>ROUND(I158*H158,2)</f>
        <v>0</v>
      </c>
      <c r="BL158" s="17" t="s">
        <v>153</v>
      </c>
      <c r="BM158" s="229" t="s">
        <v>205</v>
      </c>
    </row>
    <row r="159" s="2" customFormat="1" ht="24.15" customHeight="1">
      <c r="A159" s="38"/>
      <c r="B159" s="39"/>
      <c r="C159" s="254" t="s">
        <v>175</v>
      </c>
      <c r="D159" s="254" t="s">
        <v>155</v>
      </c>
      <c r="E159" s="255" t="s">
        <v>206</v>
      </c>
      <c r="F159" s="256" t="s">
        <v>207</v>
      </c>
      <c r="G159" s="257" t="s">
        <v>152</v>
      </c>
      <c r="H159" s="258">
        <v>11.5</v>
      </c>
      <c r="I159" s="259"/>
      <c r="J159" s="260">
        <f>ROUND(I159*H159,2)</f>
        <v>0</v>
      </c>
      <c r="K159" s="256" t="s">
        <v>141</v>
      </c>
      <c r="L159" s="261"/>
      <c r="M159" s="262" t="s">
        <v>1</v>
      </c>
      <c r="N159" s="263" t="s">
        <v>41</v>
      </c>
      <c r="O159" s="91"/>
      <c r="P159" s="227">
        <f>O159*H159</f>
        <v>0</v>
      </c>
      <c r="Q159" s="227">
        <v>0.00191</v>
      </c>
      <c r="R159" s="227">
        <f>Q159*H159</f>
        <v>0.021965000000000002</v>
      </c>
      <c r="S159" s="227">
        <v>0</v>
      </c>
      <c r="T159" s="228">
        <f>S159*H159</f>
        <v>0</v>
      </c>
      <c r="U159" s="38"/>
      <c r="V159" s="38"/>
      <c r="W159" s="38"/>
      <c r="X159" s="38"/>
      <c r="Y159" s="38"/>
      <c r="Z159" s="38"/>
      <c r="AA159" s="38"/>
      <c r="AB159" s="38"/>
      <c r="AC159" s="38"/>
      <c r="AD159" s="38"/>
      <c r="AE159" s="38"/>
      <c r="AR159" s="229" t="s">
        <v>158</v>
      </c>
      <c r="AT159" s="229" t="s">
        <v>155</v>
      </c>
      <c r="AU159" s="229" t="s">
        <v>84</v>
      </c>
      <c r="AY159" s="17" t="s">
        <v>128</v>
      </c>
      <c r="BE159" s="230">
        <f>IF(N159="základní",J159,0)</f>
        <v>0</v>
      </c>
      <c r="BF159" s="230">
        <f>IF(N159="snížená",J159,0)</f>
        <v>0</v>
      </c>
      <c r="BG159" s="230">
        <f>IF(N159="zákl. přenesená",J159,0)</f>
        <v>0</v>
      </c>
      <c r="BH159" s="230">
        <f>IF(N159="sníž. přenesená",J159,0)</f>
        <v>0</v>
      </c>
      <c r="BI159" s="230">
        <f>IF(N159="nulová",J159,0)</f>
        <v>0</v>
      </c>
      <c r="BJ159" s="17" t="s">
        <v>21</v>
      </c>
      <c r="BK159" s="230">
        <f>ROUND(I159*H159,2)</f>
        <v>0</v>
      </c>
      <c r="BL159" s="17" t="s">
        <v>153</v>
      </c>
      <c r="BM159" s="229" t="s">
        <v>208</v>
      </c>
    </row>
    <row r="160" s="13" customFormat="1">
      <c r="A160" s="13"/>
      <c r="B160" s="231"/>
      <c r="C160" s="232"/>
      <c r="D160" s="233" t="s">
        <v>142</v>
      </c>
      <c r="E160" s="234" t="s">
        <v>1</v>
      </c>
      <c r="F160" s="235" t="s">
        <v>209</v>
      </c>
      <c r="G160" s="232"/>
      <c r="H160" s="236">
        <v>11.5</v>
      </c>
      <c r="I160" s="237"/>
      <c r="J160" s="232"/>
      <c r="K160" s="232"/>
      <c r="L160" s="238"/>
      <c r="M160" s="239"/>
      <c r="N160" s="240"/>
      <c r="O160" s="240"/>
      <c r="P160" s="240"/>
      <c r="Q160" s="240"/>
      <c r="R160" s="240"/>
      <c r="S160" s="240"/>
      <c r="T160" s="241"/>
      <c r="U160" s="13"/>
      <c r="V160" s="13"/>
      <c r="W160" s="13"/>
      <c r="X160" s="13"/>
      <c r="Y160" s="13"/>
      <c r="Z160" s="13"/>
      <c r="AA160" s="13"/>
      <c r="AB160" s="13"/>
      <c r="AC160" s="13"/>
      <c r="AD160" s="13"/>
      <c r="AE160" s="13"/>
      <c r="AT160" s="242" t="s">
        <v>142</v>
      </c>
      <c r="AU160" s="242" t="s">
        <v>84</v>
      </c>
      <c r="AV160" s="13" t="s">
        <v>84</v>
      </c>
      <c r="AW160" s="13" t="s">
        <v>144</v>
      </c>
      <c r="AX160" s="13" t="s">
        <v>76</v>
      </c>
      <c r="AY160" s="242" t="s">
        <v>128</v>
      </c>
    </row>
    <row r="161" s="14" customFormat="1">
      <c r="A161" s="14"/>
      <c r="B161" s="243"/>
      <c r="C161" s="244"/>
      <c r="D161" s="233" t="s">
        <v>142</v>
      </c>
      <c r="E161" s="245" t="s">
        <v>1</v>
      </c>
      <c r="F161" s="246" t="s">
        <v>145</v>
      </c>
      <c r="G161" s="244"/>
      <c r="H161" s="247">
        <v>11.5</v>
      </c>
      <c r="I161" s="248"/>
      <c r="J161" s="244"/>
      <c r="K161" s="244"/>
      <c r="L161" s="249"/>
      <c r="M161" s="250"/>
      <c r="N161" s="251"/>
      <c r="O161" s="251"/>
      <c r="P161" s="251"/>
      <c r="Q161" s="251"/>
      <c r="R161" s="251"/>
      <c r="S161" s="251"/>
      <c r="T161" s="252"/>
      <c r="U161" s="14"/>
      <c r="V161" s="14"/>
      <c r="W161" s="14"/>
      <c r="X161" s="14"/>
      <c r="Y161" s="14"/>
      <c r="Z161" s="14"/>
      <c r="AA161" s="14"/>
      <c r="AB161" s="14"/>
      <c r="AC161" s="14"/>
      <c r="AD161" s="14"/>
      <c r="AE161" s="14"/>
      <c r="AT161" s="253" t="s">
        <v>142</v>
      </c>
      <c r="AU161" s="253" t="s">
        <v>84</v>
      </c>
      <c r="AV161" s="14" t="s">
        <v>135</v>
      </c>
      <c r="AW161" s="14" t="s">
        <v>144</v>
      </c>
      <c r="AX161" s="14" t="s">
        <v>21</v>
      </c>
      <c r="AY161" s="253" t="s">
        <v>128</v>
      </c>
    </row>
    <row r="162" s="2" customFormat="1" ht="44.25" customHeight="1">
      <c r="A162" s="38"/>
      <c r="B162" s="39"/>
      <c r="C162" s="218" t="s">
        <v>210</v>
      </c>
      <c r="D162" s="218" t="s">
        <v>131</v>
      </c>
      <c r="E162" s="219" t="s">
        <v>211</v>
      </c>
      <c r="F162" s="220" t="s">
        <v>212</v>
      </c>
      <c r="G162" s="221" t="s">
        <v>152</v>
      </c>
      <c r="H162" s="222">
        <v>460</v>
      </c>
      <c r="I162" s="223"/>
      <c r="J162" s="224">
        <f>ROUND(I162*H162,2)</f>
        <v>0</v>
      </c>
      <c r="K162" s="220" t="s">
        <v>141</v>
      </c>
      <c r="L162" s="44"/>
      <c r="M162" s="225" t="s">
        <v>1</v>
      </c>
      <c r="N162" s="226" t="s">
        <v>41</v>
      </c>
      <c r="O162" s="91"/>
      <c r="P162" s="227">
        <f>O162*H162</f>
        <v>0</v>
      </c>
      <c r="Q162" s="227">
        <v>0</v>
      </c>
      <c r="R162" s="227">
        <f>Q162*H162</f>
        <v>0</v>
      </c>
      <c r="S162" s="227">
        <v>0</v>
      </c>
      <c r="T162" s="228">
        <f>S162*H162</f>
        <v>0</v>
      </c>
      <c r="U162" s="38"/>
      <c r="V162" s="38"/>
      <c r="W162" s="38"/>
      <c r="X162" s="38"/>
      <c r="Y162" s="38"/>
      <c r="Z162" s="38"/>
      <c r="AA162" s="38"/>
      <c r="AB162" s="38"/>
      <c r="AC162" s="38"/>
      <c r="AD162" s="38"/>
      <c r="AE162" s="38"/>
      <c r="AR162" s="229" t="s">
        <v>153</v>
      </c>
      <c r="AT162" s="229" t="s">
        <v>131</v>
      </c>
      <c r="AU162" s="229" t="s">
        <v>84</v>
      </c>
      <c r="AY162" s="17" t="s">
        <v>128</v>
      </c>
      <c r="BE162" s="230">
        <f>IF(N162="základní",J162,0)</f>
        <v>0</v>
      </c>
      <c r="BF162" s="230">
        <f>IF(N162="snížená",J162,0)</f>
        <v>0</v>
      </c>
      <c r="BG162" s="230">
        <f>IF(N162="zákl. přenesená",J162,0)</f>
        <v>0</v>
      </c>
      <c r="BH162" s="230">
        <f>IF(N162="sníž. přenesená",J162,0)</f>
        <v>0</v>
      </c>
      <c r="BI162" s="230">
        <f>IF(N162="nulová",J162,0)</f>
        <v>0</v>
      </c>
      <c r="BJ162" s="17" t="s">
        <v>21</v>
      </c>
      <c r="BK162" s="230">
        <f>ROUND(I162*H162,2)</f>
        <v>0</v>
      </c>
      <c r="BL162" s="17" t="s">
        <v>153</v>
      </c>
      <c r="BM162" s="229" t="s">
        <v>213</v>
      </c>
    </row>
    <row r="163" s="2" customFormat="1" ht="37.8" customHeight="1">
      <c r="A163" s="38"/>
      <c r="B163" s="39"/>
      <c r="C163" s="254" t="s">
        <v>178</v>
      </c>
      <c r="D163" s="254" t="s">
        <v>155</v>
      </c>
      <c r="E163" s="255" t="s">
        <v>214</v>
      </c>
      <c r="F163" s="256" t="s">
        <v>215</v>
      </c>
      <c r="G163" s="257" t="s">
        <v>152</v>
      </c>
      <c r="H163" s="258">
        <v>529</v>
      </c>
      <c r="I163" s="259"/>
      <c r="J163" s="260">
        <f>ROUND(I163*H163,2)</f>
        <v>0</v>
      </c>
      <c r="K163" s="256" t="s">
        <v>141</v>
      </c>
      <c r="L163" s="261"/>
      <c r="M163" s="262" t="s">
        <v>1</v>
      </c>
      <c r="N163" s="263" t="s">
        <v>41</v>
      </c>
      <c r="O163" s="91"/>
      <c r="P163" s="227">
        <f>O163*H163</f>
        <v>0</v>
      </c>
      <c r="Q163" s="227">
        <v>5.0000000000000002E-05</v>
      </c>
      <c r="R163" s="227">
        <f>Q163*H163</f>
        <v>0.026450000000000001</v>
      </c>
      <c r="S163" s="227">
        <v>0</v>
      </c>
      <c r="T163" s="228">
        <f>S163*H163</f>
        <v>0</v>
      </c>
      <c r="U163" s="38"/>
      <c r="V163" s="38"/>
      <c r="W163" s="38"/>
      <c r="X163" s="38"/>
      <c r="Y163" s="38"/>
      <c r="Z163" s="38"/>
      <c r="AA163" s="38"/>
      <c r="AB163" s="38"/>
      <c r="AC163" s="38"/>
      <c r="AD163" s="38"/>
      <c r="AE163" s="38"/>
      <c r="AR163" s="229" t="s">
        <v>158</v>
      </c>
      <c r="AT163" s="229" t="s">
        <v>155</v>
      </c>
      <c r="AU163" s="229" t="s">
        <v>84</v>
      </c>
      <c r="AY163" s="17" t="s">
        <v>128</v>
      </c>
      <c r="BE163" s="230">
        <f>IF(N163="základní",J163,0)</f>
        <v>0</v>
      </c>
      <c r="BF163" s="230">
        <f>IF(N163="snížená",J163,0)</f>
        <v>0</v>
      </c>
      <c r="BG163" s="230">
        <f>IF(N163="zákl. přenesená",J163,0)</f>
        <v>0</v>
      </c>
      <c r="BH163" s="230">
        <f>IF(N163="sníž. přenesená",J163,0)</f>
        <v>0</v>
      </c>
      <c r="BI163" s="230">
        <f>IF(N163="nulová",J163,0)</f>
        <v>0</v>
      </c>
      <c r="BJ163" s="17" t="s">
        <v>21</v>
      </c>
      <c r="BK163" s="230">
        <f>ROUND(I163*H163,2)</f>
        <v>0</v>
      </c>
      <c r="BL163" s="17" t="s">
        <v>153</v>
      </c>
      <c r="BM163" s="229" t="s">
        <v>216</v>
      </c>
    </row>
    <row r="164" s="13" customFormat="1">
      <c r="A164" s="13"/>
      <c r="B164" s="231"/>
      <c r="C164" s="232"/>
      <c r="D164" s="233" t="s">
        <v>142</v>
      </c>
      <c r="E164" s="234" t="s">
        <v>1</v>
      </c>
      <c r="F164" s="235" t="s">
        <v>217</v>
      </c>
      <c r="G164" s="232"/>
      <c r="H164" s="236">
        <v>529</v>
      </c>
      <c r="I164" s="237"/>
      <c r="J164" s="232"/>
      <c r="K164" s="232"/>
      <c r="L164" s="238"/>
      <c r="M164" s="239"/>
      <c r="N164" s="240"/>
      <c r="O164" s="240"/>
      <c r="P164" s="240"/>
      <c r="Q164" s="240"/>
      <c r="R164" s="240"/>
      <c r="S164" s="240"/>
      <c r="T164" s="241"/>
      <c r="U164" s="13"/>
      <c r="V164" s="13"/>
      <c r="W164" s="13"/>
      <c r="X164" s="13"/>
      <c r="Y164" s="13"/>
      <c r="Z164" s="13"/>
      <c r="AA164" s="13"/>
      <c r="AB164" s="13"/>
      <c r="AC164" s="13"/>
      <c r="AD164" s="13"/>
      <c r="AE164" s="13"/>
      <c r="AT164" s="242" t="s">
        <v>142</v>
      </c>
      <c r="AU164" s="242" t="s">
        <v>84</v>
      </c>
      <c r="AV164" s="13" t="s">
        <v>84</v>
      </c>
      <c r="AW164" s="13" t="s">
        <v>144</v>
      </c>
      <c r="AX164" s="13" t="s">
        <v>76</v>
      </c>
      <c r="AY164" s="242" t="s">
        <v>128</v>
      </c>
    </row>
    <row r="165" s="14" customFormat="1">
      <c r="A165" s="14"/>
      <c r="B165" s="243"/>
      <c r="C165" s="244"/>
      <c r="D165" s="233" t="s">
        <v>142</v>
      </c>
      <c r="E165" s="245" t="s">
        <v>1</v>
      </c>
      <c r="F165" s="246" t="s">
        <v>145</v>
      </c>
      <c r="G165" s="244"/>
      <c r="H165" s="247">
        <v>529</v>
      </c>
      <c r="I165" s="248"/>
      <c r="J165" s="244"/>
      <c r="K165" s="244"/>
      <c r="L165" s="249"/>
      <c r="M165" s="250"/>
      <c r="N165" s="251"/>
      <c r="O165" s="251"/>
      <c r="P165" s="251"/>
      <c r="Q165" s="251"/>
      <c r="R165" s="251"/>
      <c r="S165" s="251"/>
      <c r="T165" s="252"/>
      <c r="U165" s="14"/>
      <c r="V165" s="14"/>
      <c r="W165" s="14"/>
      <c r="X165" s="14"/>
      <c r="Y165" s="14"/>
      <c r="Z165" s="14"/>
      <c r="AA165" s="14"/>
      <c r="AB165" s="14"/>
      <c r="AC165" s="14"/>
      <c r="AD165" s="14"/>
      <c r="AE165" s="14"/>
      <c r="AT165" s="253" t="s">
        <v>142</v>
      </c>
      <c r="AU165" s="253" t="s">
        <v>84</v>
      </c>
      <c r="AV165" s="14" t="s">
        <v>135</v>
      </c>
      <c r="AW165" s="14" t="s">
        <v>144</v>
      </c>
      <c r="AX165" s="14" t="s">
        <v>21</v>
      </c>
      <c r="AY165" s="253" t="s">
        <v>128</v>
      </c>
    </row>
    <row r="166" s="2" customFormat="1" ht="37.8" customHeight="1">
      <c r="A166" s="38"/>
      <c r="B166" s="39"/>
      <c r="C166" s="218" t="s">
        <v>7</v>
      </c>
      <c r="D166" s="218" t="s">
        <v>131</v>
      </c>
      <c r="E166" s="219" t="s">
        <v>218</v>
      </c>
      <c r="F166" s="220" t="s">
        <v>219</v>
      </c>
      <c r="G166" s="221" t="s">
        <v>134</v>
      </c>
      <c r="H166" s="222">
        <v>6</v>
      </c>
      <c r="I166" s="223"/>
      <c r="J166" s="224">
        <f>ROUND(I166*H166,2)</f>
        <v>0</v>
      </c>
      <c r="K166" s="220" t="s">
        <v>1</v>
      </c>
      <c r="L166" s="44"/>
      <c r="M166" s="225" t="s">
        <v>1</v>
      </c>
      <c r="N166" s="226" t="s">
        <v>41</v>
      </c>
      <c r="O166" s="91"/>
      <c r="P166" s="227">
        <f>O166*H166</f>
        <v>0</v>
      </c>
      <c r="Q166" s="227">
        <v>0</v>
      </c>
      <c r="R166" s="227">
        <f>Q166*H166</f>
        <v>0</v>
      </c>
      <c r="S166" s="227">
        <v>0</v>
      </c>
      <c r="T166" s="228">
        <f>S166*H166</f>
        <v>0</v>
      </c>
      <c r="U166" s="38"/>
      <c r="V166" s="38"/>
      <c r="W166" s="38"/>
      <c r="X166" s="38"/>
      <c r="Y166" s="38"/>
      <c r="Z166" s="38"/>
      <c r="AA166" s="38"/>
      <c r="AB166" s="38"/>
      <c r="AC166" s="38"/>
      <c r="AD166" s="38"/>
      <c r="AE166" s="38"/>
      <c r="AR166" s="229" t="s">
        <v>153</v>
      </c>
      <c r="AT166" s="229" t="s">
        <v>131</v>
      </c>
      <c r="AU166" s="229" t="s">
        <v>84</v>
      </c>
      <c r="AY166" s="17" t="s">
        <v>128</v>
      </c>
      <c r="BE166" s="230">
        <f>IF(N166="základní",J166,0)</f>
        <v>0</v>
      </c>
      <c r="BF166" s="230">
        <f>IF(N166="snížená",J166,0)</f>
        <v>0</v>
      </c>
      <c r="BG166" s="230">
        <f>IF(N166="zákl. přenesená",J166,0)</f>
        <v>0</v>
      </c>
      <c r="BH166" s="230">
        <f>IF(N166="sníž. přenesená",J166,0)</f>
        <v>0</v>
      </c>
      <c r="BI166" s="230">
        <f>IF(N166="nulová",J166,0)</f>
        <v>0</v>
      </c>
      <c r="BJ166" s="17" t="s">
        <v>21</v>
      </c>
      <c r="BK166" s="230">
        <f>ROUND(I166*H166,2)</f>
        <v>0</v>
      </c>
      <c r="BL166" s="17" t="s">
        <v>153</v>
      </c>
      <c r="BM166" s="229" t="s">
        <v>220</v>
      </c>
    </row>
    <row r="167" s="13" customFormat="1">
      <c r="A167" s="13"/>
      <c r="B167" s="231"/>
      <c r="C167" s="232"/>
      <c r="D167" s="233" t="s">
        <v>142</v>
      </c>
      <c r="E167" s="234" t="s">
        <v>1</v>
      </c>
      <c r="F167" s="235" t="s">
        <v>221</v>
      </c>
      <c r="G167" s="232"/>
      <c r="H167" s="236">
        <v>6</v>
      </c>
      <c r="I167" s="237"/>
      <c r="J167" s="232"/>
      <c r="K167" s="232"/>
      <c r="L167" s="238"/>
      <c r="M167" s="239"/>
      <c r="N167" s="240"/>
      <c r="O167" s="240"/>
      <c r="P167" s="240"/>
      <c r="Q167" s="240"/>
      <c r="R167" s="240"/>
      <c r="S167" s="240"/>
      <c r="T167" s="241"/>
      <c r="U167" s="13"/>
      <c r="V167" s="13"/>
      <c r="W167" s="13"/>
      <c r="X167" s="13"/>
      <c r="Y167" s="13"/>
      <c r="Z167" s="13"/>
      <c r="AA167" s="13"/>
      <c r="AB167" s="13"/>
      <c r="AC167" s="13"/>
      <c r="AD167" s="13"/>
      <c r="AE167" s="13"/>
      <c r="AT167" s="242" t="s">
        <v>142</v>
      </c>
      <c r="AU167" s="242" t="s">
        <v>84</v>
      </c>
      <c r="AV167" s="13" t="s">
        <v>84</v>
      </c>
      <c r="AW167" s="13" t="s">
        <v>144</v>
      </c>
      <c r="AX167" s="13" t="s">
        <v>76</v>
      </c>
      <c r="AY167" s="242" t="s">
        <v>128</v>
      </c>
    </row>
    <row r="168" s="14" customFormat="1">
      <c r="A168" s="14"/>
      <c r="B168" s="243"/>
      <c r="C168" s="244"/>
      <c r="D168" s="233" t="s">
        <v>142</v>
      </c>
      <c r="E168" s="245" t="s">
        <v>1</v>
      </c>
      <c r="F168" s="246" t="s">
        <v>145</v>
      </c>
      <c r="G168" s="244"/>
      <c r="H168" s="247">
        <v>6</v>
      </c>
      <c r="I168" s="248"/>
      <c r="J168" s="244"/>
      <c r="K168" s="244"/>
      <c r="L168" s="249"/>
      <c r="M168" s="250"/>
      <c r="N168" s="251"/>
      <c r="O168" s="251"/>
      <c r="P168" s="251"/>
      <c r="Q168" s="251"/>
      <c r="R168" s="251"/>
      <c r="S168" s="251"/>
      <c r="T168" s="252"/>
      <c r="U168" s="14"/>
      <c r="V168" s="14"/>
      <c r="W168" s="14"/>
      <c r="X168" s="14"/>
      <c r="Y168" s="14"/>
      <c r="Z168" s="14"/>
      <c r="AA168" s="14"/>
      <c r="AB168" s="14"/>
      <c r="AC168" s="14"/>
      <c r="AD168" s="14"/>
      <c r="AE168" s="14"/>
      <c r="AT168" s="253" t="s">
        <v>142</v>
      </c>
      <c r="AU168" s="253" t="s">
        <v>84</v>
      </c>
      <c r="AV168" s="14" t="s">
        <v>135</v>
      </c>
      <c r="AW168" s="14" t="s">
        <v>144</v>
      </c>
      <c r="AX168" s="14" t="s">
        <v>21</v>
      </c>
      <c r="AY168" s="253" t="s">
        <v>128</v>
      </c>
    </row>
    <row r="169" s="2" customFormat="1" ht="37.8" customHeight="1">
      <c r="A169" s="38"/>
      <c r="B169" s="39"/>
      <c r="C169" s="218" t="s">
        <v>183</v>
      </c>
      <c r="D169" s="218" t="s">
        <v>131</v>
      </c>
      <c r="E169" s="219" t="s">
        <v>222</v>
      </c>
      <c r="F169" s="220" t="s">
        <v>223</v>
      </c>
      <c r="G169" s="221" t="s">
        <v>163</v>
      </c>
      <c r="H169" s="222">
        <v>150</v>
      </c>
      <c r="I169" s="223"/>
      <c r="J169" s="224">
        <f>ROUND(I169*H169,2)</f>
        <v>0</v>
      </c>
      <c r="K169" s="220" t="s">
        <v>141</v>
      </c>
      <c r="L169" s="44"/>
      <c r="M169" s="225" t="s">
        <v>1</v>
      </c>
      <c r="N169" s="226" t="s">
        <v>41</v>
      </c>
      <c r="O169" s="91"/>
      <c r="P169" s="227">
        <f>O169*H169</f>
        <v>0</v>
      </c>
      <c r="Q169" s="227">
        <v>0</v>
      </c>
      <c r="R169" s="227">
        <f>Q169*H169</f>
        <v>0</v>
      </c>
      <c r="S169" s="227">
        <v>0</v>
      </c>
      <c r="T169" s="228">
        <f>S169*H169</f>
        <v>0</v>
      </c>
      <c r="U169" s="38"/>
      <c r="V169" s="38"/>
      <c r="W169" s="38"/>
      <c r="X169" s="38"/>
      <c r="Y169" s="38"/>
      <c r="Z169" s="38"/>
      <c r="AA169" s="38"/>
      <c r="AB169" s="38"/>
      <c r="AC169" s="38"/>
      <c r="AD169" s="38"/>
      <c r="AE169" s="38"/>
      <c r="AR169" s="229" t="s">
        <v>153</v>
      </c>
      <c r="AT169" s="229" t="s">
        <v>131</v>
      </c>
      <c r="AU169" s="229" t="s">
        <v>84</v>
      </c>
      <c r="AY169" s="17" t="s">
        <v>128</v>
      </c>
      <c r="BE169" s="230">
        <f>IF(N169="základní",J169,0)</f>
        <v>0</v>
      </c>
      <c r="BF169" s="230">
        <f>IF(N169="snížená",J169,0)</f>
        <v>0</v>
      </c>
      <c r="BG169" s="230">
        <f>IF(N169="zákl. přenesená",J169,0)</f>
        <v>0</v>
      </c>
      <c r="BH169" s="230">
        <f>IF(N169="sníž. přenesená",J169,0)</f>
        <v>0</v>
      </c>
      <c r="BI169" s="230">
        <f>IF(N169="nulová",J169,0)</f>
        <v>0</v>
      </c>
      <c r="BJ169" s="17" t="s">
        <v>21</v>
      </c>
      <c r="BK169" s="230">
        <f>ROUND(I169*H169,2)</f>
        <v>0</v>
      </c>
      <c r="BL169" s="17" t="s">
        <v>153</v>
      </c>
      <c r="BM169" s="229" t="s">
        <v>224</v>
      </c>
    </row>
    <row r="170" s="2" customFormat="1" ht="16.5" customHeight="1">
      <c r="A170" s="38"/>
      <c r="B170" s="39"/>
      <c r="C170" s="254" t="s">
        <v>225</v>
      </c>
      <c r="D170" s="254" t="s">
        <v>155</v>
      </c>
      <c r="E170" s="255" t="s">
        <v>226</v>
      </c>
      <c r="F170" s="256" t="s">
        <v>227</v>
      </c>
      <c r="G170" s="257" t="s">
        <v>163</v>
      </c>
      <c r="H170" s="258">
        <v>150</v>
      </c>
      <c r="I170" s="259"/>
      <c r="J170" s="260">
        <f>ROUND(I170*H170,2)</f>
        <v>0</v>
      </c>
      <c r="K170" s="256" t="s">
        <v>1</v>
      </c>
      <c r="L170" s="261"/>
      <c r="M170" s="262" t="s">
        <v>1</v>
      </c>
      <c r="N170" s="263" t="s">
        <v>41</v>
      </c>
      <c r="O170" s="91"/>
      <c r="P170" s="227">
        <f>O170*H170</f>
        <v>0</v>
      </c>
      <c r="Q170" s="227">
        <v>0</v>
      </c>
      <c r="R170" s="227">
        <f>Q170*H170</f>
        <v>0</v>
      </c>
      <c r="S170" s="227">
        <v>0</v>
      </c>
      <c r="T170" s="228">
        <f>S170*H170</f>
        <v>0</v>
      </c>
      <c r="U170" s="38"/>
      <c r="V170" s="38"/>
      <c r="W170" s="38"/>
      <c r="X170" s="38"/>
      <c r="Y170" s="38"/>
      <c r="Z170" s="38"/>
      <c r="AA170" s="38"/>
      <c r="AB170" s="38"/>
      <c r="AC170" s="38"/>
      <c r="AD170" s="38"/>
      <c r="AE170" s="38"/>
      <c r="AR170" s="229" t="s">
        <v>158</v>
      </c>
      <c r="AT170" s="229" t="s">
        <v>155</v>
      </c>
      <c r="AU170" s="229" t="s">
        <v>84</v>
      </c>
      <c r="AY170" s="17" t="s">
        <v>128</v>
      </c>
      <c r="BE170" s="230">
        <f>IF(N170="základní",J170,0)</f>
        <v>0</v>
      </c>
      <c r="BF170" s="230">
        <f>IF(N170="snížená",J170,0)</f>
        <v>0</v>
      </c>
      <c r="BG170" s="230">
        <f>IF(N170="zákl. přenesená",J170,0)</f>
        <v>0</v>
      </c>
      <c r="BH170" s="230">
        <f>IF(N170="sníž. přenesená",J170,0)</f>
        <v>0</v>
      </c>
      <c r="BI170" s="230">
        <f>IF(N170="nulová",J170,0)</f>
        <v>0</v>
      </c>
      <c r="BJ170" s="17" t="s">
        <v>21</v>
      </c>
      <c r="BK170" s="230">
        <f>ROUND(I170*H170,2)</f>
        <v>0</v>
      </c>
      <c r="BL170" s="17" t="s">
        <v>153</v>
      </c>
      <c r="BM170" s="229" t="s">
        <v>228</v>
      </c>
    </row>
    <row r="171" s="2" customFormat="1" ht="24.15" customHeight="1">
      <c r="A171" s="38"/>
      <c r="B171" s="39"/>
      <c r="C171" s="218" t="s">
        <v>186</v>
      </c>
      <c r="D171" s="218" t="s">
        <v>131</v>
      </c>
      <c r="E171" s="219" t="s">
        <v>229</v>
      </c>
      <c r="F171" s="220" t="s">
        <v>230</v>
      </c>
      <c r="G171" s="221" t="s">
        <v>163</v>
      </c>
      <c r="H171" s="222">
        <v>44</v>
      </c>
      <c r="I171" s="223"/>
      <c r="J171" s="224">
        <f>ROUND(I171*H171,2)</f>
        <v>0</v>
      </c>
      <c r="K171" s="220" t="s">
        <v>1</v>
      </c>
      <c r="L171" s="44"/>
      <c r="M171" s="225" t="s">
        <v>1</v>
      </c>
      <c r="N171" s="226" t="s">
        <v>41</v>
      </c>
      <c r="O171" s="91"/>
      <c r="P171" s="227">
        <f>O171*H171</f>
        <v>0</v>
      </c>
      <c r="Q171" s="227">
        <v>0</v>
      </c>
      <c r="R171" s="227">
        <f>Q171*H171</f>
        <v>0</v>
      </c>
      <c r="S171" s="227">
        <v>0</v>
      </c>
      <c r="T171" s="228">
        <f>S171*H171</f>
        <v>0</v>
      </c>
      <c r="U171" s="38"/>
      <c r="V171" s="38"/>
      <c r="W171" s="38"/>
      <c r="X171" s="38"/>
      <c r="Y171" s="38"/>
      <c r="Z171" s="38"/>
      <c r="AA171" s="38"/>
      <c r="AB171" s="38"/>
      <c r="AC171" s="38"/>
      <c r="AD171" s="38"/>
      <c r="AE171" s="38"/>
      <c r="AR171" s="229" t="s">
        <v>153</v>
      </c>
      <c r="AT171" s="229" t="s">
        <v>131</v>
      </c>
      <c r="AU171" s="229" t="s">
        <v>84</v>
      </c>
      <c r="AY171" s="17" t="s">
        <v>128</v>
      </c>
      <c r="BE171" s="230">
        <f>IF(N171="základní",J171,0)</f>
        <v>0</v>
      </c>
      <c r="BF171" s="230">
        <f>IF(N171="snížená",J171,0)</f>
        <v>0</v>
      </c>
      <c r="BG171" s="230">
        <f>IF(N171="zákl. přenesená",J171,0)</f>
        <v>0</v>
      </c>
      <c r="BH171" s="230">
        <f>IF(N171="sníž. přenesená",J171,0)</f>
        <v>0</v>
      </c>
      <c r="BI171" s="230">
        <f>IF(N171="nulová",J171,0)</f>
        <v>0</v>
      </c>
      <c r="BJ171" s="17" t="s">
        <v>21</v>
      </c>
      <c r="BK171" s="230">
        <f>ROUND(I171*H171,2)</f>
        <v>0</v>
      </c>
      <c r="BL171" s="17" t="s">
        <v>153</v>
      </c>
      <c r="BM171" s="229" t="s">
        <v>231</v>
      </c>
    </row>
    <row r="172" s="2" customFormat="1" ht="24.15" customHeight="1">
      <c r="A172" s="38"/>
      <c r="B172" s="39"/>
      <c r="C172" s="218" t="s">
        <v>232</v>
      </c>
      <c r="D172" s="218" t="s">
        <v>131</v>
      </c>
      <c r="E172" s="219" t="s">
        <v>233</v>
      </c>
      <c r="F172" s="220" t="s">
        <v>234</v>
      </c>
      <c r="G172" s="221" t="s">
        <v>163</v>
      </c>
      <c r="H172" s="222">
        <v>4</v>
      </c>
      <c r="I172" s="223"/>
      <c r="J172" s="224">
        <f>ROUND(I172*H172,2)</f>
        <v>0</v>
      </c>
      <c r="K172" s="220" t="s">
        <v>1</v>
      </c>
      <c r="L172" s="44"/>
      <c r="M172" s="225" t="s">
        <v>1</v>
      </c>
      <c r="N172" s="226" t="s">
        <v>41</v>
      </c>
      <c r="O172" s="91"/>
      <c r="P172" s="227">
        <f>O172*H172</f>
        <v>0</v>
      </c>
      <c r="Q172" s="227">
        <v>0</v>
      </c>
      <c r="R172" s="227">
        <f>Q172*H172</f>
        <v>0</v>
      </c>
      <c r="S172" s="227">
        <v>0</v>
      </c>
      <c r="T172" s="228">
        <f>S172*H172</f>
        <v>0</v>
      </c>
      <c r="U172" s="38"/>
      <c r="V172" s="38"/>
      <c r="W172" s="38"/>
      <c r="X172" s="38"/>
      <c r="Y172" s="38"/>
      <c r="Z172" s="38"/>
      <c r="AA172" s="38"/>
      <c r="AB172" s="38"/>
      <c r="AC172" s="38"/>
      <c r="AD172" s="38"/>
      <c r="AE172" s="38"/>
      <c r="AR172" s="229" t="s">
        <v>153</v>
      </c>
      <c r="AT172" s="229" t="s">
        <v>131</v>
      </c>
      <c r="AU172" s="229" t="s">
        <v>84</v>
      </c>
      <c r="AY172" s="17" t="s">
        <v>128</v>
      </c>
      <c r="BE172" s="230">
        <f>IF(N172="základní",J172,0)</f>
        <v>0</v>
      </c>
      <c r="BF172" s="230">
        <f>IF(N172="snížená",J172,0)</f>
        <v>0</v>
      </c>
      <c r="BG172" s="230">
        <f>IF(N172="zákl. přenesená",J172,0)</f>
        <v>0</v>
      </c>
      <c r="BH172" s="230">
        <f>IF(N172="sníž. přenesená",J172,0)</f>
        <v>0</v>
      </c>
      <c r="BI172" s="230">
        <f>IF(N172="nulová",J172,0)</f>
        <v>0</v>
      </c>
      <c r="BJ172" s="17" t="s">
        <v>21</v>
      </c>
      <c r="BK172" s="230">
        <f>ROUND(I172*H172,2)</f>
        <v>0</v>
      </c>
      <c r="BL172" s="17" t="s">
        <v>153</v>
      </c>
      <c r="BM172" s="229" t="s">
        <v>235</v>
      </c>
    </row>
    <row r="173" s="2" customFormat="1" ht="33" customHeight="1">
      <c r="A173" s="38"/>
      <c r="B173" s="39"/>
      <c r="C173" s="218" t="s">
        <v>191</v>
      </c>
      <c r="D173" s="218" t="s">
        <v>131</v>
      </c>
      <c r="E173" s="219" t="s">
        <v>236</v>
      </c>
      <c r="F173" s="220" t="s">
        <v>237</v>
      </c>
      <c r="G173" s="221" t="s">
        <v>163</v>
      </c>
      <c r="H173" s="222">
        <v>1</v>
      </c>
      <c r="I173" s="223"/>
      <c r="J173" s="224">
        <f>ROUND(I173*H173,2)</f>
        <v>0</v>
      </c>
      <c r="K173" s="220" t="s">
        <v>141</v>
      </c>
      <c r="L173" s="44"/>
      <c r="M173" s="225" t="s">
        <v>1</v>
      </c>
      <c r="N173" s="226" t="s">
        <v>41</v>
      </c>
      <c r="O173" s="91"/>
      <c r="P173" s="227">
        <f>O173*H173</f>
        <v>0</v>
      </c>
      <c r="Q173" s="227">
        <v>0</v>
      </c>
      <c r="R173" s="227">
        <f>Q173*H173</f>
        <v>0</v>
      </c>
      <c r="S173" s="227">
        <v>0</v>
      </c>
      <c r="T173" s="228">
        <f>S173*H173</f>
        <v>0</v>
      </c>
      <c r="U173" s="38"/>
      <c r="V173" s="38"/>
      <c r="W173" s="38"/>
      <c r="X173" s="38"/>
      <c r="Y173" s="38"/>
      <c r="Z173" s="38"/>
      <c r="AA173" s="38"/>
      <c r="AB173" s="38"/>
      <c r="AC173" s="38"/>
      <c r="AD173" s="38"/>
      <c r="AE173" s="38"/>
      <c r="AR173" s="229" t="s">
        <v>153</v>
      </c>
      <c r="AT173" s="229" t="s">
        <v>131</v>
      </c>
      <c r="AU173" s="229" t="s">
        <v>84</v>
      </c>
      <c r="AY173" s="17" t="s">
        <v>128</v>
      </c>
      <c r="BE173" s="230">
        <f>IF(N173="základní",J173,0)</f>
        <v>0</v>
      </c>
      <c r="BF173" s="230">
        <f>IF(N173="snížená",J173,0)</f>
        <v>0</v>
      </c>
      <c r="BG173" s="230">
        <f>IF(N173="zákl. přenesená",J173,0)</f>
        <v>0</v>
      </c>
      <c r="BH173" s="230">
        <f>IF(N173="sníž. přenesená",J173,0)</f>
        <v>0</v>
      </c>
      <c r="BI173" s="230">
        <f>IF(N173="nulová",J173,0)</f>
        <v>0</v>
      </c>
      <c r="BJ173" s="17" t="s">
        <v>21</v>
      </c>
      <c r="BK173" s="230">
        <f>ROUND(I173*H173,2)</f>
        <v>0</v>
      </c>
      <c r="BL173" s="17" t="s">
        <v>153</v>
      </c>
      <c r="BM173" s="229" t="s">
        <v>238</v>
      </c>
    </row>
    <row r="174" s="2" customFormat="1" ht="16.5" customHeight="1">
      <c r="A174" s="38"/>
      <c r="B174" s="39"/>
      <c r="C174" s="254" t="s">
        <v>239</v>
      </c>
      <c r="D174" s="254" t="s">
        <v>155</v>
      </c>
      <c r="E174" s="255" t="s">
        <v>240</v>
      </c>
      <c r="F174" s="256" t="s">
        <v>241</v>
      </c>
      <c r="G174" s="257" t="s">
        <v>163</v>
      </c>
      <c r="H174" s="258">
        <v>1</v>
      </c>
      <c r="I174" s="259"/>
      <c r="J174" s="260">
        <f>ROUND(I174*H174,2)</f>
        <v>0</v>
      </c>
      <c r="K174" s="256" t="s">
        <v>1</v>
      </c>
      <c r="L174" s="261"/>
      <c r="M174" s="262" t="s">
        <v>1</v>
      </c>
      <c r="N174" s="263" t="s">
        <v>41</v>
      </c>
      <c r="O174" s="91"/>
      <c r="P174" s="227">
        <f>O174*H174</f>
        <v>0</v>
      </c>
      <c r="Q174" s="227">
        <v>0</v>
      </c>
      <c r="R174" s="227">
        <f>Q174*H174</f>
        <v>0</v>
      </c>
      <c r="S174" s="227">
        <v>0</v>
      </c>
      <c r="T174" s="228">
        <f>S174*H174</f>
        <v>0</v>
      </c>
      <c r="U174" s="38"/>
      <c r="V174" s="38"/>
      <c r="W174" s="38"/>
      <c r="X174" s="38"/>
      <c r="Y174" s="38"/>
      <c r="Z174" s="38"/>
      <c r="AA174" s="38"/>
      <c r="AB174" s="38"/>
      <c r="AC174" s="38"/>
      <c r="AD174" s="38"/>
      <c r="AE174" s="38"/>
      <c r="AR174" s="229" t="s">
        <v>158</v>
      </c>
      <c r="AT174" s="229" t="s">
        <v>155</v>
      </c>
      <c r="AU174" s="229" t="s">
        <v>84</v>
      </c>
      <c r="AY174" s="17" t="s">
        <v>128</v>
      </c>
      <c r="BE174" s="230">
        <f>IF(N174="základní",J174,0)</f>
        <v>0</v>
      </c>
      <c r="BF174" s="230">
        <f>IF(N174="snížená",J174,0)</f>
        <v>0</v>
      </c>
      <c r="BG174" s="230">
        <f>IF(N174="zákl. přenesená",J174,0)</f>
        <v>0</v>
      </c>
      <c r="BH174" s="230">
        <f>IF(N174="sníž. přenesená",J174,0)</f>
        <v>0</v>
      </c>
      <c r="BI174" s="230">
        <f>IF(N174="nulová",J174,0)</f>
        <v>0</v>
      </c>
      <c r="BJ174" s="17" t="s">
        <v>21</v>
      </c>
      <c r="BK174" s="230">
        <f>ROUND(I174*H174,2)</f>
        <v>0</v>
      </c>
      <c r="BL174" s="17" t="s">
        <v>153</v>
      </c>
      <c r="BM174" s="229" t="s">
        <v>242</v>
      </c>
    </row>
    <row r="175" s="2" customFormat="1" ht="16.5" customHeight="1">
      <c r="A175" s="38"/>
      <c r="B175" s="39"/>
      <c r="C175" s="218" t="s">
        <v>194</v>
      </c>
      <c r="D175" s="218" t="s">
        <v>131</v>
      </c>
      <c r="E175" s="219" t="s">
        <v>243</v>
      </c>
      <c r="F175" s="220" t="s">
        <v>244</v>
      </c>
      <c r="G175" s="221" t="s">
        <v>163</v>
      </c>
      <c r="H175" s="222">
        <v>2</v>
      </c>
      <c r="I175" s="223"/>
      <c r="J175" s="224">
        <f>ROUND(I175*H175,2)</f>
        <v>0</v>
      </c>
      <c r="K175" s="220" t="s">
        <v>1</v>
      </c>
      <c r="L175" s="44"/>
      <c r="M175" s="225" t="s">
        <v>1</v>
      </c>
      <c r="N175" s="226" t="s">
        <v>41</v>
      </c>
      <c r="O175" s="91"/>
      <c r="P175" s="227">
        <f>O175*H175</f>
        <v>0</v>
      </c>
      <c r="Q175" s="227">
        <v>0</v>
      </c>
      <c r="R175" s="227">
        <f>Q175*H175</f>
        <v>0</v>
      </c>
      <c r="S175" s="227">
        <v>0</v>
      </c>
      <c r="T175" s="228">
        <f>S175*H175</f>
        <v>0</v>
      </c>
      <c r="U175" s="38"/>
      <c r="V175" s="38"/>
      <c r="W175" s="38"/>
      <c r="X175" s="38"/>
      <c r="Y175" s="38"/>
      <c r="Z175" s="38"/>
      <c r="AA175" s="38"/>
      <c r="AB175" s="38"/>
      <c r="AC175" s="38"/>
      <c r="AD175" s="38"/>
      <c r="AE175" s="38"/>
      <c r="AR175" s="229" t="s">
        <v>153</v>
      </c>
      <c r="AT175" s="229" t="s">
        <v>131</v>
      </c>
      <c r="AU175" s="229" t="s">
        <v>84</v>
      </c>
      <c r="AY175" s="17" t="s">
        <v>128</v>
      </c>
      <c r="BE175" s="230">
        <f>IF(N175="základní",J175,0)</f>
        <v>0</v>
      </c>
      <c r="BF175" s="230">
        <f>IF(N175="snížená",J175,0)</f>
        <v>0</v>
      </c>
      <c r="BG175" s="230">
        <f>IF(N175="zákl. přenesená",J175,0)</f>
        <v>0</v>
      </c>
      <c r="BH175" s="230">
        <f>IF(N175="sníž. přenesená",J175,0)</f>
        <v>0</v>
      </c>
      <c r="BI175" s="230">
        <f>IF(N175="nulová",J175,0)</f>
        <v>0</v>
      </c>
      <c r="BJ175" s="17" t="s">
        <v>21</v>
      </c>
      <c r="BK175" s="230">
        <f>ROUND(I175*H175,2)</f>
        <v>0</v>
      </c>
      <c r="BL175" s="17" t="s">
        <v>153</v>
      </c>
      <c r="BM175" s="229" t="s">
        <v>245</v>
      </c>
    </row>
    <row r="176" s="2" customFormat="1" ht="16.5" customHeight="1">
      <c r="A176" s="38"/>
      <c r="B176" s="39"/>
      <c r="C176" s="254" t="s">
        <v>246</v>
      </c>
      <c r="D176" s="254" t="s">
        <v>155</v>
      </c>
      <c r="E176" s="255" t="s">
        <v>247</v>
      </c>
      <c r="F176" s="256" t="s">
        <v>248</v>
      </c>
      <c r="G176" s="257" t="s">
        <v>1</v>
      </c>
      <c r="H176" s="258">
        <v>2</v>
      </c>
      <c r="I176" s="259"/>
      <c r="J176" s="260">
        <f>ROUND(I176*H176,2)</f>
        <v>0</v>
      </c>
      <c r="K176" s="256" t="s">
        <v>1</v>
      </c>
      <c r="L176" s="261"/>
      <c r="M176" s="262" t="s">
        <v>1</v>
      </c>
      <c r="N176" s="263" t="s">
        <v>41</v>
      </c>
      <c r="O176" s="91"/>
      <c r="P176" s="227">
        <f>O176*H176</f>
        <v>0</v>
      </c>
      <c r="Q176" s="227">
        <v>0</v>
      </c>
      <c r="R176" s="227">
        <f>Q176*H176</f>
        <v>0</v>
      </c>
      <c r="S176" s="227">
        <v>0</v>
      </c>
      <c r="T176" s="228">
        <f>S176*H176</f>
        <v>0</v>
      </c>
      <c r="U176" s="38"/>
      <c r="V176" s="38"/>
      <c r="W176" s="38"/>
      <c r="X176" s="38"/>
      <c r="Y176" s="38"/>
      <c r="Z176" s="38"/>
      <c r="AA176" s="38"/>
      <c r="AB176" s="38"/>
      <c r="AC176" s="38"/>
      <c r="AD176" s="38"/>
      <c r="AE176" s="38"/>
      <c r="AR176" s="229" t="s">
        <v>158</v>
      </c>
      <c r="AT176" s="229" t="s">
        <v>155</v>
      </c>
      <c r="AU176" s="229" t="s">
        <v>84</v>
      </c>
      <c r="AY176" s="17" t="s">
        <v>128</v>
      </c>
      <c r="BE176" s="230">
        <f>IF(N176="základní",J176,0)</f>
        <v>0</v>
      </c>
      <c r="BF176" s="230">
        <f>IF(N176="snížená",J176,0)</f>
        <v>0</v>
      </c>
      <c r="BG176" s="230">
        <f>IF(N176="zákl. přenesená",J176,0)</f>
        <v>0</v>
      </c>
      <c r="BH176" s="230">
        <f>IF(N176="sníž. přenesená",J176,0)</f>
        <v>0</v>
      </c>
      <c r="BI176" s="230">
        <f>IF(N176="nulová",J176,0)</f>
        <v>0</v>
      </c>
      <c r="BJ176" s="17" t="s">
        <v>21</v>
      </c>
      <c r="BK176" s="230">
        <f>ROUND(I176*H176,2)</f>
        <v>0</v>
      </c>
      <c r="BL176" s="17" t="s">
        <v>153</v>
      </c>
      <c r="BM176" s="229" t="s">
        <v>249</v>
      </c>
    </row>
    <row r="177" s="2" customFormat="1" ht="44.25" customHeight="1">
      <c r="A177" s="38"/>
      <c r="B177" s="39"/>
      <c r="C177" s="218" t="s">
        <v>198</v>
      </c>
      <c r="D177" s="218" t="s">
        <v>131</v>
      </c>
      <c r="E177" s="219" t="s">
        <v>250</v>
      </c>
      <c r="F177" s="220" t="s">
        <v>251</v>
      </c>
      <c r="G177" s="221" t="s">
        <v>163</v>
      </c>
      <c r="H177" s="222">
        <v>4</v>
      </c>
      <c r="I177" s="223"/>
      <c r="J177" s="224">
        <f>ROUND(I177*H177,2)</f>
        <v>0</v>
      </c>
      <c r="K177" s="220" t="s">
        <v>141</v>
      </c>
      <c r="L177" s="44"/>
      <c r="M177" s="225" t="s">
        <v>1</v>
      </c>
      <c r="N177" s="226" t="s">
        <v>41</v>
      </c>
      <c r="O177" s="91"/>
      <c r="P177" s="227">
        <f>O177*H177</f>
        <v>0</v>
      </c>
      <c r="Q177" s="227">
        <v>0</v>
      </c>
      <c r="R177" s="227">
        <f>Q177*H177</f>
        <v>0</v>
      </c>
      <c r="S177" s="227">
        <v>0</v>
      </c>
      <c r="T177" s="228">
        <f>S177*H177</f>
        <v>0</v>
      </c>
      <c r="U177" s="38"/>
      <c r="V177" s="38"/>
      <c r="W177" s="38"/>
      <c r="X177" s="38"/>
      <c r="Y177" s="38"/>
      <c r="Z177" s="38"/>
      <c r="AA177" s="38"/>
      <c r="AB177" s="38"/>
      <c r="AC177" s="38"/>
      <c r="AD177" s="38"/>
      <c r="AE177" s="38"/>
      <c r="AR177" s="229" t="s">
        <v>153</v>
      </c>
      <c r="AT177" s="229" t="s">
        <v>131</v>
      </c>
      <c r="AU177" s="229" t="s">
        <v>84</v>
      </c>
      <c r="AY177" s="17" t="s">
        <v>128</v>
      </c>
      <c r="BE177" s="230">
        <f>IF(N177="základní",J177,0)</f>
        <v>0</v>
      </c>
      <c r="BF177" s="230">
        <f>IF(N177="snížená",J177,0)</f>
        <v>0</v>
      </c>
      <c r="BG177" s="230">
        <f>IF(N177="zákl. přenesená",J177,0)</f>
        <v>0</v>
      </c>
      <c r="BH177" s="230">
        <f>IF(N177="sníž. přenesená",J177,0)</f>
        <v>0</v>
      </c>
      <c r="BI177" s="230">
        <f>IF(N177="nulová",J177,0)</f>
        <v>0</v>
      </c>
      <c r="BJ177" s="17" t="s">
        <v>21</v>
      </c>
      <c r="BK177" s="230">
        <f>ROUND(I177*H177,2)</f>
        <v>0</v>
      </c>
      <c r="BL177" s="17" t="s">
        <v>153</v>
      </c>
      <c r="BM177" s="229" t="s">
        <v>252</v>
      </c>
    </row>
    <row r="178" s="13" customFormat="1">
      <c r="A178" s="13"/>
      <c r="B178" s="231"/>
      <c r="C178" s="232"/>
      <c r="D178" s="233" t="s">
        <v>142</v>
      </c>
      <c r="E178" s="234" t="s">
        <v>1</v>
      </c>
      <c r="F178" s="235" t="s">
        <v>135</v>
      </c>
      <c r="G178" s="232"/>
      <c r="H178" s="236">
        <v>4</v>
      </c>
      <c r="I178" s="237"/>
      <c r="J178" s="232"/>
      <c r="K178" s="232"/>
      <c r="L178" s="238"/>
      <c r="M178" s="239"/>
      <c r="N178" s="240"/>
      <c r="O178" s="240"/>
      <c r="P178" s="240"/>
      <c r="Q178" s="240"/>
      <c r="R178" s="240"/>
      <c r="S178" s="240"/>
      <c r="T178" s="241"/>
      <c r="U178" s="13"/>
      <c r="V178" s="13"/>
      <c r="W178" s="13"/>
      <c r="X178" s="13"/>
      <c r="Y178" s="13"/>
      <c r="Z178" s="13"/>
      <c r="AA178" s="13"/>
      <c r="AB178" s="13"/>
      <c r="AC178" s="13"/>
      <c r="AD178" s="13"/>
      <c r="AE178" s="13"/>
      <c r="AT178" s="242" t="s">
        <v>142</v>
      </c>
      <c r="AU178" s="242" t="s">
        <v>84</v>
      </c>
      <c r="AV178" s="13" t="s">
        <v>84</v>
      </c>
      <c r="AW178" s="13" t="s">
        <v>144</v>
      </c>
      <c r="AX178" s="13" t="s">
        <v>76</v>
      </c>
      <c r="AY178" s="242" t="s">
        <v>128</v>
      </c>
    </row>
    <row r="179" s="14" customFormat="1">
      <c r="A179" s="14"/>
      <c r="B179" s="243"/>
      <c r="C179" s="244"/>
      <c r="D179" s="233" t="s">
        <v>142</v>
      </c>
      <c r="E179" s="245" t="s">
        <v>1</v>
      </c>
      <c r="F179" s="246" t="s">
        <v>145</v>
      </c>
      <c r="G179" s="244"/>
      <c r="H179" s="247">
        <v>4</v>
      </c>
      <c r="I179" s="248"/>
      <c r="J179" s="244"/>
      <c r="K179" s="244"/>
      <c r="L179" s="249"/>
      <c r="M179" s="250"/>
      <c r="N179" s="251"/>
      <c r="O179" s="251"/>
      <c r="P179" s="251"/>
      <c r="Q179" s="251"/>
      <c r="R179" s="251"/>
      <c r="S179" s="251"/>
      <c r="T179" s="252"/>
      <c r="U179" s="14"/>
      <c r="V179" s="14"/>
      <c r="W179" s="14"/>
      <c r="X179" s="14"/>
      <c r="Y179" s="14"/>
      <c r="Z179" s="14"/>
      <c r="AA179" s="14"/>
      <c r="AB179" s="14"/>
      <c r="AC179" s="14"/>
      <c r="AD179" s="14"/>
      <c r="AE179" s="14"/>
      <c r="AT179" s="253" t="s">
        <v>142</v>
      </c>
      <c r="AU179" s="253" t="s">
        <v>84</v>
      </c>
      <c r="AV179" s="14" t="s">
        <v>135</v>
      </c>
      <c r="AW179" s="14" t="s">
        <v>144</v>
      </c>
      <c r="AX179" s="14" t="s">
        <v>21</v>
      </c>
      <c r="AY179" s="253" t="s">
        <v>128</v>
      </c>
    </row>
    <row r="180" s="2" customFormat="1" ht="21.75" customHeight="1">
      <c r="A180" s="38"/>
      <c r="B180" s="39"/>
      <c r="C180" s="254" t="s">
        <v>253</v>
      </c>
      <c r="D180" s="254" t="s">
        <v>155</v>
      </c>
      <c r="E180" s="255" t="s">
        <v>254</v>
      </c>
      <c r="F180" s="256" t="s">
        <v>255</v>
      </c>
      <c r="G180" s="257" t="s">
        <v>163</v>
      </c>
      <c r="H180" s="258">
        <v>3</v>
      </c>
      <c r="I180" s="259"/>
      <c r="J180" s="260">
        <f>ROUND(I180*H180,2)</f>
        <v>0</v>
      </c>
      <c r="K180" s="256" t="s">
        <v>1</v>
      </c>
      <c r="L180" s="261"/>
      <c r="M180" s="262" t="s">
        <v>1</v>
      </c>
      <c r="N180" s="263" t="s">
        <v>41</v>
      </c>
      <c r="O180" s="91"/>
      <c r="P180" s="227">
        <f>O180*H180</f>
        <v>0</v>
      </c>
      <c r="Q180" s="227">
        <v>0</v>
      </c>
      <c r="R180" s="227">
        <f>Q180*H180</f>
        <v>0</v>
      </c>
      <c r="S180" s="227">
        <v>0</v>
      </c>
      <c r="T180" s="228">
        <f>S180*H180</f>
        <v>0</v>
      </c>
      <c r="U180" s="38"/>
      <c r="V180" s="38"/>
      <c r="W180" s="38"/>
      <c r="X180" s="38"/>
      <c r="Y180" s="38"/>
      <c r="Z180" s="38"/>
      <c r="AA180" s="38"/>
      <c r="AB180" s="38"/>
      <c r="AC180" s="38"/>
      <c r="AD180" s="38"/>
      <c r="AE180" s="38"/>
      <c r="AR180" s="229" t="s">
        <v>158</v>
      </c>
      <c r="AT180" s="229" t="s">
        <v>155</v>
      </c>
      <c r="AU180" s="229" t="s">
        <v>84</v>
      </c>
      <c r="AY180" s="17" t="s">
        <v>128</v>
      </c>
      <c r="BE180" s="230">
        <f>IF(N180="základní",J180,0)</f>
        <v>0</v>
      </c>
      <c r="BF180" s="230">
        <f>IF(N180="snížená",J180,0)</f>
        <v>0</v>
      </c>
      <c r="BG180" s="230">
        <f>IF(N180="zákl. přenesená",J180,0)</f>
        <v>0</v>
      </c>
      <c r="BH180" s="230">
        <f>IF(N180="sníž. přenesená",J180,0)</f>
        <v>0</v>
      </c>
      <c r="BI180" s="230">
        <f>IF(N180="nulová",J180,0)</f>
        <v>0</v>
      </c>
      <c r="BJ180" s="17" t="s">
        <v>21</v>
      </c>
      <c r="BK180" s="230">
        <f>ROUND(I180*H180,2)</f>
        <v>0</v>
      </c>
      <c r="BL180" s="17" t="s">
        <v>153</v>
      </c>
      <c r="BM180" s="229" t="s">
        <v>256</v>
      </c>
    </row>
    <row r="181" s="2" customFormat="1" ht="21.75" customHeight="1">
      <c r="A181" s="38"/>
      <c r="B181" s="39"/>
      <c r="C181" s="254" t="s">
        <v>158</v>
      </c>
      <c r="D181" s="254" t="s">
        <v>155</v>
      </c>
      <c r="E181" s="255" t="s">
        <v>257</v>
      </c>
      <c r="F181" s="256" t="s">
        <v>255</v>
      </c>
      <c r="G181" s="257" t="s">
        <v>163</v>
      </c>
      <c r="H181" s="258">
        <v>1</v>
      </c>
      <c r="I181" s="259"/>
      <c r="J181" s="260">
        <f>ROUND(I181*H181,2)</f>
        <v>0</v>
      </c>
      <c r="K181" s="256" t="s">
        <v>1</v>
      </c>
      <c r="L181" s="261"/>
      <c r="M181" s="262" t="s">
        <v>1</v>
      </c>
      <c r="N181" s="263" t="s">
        <v>41</v>
      </c>
      <c r="O181" s="91"/>
      <c r="P181" s="227">
        <f>O181*H181</f>
        <v>0</v>
      </c>
      <c r="Q181" s="227">
        <v>0</v>
      </c>
      <c r="R181" s="227">
        <f>Q181*H181</f>
        <v>0</v>
      </c>
      <c r="S181" s="227">
        <v>0</v>
      </c>
      <c r="T181" s="228">
        <f>S181*H181</f>
        <v>0</v>
      </c>
      <c r="U181" s="38"/>
      <c r="V181" s="38"/>
      <c r="W181" s="38"/>
      <c r="X181" s="38"/>
      <c r="Y181" s="38"/>
      <c r="Z181" s="38"/>
      <c r="AA181" s="38"/>
      <c r="AB181" s="38"/>
      <c r="AC181" s="38"/>
      <c r="AD181" s="38"/>
      <c r="AE181" s="38"/>
      <c r="AR181" s="229" t="s">
        <v>158</v>
      </c>
      <c r="AT181" s="229" t="s">
        <v>155</v>
      </c>
      <c r="AU181" s="229" t="s">
        <v>84</v>
      </c>
      <c r="AY181" s="17" t="s">
        <v>128</v>
      </c>
      <c r="BE181" s="230">
        <f>IF(N181="základní",J181,0)</f>
        <v>0</v>
      </c>
      <c r="BF181" s="230">
        <f>IF(N181="snížená",J181,0)</f>
        <v>0</v>
      </c>
      <c r="BG181" s="230">
        <f>IF(N181="zákl. přenesená",J181,0)</f>
        <v>0</v>
      </c>
      <c r="BH181" s="230">
        <f>IF(N181="sníž. přenesená",J181,0)</f>
        <v>0</v>
      </c>
      <c r="BI181" s="230">
        <f>IF(N181="nulová",J181,0)</f>
        <v>0</v>
      </c>
      <c r="BJ181" s="17" t="s">
        <v>21</v>
      </c>
      <c r="BK181" s="230">
        <f>ROUND(I181*H181,2)</f>
        <v>0</v>
      </c>
      <c r="BL181" s="17" t="s">
        <v>153</v>
      </c>
      <c r="BM181" s="229" t="s">
        <v>258</v>
      </c>
    </row>
    <row r="182" s="2" customFormat="1" ht="37.8" customHeight="1">
      <c r="A182" s="38"/>
      <c r="B182" s="39"/>
      <c r="C182" s="218" t="s">
        <v>259</v>
      </c>
      <c r="D182" s="218" t="s">
        <v>131</v>
      </c>
      <c r="E182" s="219" t="s">
        <v>260</v>
      </c>
      <c r="F182" s="220" t="s">
        <v>261</v>
      </c>
      <c r="G182" s="221" t="s">
        <v>163</v>
      </c>
      <c r="H182" s="222">
        <v>1</v>
      </c>
      <c r="I182" s="223"/>
      <c r="J182" s="224">
        <f>ROUND(I182*H182,2)</f>
        <v>0</v>
      </c>
      <c r="K182" s="220" t="s">
        <v>141</v>
      </c>
      <c r="L182" s="44"/>
      <c r="M182" s="225" t="s">
        <v>1</v>
      </c>
      <c r="N182" s="226" t="s">
        <v>41</v>
      </c>
      <c r="O182" s="91"/>
      <c r="P182" s="227">
        <f>O182*H182</f>
        <v>0</v>
      </c>
      <c r="Q182" s="227">
        <v>0</v>
      </c>
      <c r="R182" s="227">
        <f>Q182*H182</f>
        <v>0</v>
      </c>
      <c r="S182" s="227">
        <v>0</v>
      </c>
      <c r="T182" s="228">
        <f>S182*H182</f>
        <v>0</v>
      </c>
      <c r="U182" s="38"/>
      <c r="V182" s="38"/>
      <c r="W182" s="38"/>
      <c r="X182" s="38"/>
      <c r="Y182" s="38"/>
      <c r="Z182" s="38"/>
      <c r="AA182" s="38"/>
      <c r="AB182" s="38"/>
      <c r="AC182" s="38"/>
      <c r="AD182" s="38"/>
      <c r="AE182" s="38"/>
      <c r="AR182" s="229" t="s">
        <v>153</v>
      </c>
      <c r="AT182" s="229" t="s">
        <v>131</v>
      </c>
      <c r="AU182" s="229" t="s">
        <v>84</v>
      </c>
      <c r="AY182" s="17" t="s">
        <v>128</v>
      </c>
      <c r="BE182" s="230">
        <f>IF(N182="základní",J182,0)</f>
        <v>0</v>
      </c>
      <c r="BF182" s="230">
        <f>IF(N182="snížená",J182,0)</f>
        <v>0</v>
      </c>
      <c r="BG182" s="230">
        <f>IF(N182="zákl. přenesená",J182,0)</f>
        <v>0</v>
      </c>
      <c r="BH182" s="230">
        <f>IF(N182="sníž. přenesená",J182,0)</f>
        <v>0</v>
      </c>
      <c r="BI182" s="230">
        <f>IF(N182="nulová",J182,0)</f>
        <v>0</v>
      </c>
      <c r="BJ182" s="17" t="s">
        <v>21</v>
      </c>
      <c r="BK182" s="230">
        <f>ROUND(I182*H182,2)</f>
        <v>0</v>
      </c>
      <c r="BL182" s="17" t="s">
        <v>153</v>
      </c>
      <c r="BM182" s="229" t="s">
        <v>262</v>
      </c>
    </row>
    <row r="183" s="2" customFormat="1" ht="16.5" customHeight="1">
      <c r="A183" s="38"/>
      <c r="B183" s="39"/>
      <c r="C183" s="254" t="s">
        <v>205</v>
      </c>
      <c r="D183" s="254" t="s">
        <v>155</v>
      </c>
      <c r="E183" s="255" t="s">
        <v>263</v>
      </c>
      <c r="F183" s="256" t="s">
        <v>264</v>
      </c>
      <c r="G183" s="257" t="s">
        <v>163</v>
      </c>
      <c r="H183" s="258">
        <v>1</v>
      </c>
      <c r="I183" s="259"/>
      <c r="J183" s="260">
        <f>ROUND(I183*H183,2)</f>
        <v>0</v>
      </c>
      <c r="K183" s="256" t="s">
        <v>1</v>
      </c>
      <c r="L183" s="261"/>
      <c r="M183" s="262" t="s">
        <v>1</v>
      </c>
      <c r="N183" s="263" t="s">
        <v>41</v>
      </c>
      <c r="O183" s="91"/>
      <c r="P183" s="227">
        <f>O183*H183</f>
        <v>0</v>
      </c>
      <c r="Q183" s="227">
        <v>0</v>
      </c>
      <c r="R183" s="227">
        <f>Q183*H183</f>
        <v>0</v>
      </c>
      <c r="S183" s="227">
        <v>0</v>
      </c>
      <c r="T183" s="228">
        <f>S183*H183</f>
        <v>0</v>
      </c>
      <c r="U183" s="38"/>
      <c r="V183" s="38"/>
      <c r="W183" s="38"/>
      <c r="X183" s="38"/>
      <c r="Y183" s="38"/>
      <c r="Z183" s="38"/>
      <c r="AA183" s="38"/>
      <c r="AB183" s="38"/>
      <c r="AC183" s="38"/>
      <c r="AD183" s="38"/>
      <c r="AE183" s="38"/>
      <c r="AR183" s="229" t="s">
        <v>158</v>
      </c>
      <c r="AT183" s="229" t="s">
        <v>155</v>
      </c>
      <c r="AU183" s="229" t="s">
        <v>84</v>
      </c>
      <c r="AY183" s="17" t="s">
        <v>128</v>
      </c>
      <c r="BE183" s="230">
        <f>IF(N183="základní",J183,0)</f>
        <v>0</v>
      </c>
      <c r="BF183" s="230">
        <f>IF(N183="snížená",J183,0)</f>
        <v>0</v>
      </c>
      <c r="BG183" s="230">
        <f>IF(N183="zákl. přenesená",J183,0)</f>
        <v>0</v>
      </c>
      <c r="BH183" s="230">
        <f>IF(N183="sníž. přenesená",J183,0)</f>
        <v>0</v>
      </c>
      <c r="BI183" s="230">
        <f>IF(N183="nulová",J183,0)</f>
        <v>0</v>
      </c>
      <c r="BJ183" s="17" t="s">
        <v>21</v>
      </c>
      <c r="BK183" s="230">
        <f>ROUND(I183*H183,2)</f>
        <v>0</v>
      </c>
      <c r="BL183" s="17" t="s">
        <v>153</v>
      </c>
      <c r="BM183" s="229" t="s">
        <v>265</v>
      </c>
    </row>
    <row r="184" s="2" customFormat="1" ht="37.8" customHeight="1">
      <c r="A184" s="38"/>
      <c r="B184" s="39"/>
      <c r="C184" s="218" t="s">
        <v>266</v>
      </c>
      <c r="D184" s="218" t="s">
        <v>131</v>
      </c>
      <c r="E184" s="219" t="s">
        <v>267</v>
      </c>
      <c r="F184" s="220" t="s">
        <v>268</v>
      </c>
      <c r="G184" s="221" t="s">
        <v>163</v>
      </c>
      <c r="H184" s="222">
        <v>1</v>
      </c>
      <c r="I184" s="223"/>
      <c r="J184" s="224">
        <f>ROUND(I184*H184,2)</f>
        <v>0</v>
      </c>
      <c r="K184" s="220" t="s">
        <v>269</v>
      </c>
      <c r="L184" s="44"/>
      <c r="M184" s="225" t="s">
        <v>1</v>
      </c>
      <c r="N184" s="226" t="s">
        <v>41</v>
      </c>
      <c r="O184" s="91"/>
      <c r="P184" s="227">
        <f>O184*H184</f>
        <v>0</v>
      </c>
      <c r="Q184" s="227">
        <v>0</v>
      </c>
      <c r="R184" s="227">
        <f>Q184*H184</f>
        <v>0</v>
      </c>
      <c r="S184" s="227">
        <v>0</v>
      </c>
      <c r="T184" s="228">
        <f>S184*H184</f>
        <v>0</v>
      </c>
      <c r="U184" s="38"/>
      <c r="V184" s="38"/>
      <c r="W184" s="38"/>
      <c r="X184" s="38"/>
      <c r="Y184" s="38"/>
      <c r="Z184" s="38"/>
      <c r="AA184" s="38"/>
      <c r="AB184" s="38"/>
      <c r="AC184" s="38"/>
      <c r="AD184" s="38"/>
      <c r="AE184" s="38"/>
      <c r="AR184" s="229" t="s">
        <v>153</v>
      </c>
      <c r="AT184" s="229" t="s">
        <v>131</v>
      </c>
      <c r="AU184" s="229" t="s">
        <v>84</v>
      </c>
      <c r="AY184" s="17" t="s">
        <v>128</v>
      </c>
      <c r="BE184" s="230">
        <f>IF(N184="základní",J184,0)</f>
        <v>0</v>
      </c>
      <c r="BF184" s="230">
        <f>IF(N184="snížená",J184,0)</f>
        <v>0</v>
      </c>
      <c r="BG184" s="230">
        <f>IF(N184="zákl. přenesená",J184,0)</f>
        <v>0</v>
      </c>
      <c r="BH184" s="230">
        <f>IF(N184="sníž. přenesená",J184,0)</f>
        <v>0</v>
      </c>
      <c r="BI184" s="230">
        <f>IF(N184="nulová",J184,0)</f>
        <v>0</v>
      </c>
      <c r="BJ184" s="17" t="s">
        <v>21</v>
      </c>
      <c r="BK184" s="230">
        <f>ROUND(I184*H184,2)</f>
        <v>0</v>
      </c>
      <c r="BL184" s="17" t="s">
        <v>153</v>
      </c>
      <c r="BM184" s="229" t="s">
        <v>270</v>
      </c>
    </row>
    <row r="185" s="2" customFormat="1" ht="24.15" customHeight="1">
      <c r="A185" s="38"/>
      <c r="B185" s="39"/>
      <c r="C185" s="254" t="s">
        <v>208</v>
      </c>
      <c r="D185" s="254" t="s">
        <v>155</v>
      </c>
      <c r="E185" s="255" t="s">
        <v>271</v>
      </c>
      <c r="F185" s="256" t="s">
        <v>272</v>
      </c>
      <c r="G185" s="257" t="s">
        <v>163</v>
      </c>
      <c r="H185" s="258">
        <v>1</v>
      </c>
      <c r="I185" s="259"/>
      <c r="J185" s="260">
        <f>ROUND(I185*H185,2)</f>
        <v>0</v>
      </c>
      <c r="K185" s="256" t="s">
        <v>141</v>
      </c>
      <c r="L185" s="261"/>
      <c r="M185" s="262" t="s">
        <v>1</v>
      </c>
      <c r="N185" s="263" t="s">
        <v>41</v>
      </c>
      <c r="O185" s="91"/>
      <c r="P185" s="227">
        <f>O185*H185</f>
        <v>0</v>
      </c>
      <c r="Q185" s="227">
        <v>0.00024000000000000001</v>
      </c>
      <c r="R185" s="227">
        <f>Q185*H185</f>
        <v>0.00024000000000000001</v>
      </c>
      <c r="S185" s="227">
        <v>0</v>
      </c>
      <c r="T185" s="228">
        <f>S185*H185</f>
        <v>0</v>
      </c>
      <c r="U185" s="38"/>
      <c r="V185" s="38"/>
      <c r="W185" s="38"/>
      <c r="X185" s="38"/>
      <c r="Y185" s="38"/>
      <c r="Z185" s="38"/>
      <c r="AA185" s="38"/>
      <c r="AB185" s="38"/>
      <c r="AC185" s="38"/>
      <c r="AD185" s="38"/>
      <c r="AE185" s="38"/>
      <c r="AR185" s="229" t="s">
        <v>158</v>
      </c>
      <c r="AT185" s="229" t="s">
        <v>155</v>
      </c>
      <c r="AU185" s="229" t="s">
        <v>84</v>
      </c>
      <c r="AY185" s="17" t="s">
        <v>128</v>
      </c>
      <c r="BE185" s="230">
        <f>IF(N185="základní",J185,0)</f>
        <v>0</v>
      </c>
      <c r="BF185" s="230">
        <f>IF(N185="snížená",J185,0)</f>
        <v>0</v>
      </c>
      <c r="BG185" s="230">
        <f>IF(N185="zákl. přenesená",J185,0)</f>
        <v>0</v>
      </c>
      <c r="BH185" s="230">
        <f>IF(N185="sníž. přenesená",J185,0)</f>
        <v>0</v>
      </c>
      <c r="BI185" s="230">
        <f>IF(N185="nulová",J185,0)</f>
        <v>0</v>
      </c>
      <c r="BJ185" s="17" t="s">
        <v>21</v>
      </c>
      <c r="BK185" s="230">
        <f>ROUND(I185*H185,2)</f>
        <v>0</v>
      </c>
      <c r="BL185" s="17" t="s">
        <v>153</v>
      </c>
      <c r="BM185" s="229" t="s">
        <v>273</v>
      </c>
    </row>
    <row r="186" s="2" customFormat="1" ht="44.25" customHeight="1">
      <c r="A186" s="38"/>
      <c r="B186" s="39"/>
      <c r="C186" s="218" t="s">
        <v>274</v>
      </c>
      <c r="D186" s="218" t="s">
        <v>131</v>
      </c>
      <c r="E186" s="219" t="s">
        <v>275</v>
      </c>
      <c r="F186" s="220" t="s">
        <v>276</v>
      </c>
      <c r="G186" s="221" t="s">
        <v>163</v>
      </c>
      <c r="H186" s="222">
        <v>1</v>
      </c>
      <c r="I186" s="223"/>
      <c r="J186" s="224">
        <f>ROUND(I186*H186,2)</f>
        <v>0</v>
      </c>
      <c r="K186" s="220" t="s">
        <v>141</v>
      </c>
      <c r="L186" s="44"/>
      <c r="M186" s="225" t="s">
        <v>1</v>
      </c>
      <c r="N186" s="226" t="s">
        <v>41</v>
      </c>
      <c r="O186" s="91"/>
      <c r="P186" s="227">
        <f>O186*H186</f>
        <v>0</v>
      </c>
      <c r="Q186" s="227">
        <v>0</v>
      </c>
      <c r="R186" s="227">
        <f>Q186*H186</f>
        <v>0</v>
      </c>
      <c r="S186" s="227">
        <v>0</v>
      </c>
      <c r="T186" s="228">
        <f>S186*H186</f>
        <v>0</v>
      </c>
      <c r="U186" s="38"/>
      <c r="V186" s="38"/>
      <c r="W186" s="38"/>
      <c r="X186" s="38"/>
      <c r="Y186" s="38"/>
      <c r="Z186" s="38"/>
      <c r="AA186" s="38"/>
      <c r="AB186" s="38"/>
      <c r="AC186" s="38"/>
      <c r="AD186" s="38"/>
      <c r="AE186" s="38"/>
      <c r="AR186" s="229" t="s">
        <v>153</v>
      </c>
      <c r="AT186" s="229" t="s">
        <v>131</v>
      </c>
      <c r="AU186" s="229" t="s">
        <v>84</v>
      </c>
      <c r="AY186" s="17" t="s">
        <v>128</v>
      </c>
      <c r="BE186" s="230">
        <f>IF(N186="základní",J186,0)</f>
        <v>0</v>
      </c>
      <c r="BF186" s="230">
        <f>IF(N186="snížená",J186,0)</f>
        <v>0</v>
      </c>
      <c r="BG186" s="230">
        <f>IF(N186="zákl. přenesená",J186,0)</f>
        <v>0</v>
      </c>
      <c r="BH186" s="230">
        <f>IF(N186="sníž. přenesená",J186,0)</f>
        <v>0</v>
      </c>
      <c r="BI186" s="230">
        <f>IF(N186="nulová",J186,0)</f>
        <v>0</v>
      </c>
      <c r="BJ186" s="17" t="s">
        <v>21</v>
      </c>
      <c r="BK186" s="230">
        <f>ROUND(I186*H186,2)</f>
        <v>0</v>
      </c>
      <c r="BL186" s="17" t="s">
        <v>153</v>
      </c>
      <c r="BM186" s="229" t="s">
        <v>277</v>
      </c>
    </row>
    <row r="187" s="2" customFormat="1" ht="37.8" customHeight="1">
      <c r="A187" s="38"/>
      <c r="B187" s="39"/>
      <c r="C187" s="218" t="s">
        <v>213</v>
      </c>
      <c r="D187" s="218" t="s">
        <v>131</v>
      </c>
      <c r="E187" s="219" t="s">
        <v>278</v>
      </c>
      <c r="F187" s="220" t="s">
        <v>279</v>
      </c>
      <c r="G187" s="221" t="s">
        <v>163</v>
      </c>
      <c r="H187" s="222">
        <v>3</v>
      </c>
      <c r="I187" s="223"/>
      <c r="J187" s="224">
        <f>ROUND(I187*H187,2)</f>
        <v>0</v>
      </c>
      <c r="K187" s="220" t="s">
        <v>1</v>
      </c>
      <c r="L187" s="44"/>
      <c r="M187" s="225" t="s">
        <v>1</v>
      </c>
      <c r="N187" s="226" t="s">
        <v>41</v>
      </c>
      <c r="O187" s="91"/>
      <c r="P187" s="227">
        <f>O187*H187</f>
        <v>0</v>
      </c>
      <c r="Q187" s="227">
        <v>0</v>
      </c>
      <c r="R187" s="227">
        <f>Q187*H187</f>
        <v>0</v>
      </c>
      <c r="S187" s="227">
        <v>0</v>
      </c>
      <c r="T187" s="228">
        <f>S187*H187</f>
        <v>0</v>
      </c>
      <c r="U187" s="38"/>
      <c r="V187" s="38"/>
      <c r="W187" s="38"/>
      <c r="X187" s="38"/>
      <c r="Y187" s="38"/>
      <c r="Z187" s="38"/>
      <c r="AA187" s="38"/>
      <c r="AB187" s="38"/>
      <c r="AC187" s="38"/>
      <c r="AD187" s="38"/>
      <c r="AE187" s="38"/>
      <c r="AR187" s="229" t="s">
        <v>153</v>
      </c>
      <c r="AT187" s="229" t="s">
        <v>131</v>
      </c>
      <c r="AU187" s="229" t="s">
        <v>84</v>
      </c>
      <c r="AY187" s="17" t="s">
        <v>128</v>
      </c>
      <c r="BE187" s="230">
        <f>IF(N187="základní",J187,0)</f>
        <v>0</v>
      </c>
      <c r="BF187" s="230">
        <f>IF(N187="snížená",J187,0)</f>
        <v>0</v>
      </c>
      <c r="BG187" s="230">
        <f>IF(N187="zákl. přenesená",J187,0)</f>
        <v>0</v>
      </c>
      <c r="BH187" s="230">
        <f>IF(N187="sníž. přenesená",J187,0)</f>
        <v>0</v>
      </c>
      <c r="BI187" s="230">
        <f>IF(N187="nulová",J187,0)</f>
        <v>0</v>
      </c>
      <c r="BJ187" s="17" t="s">
        <v>21</v>
      </c>
      <c r="BK187" s="230">
        <f>ROUND(I187*H187,2)</f>
        <v>0</v>
      </c>
      <c r="BL187" s="17" t="s">
        <v>153</v>
      </c>
      <c r="BM187" s="229" t="s">
        <v>280</v>
      </c>
    </row>
    <row r="188" s="2" customFormat="1" ht="24.15" customHeight="1">
      <c r="A188" s="38"/>
      <c r="B188" s="39"/>
      <c r="C188" s="218" t="s">
        <v>281</v>
      </c>
      <c r="D188" s="218" t="s">
        <v>131</v>
      </c>
      <c r="E188" s="219" t="s">
        <v>282</v>
      </c>
      <c r="F188" s="220" t="s">
        <v>283</v>
      </c>
      <c r="G188" s="221" t="s">
        <v>163</v>
      </c>
      <c r="H188" s="222">
        <v>1</v>
      </c>
      <c r="I188" s="223"/>
      <c r="J188" s="224">
        <f>ROUND(I188*H188,2)</f>
        <v>0</v>
      </c>
      <c r="K188" s="220" t="s">
        <v>1</v>
      </c>
      <c r="L188" s="44"/>
      <c r="M188" s="225" t="s">
        <v>1</v>
      </c>
      <c r="N188" s="226" t="s">
        <v>41</v>
      </c>
      <c r="O188" s="91"/>
      <c r="P188" s="227">
        <f>O188*H188</f>
        <v>0</v>
      </c>
      <c r="Q188" s="227">
        <v>0</v>
      </c>
      <c r="R188" s="227">
        <f>Q188*H188</f>
        <v>0</v>
      </c>
      <c r="S188" s="227">
        <v>0</v>
      </c>
      <c r="T188" s="228">
        <f>S188*H188</f>
        <v>0</v>
      </c>
      <c r="U188" s="38"/>
      <c r="V188" s="38"/>
      <c r="W188" s="38"/>
      <c r="X188" s="38"/>
      <c r="Y188" s="38"/>
      <c r="Z188" s="38"/>
      <c r="AA188" s="38"/>
      <c r="AB188" s="38"/>
      <c r="AC188" s="38"/>
      <c r="AD188" s="38"/>
      <c r="AE188" s="38"/>
      <c r="AR188" s="229" t="s">
        <v>153</v>
      </c>
      <c r="AT188" s="229" t="s">
        <v>131</v>
      </c>
      <c r="AU188" s="229" t="s">
        <v>84</v>
      </c>
      <c r="AY188" s="17" t="s">
        <v>128</v>
      </c>
      <c r="BE188" s="230">
        <f>IF(N188="základní",J188,0)</f>
        <v>0</v>
      </c>
      <c r="BF188" s="230">
        <f>IF(N188="snížená",J188,0)</f>
        <v>0</v>
      </c>
      <c r="BG188" s="230">
        <f>IF(N188="zákl. přenesená",J188,0)</f>
        <v>0</v>
      </c>
      <c r="BH188" s="230">
        <f>IF(N188="sníž. přenesená",J188,0)</f>
        <v>0</v>
      </c>
      <c r="BI188" s="230">
        <f>IF(N188="nulová",J188,0)</f>
        <v>0</v>
      </c>
      <c r="BJ188" s="17" t="s">
        <v>21</v>
      </c>
      <c r="BK188" s="230">
        <f>ROUND(I188*H188,2)</f>
        <v>0</v>
      </c>
      <c r="BL188" s="17" t="s">
        <v>153</v>
      </c>
      <c r="BM188" s="229" t="s">
        <v>284</v>
      </c>
    </row>
    <row r="189" s="2" customFormat="1" ht="49.05" customHeight="1">
      <c r="A189" s="38"/>
      <c r="B189" s="39"/>
      <c r="C189" s="218" t="s">
        <v>216</v>
      </c>
      <c r="D189" s="218" t="s">
        <v>131</v>
      </c>
      <c r="E189" s="219" t="s">
        <v>285</v>
      </c>
      <c r="F189" s="220" t="s">
        <v>286</v>
      </c>
      <c r="G189" s="221" t="s">
        <v>287</v>
      </c>
      <c r="H189" s="222">
        <v>0.25900000000000001</v>
      </c>
      <c r="I189" s="223"/>
      <c r="J189" s="224">
        <f>ROUND(I189*H189,2)</f>
        <v>0</v>
      </c>
      <c r="K189" s="220" t="s">
        <v>141</v>
      </c>
      <c r="L189" s="44"/>
      <c r="M189" s="225" t="s">
        <v>1</v>
      </c>
      <c r="N189" s="226" t="s">
        <v>41</v>
      </c>
      <c r="O189" s="91"/>
      <c r="P189" s="227">
        <f>O189*H189</f>
        <v>0</v>
      </c>
      <c r="Q189" s="227">
        <v>0</v>
      </c>
      <c r="R189" s="227">
        <f>Q189*H189</f>
        <v>0</v>
      </c>
      <c r="S189" s="227">
        <v>0</v>
      </c>
      <c r="T189" s="228">
        <f>S189*H189</f>
        <v>0</v>
      </c>
      <c r="U189" s="38"/>
      <c r="V189" s="38"/>
      <c r="W189" s="38"/>
      <c r="X189" s="38"/>
      <c r="Y189" s="38"/>
      <c r="Z189" s="38"/>
      <c r="AA189" s="38"/>
      <c r="AB189" s="38"/>
      <c r="AC189" s="38"/>
      <c r="AD189" s="38"/>
      <c r="AE189" s="38"/>
      <c r="AR189" s="229" t="s">
        <v>153</v>
      </c>
      <c r="AT189" s="229" t="s">
        <v>131</v>
      </c>
      <c r="AU189" s="229" t="s">
        <v>84</v>
      </c>
      <c r="AY189" s="17" t="s">
        <v>128</v>
      </c>
      <c r="BE189" s="230">
        <f>IF(N189="základní",J189,0)</f>
        <v>0</v>
      </c>
      <c r="BF189" s="230">
        <f>IF(N189="snížená",J189,0)</f>
        <v>0</v>
      </c>
      <c r="BG189" s="230">
        <f>IF(N189="zákl. přenesená",J189,0)</f>
        <v>0</v>
      </c>
      <c r="BH189" s="230">
        <f>IF(N189="sníž. přenesená",J189,0)</f>
        <v>0</v>
      </c>
      <c r="BI189" s="230">
        <f>IF(N189="nulová",J189,0)</f>
        <v>0</v>
      </c>
      <c r="BJ189" s="17" t="s">
        <v>21</v>
      </c>
      <c r="BK189" s="230">
        <f>ROUND(I189*H189,2)</f>
        <v>0</v>
      </c>
      <c r="BL189" s="17" t="s">
        <v>153</v>
      </c>
      <c r="BM189" s="229" t="s">
        <v>288</v>
      </c>
    </row>
    <row r="190" s="12" customFormat="1" ht="22.8" customHeight="1">
      <c r="A190" s="12"/>
      <c r="B190" s="202"/>
      <c r="C190" s="203"/>
      <c r="D190" s="204" t="s">
        <v>75</v>
      </c>
      <c r="E190" s="216" t="s">
        <v>289</v>
      </c>
      <c r="F190" s="216" t="s">
        <v>290</v>
      </c>
      <c r="G190" s="203"/>
      <c r="H190" s="203"/>
      <c r="I190" s="206"/>
      <c r="J190" s="217">
        <f>BK190</f>
        <v>0</v>
      </c>
      <c r="K190" s="203"/>
      <c r="L190" s="208"/>
      <c r="M190" s="209"/>
      <c r="N190" s="210"/>
      <c r="O190" s="210"/>
      <c r="P190" s="211">
        <f>SUM(P191:P201)</f>
        <v>0</v>
      </c>
      <c r="Q190" s="210"/>
      <c r="R190" s="211">
        <f>SUM(R191:R201)</f>
        <v>0.047799999999999995</v>
      </c>
      <c r="S190" s="210"/>
      <c r="T190" s="212">
        <f>SUM(T191:T201)</f>
        <v>0</v>
      </c>
      <c r="U190" s="12"/>
      <c r="V190" s="12"/>
      <c r="W190" s="12"/>
      <c r="X190" s="12"/>
      <c r="Y190" s="12"/>
      <c r="Z190" s="12"/>
      <c r="AA190" s="12"/>
      <c r="AB190" s="12"/>
      <c r="AC190" s="12"/>
      <c r="AD190" s="12"/>
      <c r="AE190" s="12"/>
      <c r="AR190" s="213" t="s">
        <v>84</v>
      </c>
      <c r="AT190" s="214" t="s">
        <v>75</v>
      </c>
      <c r="AU190" s="214" t="s">
        <v>21</v>
      </c>
      <c r="AY190" s="213" t="s">
        <v>128</v>
      </c>
      <c r="BK190" s="215">
        <f>SUM(BK191:BK201)</f>
        <v>0</v>
      </c>
    </row>
    <row r="191" s="2" customFormat="1" ht="16.5" customHeight="1">
      <c r="A191" s="38"/>
      <c r="B191" s="39"/>
      <c r="C191" s="218" t="s">
        <v>291</v>
      </c>
      <c r="D191" s="218" t="s">
        <v>131</v>
      </c>
      <c r="E191" s="219" t="s">
        <v>292</v>
      </c>
      <c r="F191" s="220" t="s">
        <v>293</v>
      </c>
      <c r="G191" s="221" t="s">
        <v>152</v>
      </c>
      <c r="H191" s="222">
        <v>20</v>
      </c>
      <c r="I191" s="223"/>
      <c r="J191" s="224">
        <f>ROUND(I191*H191,2)</f>
        <v>0</v>
      </c>
      <c r="K191" s="220" t="s">
        <v>141</v>
      </c>
      <c r="L191" s="44"/>
      <c r="M191" s="225" t="s">
        <v>1</v>
      </c>
      <c r="N191" s="226" t="s">
        <v>41</v>
      </c>
      <c r="O191" s="91"/>
      <c r="P191" s="227">
        <f>O191*H191</f>
        <v>0</v>
      </c>
      <c r="Q191" s="227">
        <v>0</v>
      </c>
      <c r="R191" s="227">
        <f>Q191*H191</f>
        <v>0</v>
      </c>
      <c r="S191" s="227">
        <v>0</v>
      </c>
      <c r="T191" s="228">
        <f>S191*H191</f>
        <v>0</v>
      </c>
      <c r="U191" s="38"/>
      <c r="V191" s="38"/>
      <c r="W191" s="38"/>
      <c r="X191" s="38"/>
      <c r="Y191" s="38"/>
      <c r="Z191" s="38"/>
      <c r="AA191" s="38"/>
      <c r="AB191" s="38"/>
      <c r="AC191" s="38"/>
      <c r="AD191" s="38"/>
      <c r="AE191" s="38"/>
      <c r="AR191" s="229" t="s">
        <v>153</v>
      </c>
      <c r="AT191" s="229" t="s">
        <v>131</v>
      </c>
      <c r="AU191" s="229" t="s">
        <v>84</v>
      </c>
      <c r="AY191" s="17" t="s">
        <v>128</v>
      </c>
      <c r="BE191" s="230">
        <f>IF(N191="základní",J191,0)</f>
        <v>0</v>
      </c>
      <c r="BF191" s="230">
        <f>IF(N191="snížená",J191,0)</f>
        <v>0</v>
      </c>
      <c r="BG191" s="230">
        <f>IF(N191="zákl. přenesená",J191,0)</f>
        <v>0</v>
      </c>
      <c r="BH191" s="230">
        <f>IF(N191="sníž. přenesená",J191,0)</f>
        <v>0</v>
      </c>
      <c r="BI191" s="230">
        <f>IF(N191="nulová",J191,0)</f>
        <v>0</v>
      </c>
      <c r="BJ191" s="17" t="s">
        <v>21</v>
      </c>
      <c r="BK191" s="230">
        <f>ROUND(I191*H191,2)</f>
        <v>0</v>
      </c>
      <c r="BL191" s="17" t="s">
        <v>153</v>
      </c>
      <c r="BM191" s="229" t="s">
        <v>294</v>
      </c>
    </row>
    <row r="192" s="2" customFormat="1" ht="21.75" customHeight="1">
      <c r="A192" s="38"/>
      <c r="B192" s="39"/>
      <c r="C192" s="254" t="s">
        <v>220</v>
      </c>
      <c r="D192" s="254" t="s">
        <v>155</v>
      </c>
      <c r="E192" s="255" t="s">
        <v>295</v>
      </c>
      <c r="F192" s="256" t="s">
        <v>296</v>
      </c>
      <c r="G192" s="257" t="s">
        <v>152</v>
      </c>
      <c r="H192" s="258">
        <v>20</v>
      </c>
      <c r="I192" s="259"/>
      <c r="J192" s="260">
        <f>ROUND(I192*H192,2)</f>
        <v>0</v>
      </c>
      <c r="K192" s="256" t="s">
        <v>141</v>
      </c>
      <c r="L192" s="261"/>
      <c r="M192" s="262" t="s">
        <v>1</v>
      </c>
      <c r="N192" s="263" t="s">
        <v>41</v>
      </c>
      <c r="O192" s="91"/>
      <c r="P192" s="227">
        <f>O192*H192</f>
        <v>0</v>
      </c>
      <c r="Q192" s="227">
        <v>0.00088999999999999995</v>
      </c>
      <c r="R192" s="227">
        <f>Q192*H192</f>
        <v>0.0178</v>
      </c>
      <c r="S192" s="227">
        <v>0</v>
      </c>
      <c r="T192" s="228">
        <f>S192*H192</f>
        <v>0</v>
      </c>
      <c r="U192" s="38"/>
      <c r="V192" s="38"/>
      <c r="W192" s="38"/>
      <c r="X192" s="38"/>
      <c r="Y192" s="38"/>
      <c r="Z192" s="38"/>
      <c r="AA192" s="38"/>
      <c r="AB192" s="38"/>
      <c r="AC192" s="38"/>
      <c r="AD192" s="38"/>
      <c r="AE192" s="38"/>
      <c r="AR192" s="229" t="s">
        <v>158</v>
      </c>
      <c r="AT192" s="229" t="s">
        <v>155</v>
      </c>
      <c r="AU192" s="229" t="s">
        <v>84</v>
      </c>
      <c r="AY192" s="17" t="s">
        <v>128</v>
      </c>
      <c r="BE192" s="230">
        <f>IF(N192="základní",J192,0)</f>
        <v>0</v>
      </c>
      <c r="BF192" s="230">
        <f>IF(N192="snížená",J192,0)</f>
        <v>0</v>
      </c>
      <c r="BG192" s="230">
        <f>IF(N192="zákl. přenesená",J192,0)</f>
        <v>0</v>
      </c>
      <c r="BH192" s="230">
        <f>IF(N192="sníž. přenesená",J192,0)</f>
        <v>0</v>
      </c>
      <c r="BI192" s="230">
        <f>IF(N192="nulová",J192,0)</f>
        <v>0</v>
      </c>
      <c r="BJ192" s="17" t="s">
        <v>21</v>
      </c>
      <c r="BK192" s="230">
        <f>ROUND(I192*H192,2)</f>
        <v>0</v>
      </c>
      <c r="BL192" s="17" t="s">
        <v>153</v>
      </c>
      <c r="BM192" s="229" t="s">
        <v>297</v>
      </c>
    </row>
    <row r="193" s="13" customFormat="1">
      <c r="A193" s="13"/>
      <c r="B193" s="231"/>
      <c r="C193" s="232"/>
      <c r="D193" s="233" t="s">
        <v>142</v>
      </c>
      <c r="E193" s="234" t="s">
        <v>1</v>
      </c>
      <c r="F193" s="235" t="s">
        <v>298</v>
      </c>
      <c r="G193" s="232"/>
      <c r="H193" s="236">
        <v>20</v>
      </c>
      <c r="I193" s="237"/>
      <c r="J193" s="232"/>
      <c r="K193" s="232"/>
      <c r="L193" s="238"/>
      <c r="M193" s="239"/>
      <c r="N193" s="240"/>
      <c r="O193" s="240"/>
      <c r="P193" s="240"/>
      <c r="Q193" s="240"/>
      <c r="R193" s="240"/>
      <c r="S193" s="240"/>
      <c r="T193" s="241"/>
      <c r="U193" s="13"/>
      <c r="V193" s="13"/>
      <c r="W193" s="13"/>
      <c r="X193" s="13"/>
      <c r="Y193" s="13"/>
      <c r="Z193" s="13"/>
      <c r="AA193" s="13"/>
      <c r="AB193" s="13"/>
      <c r="AC193" s="13"/>
      <c r="AD193" s="13"/>
      <c r="AE193" s="13"/>
      <c r="AT193" s="242" t="s">
        <v>142</v>
      </c>
      <c r="AU193" s="242" t="s">
        <v>84</v>
      </c>
      <c r="AV193" s="13" t="s">
        <v>84</v>
      </c>
      <c r="AW193" s="13" t="s">
        <v>144</v>
      </c>
      <c r="AX193" s="13" t="s">
        <v>76</v>
      </c>
      <c r="AY193" s="242" t="s">
        <v>128</v>
      </c>
    </row>
    <row r="194" s="14" customFormat="1">
      <c r="A194" s="14"/>
      <c r="B194" s="243"/>
      <c r="C194" s="244"/>
      <c r="D194" s="233" t="s">
        <v>142</v>
      </c>
      <c r="E194" s="245" t="s">
        <v>1</v>
      </c>
      <c r="F194" s="246" t="s">
        <v>145</v>
      </c>
      <c r="G194" s="244"/>
      <c r="H194" s="247">
        <v>20</v>
      </c>
      <c r="I194" s="248"/>
      <c r="J194" s="244"/>
      <c r="K194" s="244"/>
      <c r="L194" s="249"/>
      <c r="M194" s="250"/>
      <c r="N194" s="251"/>
      <c r="O194" s="251"/>
      <c r="P194" s="251"/>
      <c r="Q194" s="251"/>
      <c r="R194" s="251"/>
      <c r="S194" s="251"/>
      <c r="T194" s="252"/>
      <c r="U194" s="14"/>
      <c r="V194" s="14"/>
      <c r="W194" s="14"/>
      <c r="X194" s="14"/>
      <c r="Y194" s="14"/>
      <c r="Z194" s="14"/>
      <c r="AA194" s="14"/>
      <c r="AB194" s="14"/>
      <c r="AC194" s="14"/>
      <c r="AD194" s="14"/>
      <c r="AE194" s="14"/>
      <c r="AT194" s="253" t="s">
        <v>142</v>
      </c>
      <c r="AU194" s="253" t="s">
        <v>84</v>
      </c>
      <c r="AV194" s="14" t="s">
        <v>135</v>
      </c>
      <c r="AW194" s="14" t="s">
        <v>144</v>
      </c>
      <c r="AX194" s="14" t="s">
        <v>21</v>
      </c>
      <c r="AY194" s="253" t="s">
        <v>128</v>
      </c>
    </row>
    <row r="195" s="2" customFormat="1" ht="16.5" customHeight="1">
      <c r="A195" s="38"/>
      <c r="B195" s="39"/>
      <c r="C195" s="218" t="s">
        <v>299</v>
      </c>
      <c r="D195" s="218" t="s">
        <v>131</v>
      </c>
      <c r="E195" s="219" t="s">
        <v>292</v>
      </c>
      <c r="F195" s="220" t="s">
        <v>293</v>
      </c>
      <c r="G195" s="221" t="s">
        <v>152</v>
      </c>
      <c r="H195" s="222">
        <v>20</v>
      </c>
      <c r="I195" s="223"/>
      <c r="J195" s="224">
        <f>ROUND(I195*H195,2)</f>
        <v>0</v>
      </c>
      <c r="K195" s="220" t="s">
        <v>141</v>
      </c>
      <c r="L195" s="44"/>
      <c r="M195" s="225" t="s">
        <v>1</v>
      </c>
      <c r="N195" s="226" t="s">
        <v>41</v>
      </c>
      <c r="O195" s="91"/>
      <c r="P195" s="227">
        <f>O195*H195</f>
        <v>0</v>
      </c>
      <c r="Q195" s="227">
        <v>0</v>
      </c>
      <c r="R195" s="227">
        <f>Q195*H195</f>
        <v>0</v>
      </c>
      <c r="S195" s="227">
        <v>0</v>
      </c>
      <c r="T195" s="228">
        <f>S195*H195</f>
        <v>0</v>
      </c>
      <c r="U195" s="38"/>
      <c r="V195" s="38"/>
      <c r="W195" s="38"/>
      <c r="X195" s="38"/>
      <c r="Y195" s="38"/>
      <c r="Z195" s="38"/>
      <c r="AA195" s="38"/>
      <c r="AB195" s="38"/>
      <c r="AC195" s="38"/>
      <c r="AD195" s="38"/>
      <c r="AE195" s="38"/>
      <c r="AR195" s="229" t="s">
        <v>153</v>
      </c>
      <c r="AT195" s="229" t="s">
        <v>131</v>
      </c>
      <c r="AU195" s="229" t="s">
        <v>84</v>
      </c>
      <c r="AY195" s="17" t="s">
        <v>128</v>
      </c>
      <c r="BE195" s="230">
        <f>IF(N195="základní",J195,0)</f>
        <v>0</v>
      </c>
      <c r="BF195" s="230">
        <f>IF(N195="snížená",J195,0)</f>
        <v>0</v>
      </c>
      <c r="BG195" s="230">
        <f>IF(N195="zákl. přenesená",J195,0)</f>
        <v>0</v>
      </c>
      <c r="BH195" s="230">
        <f>IF(N195="sníž. přenesená",J195,0)</f>
        <v>0</v>
      </c>
      <c r="BI195" s="230">
        <f>IF(N195="nulová",J195,0)</f>
        <v>0</v>
      </c>
      <c r="BJ195" s="17" t="s">
        <v>21</v>
      </c>
      <c r="BK195" s="230">
        <f>ROUND(I195*H195,2)</f>
        <v>0</v>
      </c>
      <c r="BL195" s="17" t="s">
        <v>153</v>
      </c>
      <c r="BM195" s="229" t="s">
        <v>300</v>
      </c>
    </row>
    <row r="196" s="2" customFormat="1" ht="24.15" customHeight="1">
      <c r="A196" s="38"/>
      <c r="B196" s="39"/>
      <c r="C196" s="254" t="s">
        <v>224</v>
      </c>
      <c r="D196" s="254" t="s">
        <v>155</v>
      </c>
      <c r="E196" s="255" t="s">
        <v>301</v>
      </c>
      <c r="F196" s="256" t="s">
        <v>302</v>
      </c>
      <c r="G196" s="257" t="s">
        <v>152</v>
      </c>
      <c r="H196" s="258">
        <v>20</v>
      </c>
      <c r="I196" s="259"/>
      <c r="J196" s="260">
        <f>ROUND(I196*H196,2)</f>
        <v>0</v>
      </c>
      <c r="K196" s="256" t="s">
        <v>141</v>
      </c>
      <c r="L196" s="261"/>
      <c r="M196" s="262" t="s">
        <v>1</v>
      </c>
      <c r="N196" s="263" t="s">
        <v>41</v>
      </c>
      <c r="O196" s="91"/>
      <c r="P196" s="227">
        <f>O196*H196</f>
        <v>0</v>
      </c>
      <c r="Q196" s="227">
        <v>0.0015</v>
      </c>
      <c r="R196" s="227">
        <f>Q196*H196</f>
        <v>0.029999999999999999</v>
      </c>
      <c r="S196" s="227">
        <v>0</v>
      </c>
      <c r="T196" s="228">
        <f>S196*H196</f>
        <v>0</v>
      </c>
      <c r="U196" s="38"/>
      <c r="V196" s="38"/>
      <c r="W196" s="38"/>
      <c r="X196" s="38"/>
      <c r="Y196" s="38"/>
      <c r="Z196" s="38"/>
      <c r="AA196" s="38"/>
      <c r="AB196" s="38"/>
      <c r="AC196" s="38"/>
      <c r="AD196" s="38"/>
      <c r="AE196" s="38"/>
      <c r="AR196" s="229" t="s">
        <v>158</v>
      </c>
      <c r="AT196" s="229" t="s">
        <v>155</v>
      </c>
      <c r="AU196" s="229" t="s">
        <v>84</v>
      </c>
      <c r="AY196" s="17" t="s">
        <v>128</v>
      </c>
      <c r="BE196" s="230">
        <f>IF(N196="základní",J196,0)</f>
        <v>0</v>
      </c>
      <c r="BF196" s="230">
        <f>IF(N196="snížená",J196,0)</f>
        <v>0</v>
      </c>
      <c r="BG196" s="230">
        <f>IF(N196="zákl. přenesená",J196,0)</f>
        <v>0</v>
      </c>
      <c r="BH196" s="230">
        <f>IF(N196="sníž. přenesená",J196,0)</f>
        <v>0</v>
      </c>
      <c r="BI196" s="230">
        <f>IF(N196="nulová",J196,0)</f>
        <v>0</v>
      </c>
      <c r="BJ196" s="17" t="s">
        <v>21</v>
      </c>
      <c r="BK196" s="230">
        <f>ROUND(I196*H196,2)</f>
        <v>0</v>
      </c>
      <c r="BL196" s="17" t="s">
        <v>153</v>
      </c>
      <c r="BM196" s="229" t="s">
        <v>303</v>
      </c>
    </row>
    <row r="197" s="13" customFormat="1">
      <c r="A197" s="13"/>
      <c r="B197" s="231"/>
      <c r="C197" s="232"/>
      <c r="D197" s="233" t="s">
        <v>142</v>
      </c>
      <c r="E197" s="234" t="s">
        <v>1</v>
      </c>
      <c r="F197" s="235" t="s">
        <v>304</v>
      </c>
      <c r="G197" s="232"/>
      <c r="H197" s="236">
        <v>20</v>
      </c>
      <c r="I197" s="237"/>
      <c r="J197" s="232"/>
      <c r="K197" s="232"/>
      <c r="L197" s="238"/>
      <c r="M197" s="239"/>
      <c r="N197" s="240"/>
      <c r="O197" s="240"/>
      <c r="P197" s="240"/>
      <c r="Q197" s="240"/>
      <c r="R197" s="240"/>
      <c r="S197" s="240"/>
      <c r="T197" s="241"/>
      <c r="U197" s="13"/>
      <c r="V197" s="13"/>
      <c r="W197" s="13"/>
      <c r="X197" s="13"/>
      <c r="Y197" s="13"/>
      <c r="Z197" s="13"/>
      <c r="AA197" s="13"/>
      <c r="AB197" s="13"/>
      <c r="AC197" s="13"/>
      <c r="AD197" s="13"/>
      <c r="AE197" s="13"/>
      <c r="AT197" s="242" t="s">
        <v>142</v>
      </c>
      <c r="AU197" s="242" t="s">
        <v>84</v>
      </c>
      <c r="AV197" s="13" t="s">
        <v>84</v>
      </c>
      <c r="AW197" s="13" t="s">
        <v>144</v>
      </c>
      <c r="AX197" s="13" t="s">
        <v>76</v>
      </c>
      <c r="AY197" s="242" t="s">
        <v>128</v>
      </c>
    </row>
    <row r="198" s="14" customFormat="1">
      <c r="A198" s="14"/>
      <c r="B198" s="243"/>
      <c r="C198" s="244"/>
      <c r="D198" s="233" t="s">
        <v>142</v>
      </c>
      <c r="E198" s="245" t="s">
        <v>1</v>
      </c>
      <c r="F198" s="246" t="s">
        <v>145</v>
      </c>
      <c r="G198" s="244"/>
      <c r="H198" s="247">
        <v>20</v>
      </c>
      <c r="I198" s="248"/>
      <c r="J198" s="244"/>
      <c r="K198" s="244"/>
      <c r="L198" s="249"/>
      <c r="M198" s="250"/>
      <c r="N198" s="251"/>
      <c r="O198" s="251"/>
      <c r="P198" s="251"/>
      <c r="Q198" s="251"/>
      <c r="R198" s="251"/>
      <c r="S198" s="251"/>
      <c r="T198" s="252"/>
      <c r="U198" s="14"/>
      <c r="V198" s="14"/>
      <c r="W198" s="14"/>
      <c r="X198" s="14"/>
      <c r="Y198" s="14"/>
      <c r="Z198" s="14"/>
      <c r="AA198" s="14"/>
      <c r="AB198" s="14"/>
      <c r="AC198" s="14"/>
      <c r="AD198" s="14"/>
      <c r="AE198" s="14"/>
      <c r="AT198" s="253" t="s">
        <v>142</v>
      </c>
      <c r="AU198" s="253" t="s">
        <v>84</v>
      </c>
      <c r="AV198" s="14" t="s">
        <v>135</v>
      </c>
      <c r="AW198" s="14" t="s">
        <v>144</v>
      </c>
      <c r="AX198" s="14" t="s">
        <v>21</v>
      </c>
      <c r="AY198" s="253" t="s">
        <v>128</v>
      </c>
    </row>
    <row r="199" s="2" customFormat="1" ht="21.75" customHeight="1">
      <c r="A199" s="38"/>
      <c r="B199" s="39"/>
      <c r="C199" s="218" t="s">
        <v>305</v>
      </c>
      <c r="D199" s="218" t="s">
        <v>131</v>
      </c>
      <c r="E199" s="219" t="s">
        <v>306</v>
      </c>
      <c r="F199" s="220" t="s">
        <v>307</v>
      </c>
      <c r="G199" s="221" t="s">
        <v>163</v>
      </c>
      <c r="H199" s="222">
        <v>400</v>
      </c>
      <c r="I199" s="223"/>
      <c r="J199" s="224">
        <f>ROUND(I199*H199,2)</f>
        <v>0</v>
      </c>
      <c r="K199" s="220" t="s">
        <v>141</v>
      </c>
      <c r="L199" s="44"/>
      <c r="M199" s="225" t="s">
        <v>1</v>
      </c>
      <c r="N199" s="226" t="s">
        <v>41</v>
      </c>
      <c r="O199" s="91"/>
      <c r="P199" s="227">
        <f>O199*H199</f>
        <v>0</v>
      </c>
      <c r="Q199" s="227">
        <v>0</v>
      </c>
      <c r="R199" s="227">
        <f>Q199*H199</f>
        <v>0</v>
      </c>
      <c r="S199" s="227">
        <v>0</v>
      </c>
      <c r="T199" s="228">
        <f>S199*H199</f>
        <v>0</v>
      </c>
      <c r="U199" s="38"/>
      <c r="V199" s="38"/>
      <c r="W199" s="38"/>
      <c r="X199" s="38"/>
      <c r="Y199" s="38"/>
      <c r="Z199" s="38"/>
      <c r="AA199" s="38"/>
      <c r="AB199" s="38"/>
      <c r="AC199" s="38"/>
      <c r="AD199" s="38"/>
      <c r="AE199" s="38"/>
      <c r="AR199" s="229" t="s">
        <v>153</v>
      </c>
      <c r="AT199" s="229" t="s">
        <v>131</v>
      </c>
      <c r="AU199" s="229" t="s">
        <v>84</v>
      </c>
      <c r="AY199" s="17" t="s">
        <v>128</v>
      </c>
      <c r="BE199" s="230">
        <f>IF(N199="základní",J199,0)</f>
        <v>0</v>
      </c>
      <c r="BF199" s="230">
        <f>IF(N199="snížená",J199,0)</f>
        <v>0</v>
      </c>
      <c r="BG199" s="230">
        <f>IF(N199="zákl. přenesená",J199,0)</f>
        <v>0</v>
      </c>
      <c r="BH199" s="230">
        <f>IF(N199="sníž. přenesená",J199,0)</f>
        <v>0</v>
      </c>
      <c r="BI199" s="230">
        <f>IF(N199="nulová",J199,0)</f>
        <v>0</v>
      </c>
      <c r="BJ199" s="17" t="s">
        <v>21</v>
      </c>
      <c r="BK199" s="230">
        <f>ROUND(I199*H199,2)</f>
        <v>0</v>
      </c>
      <c r="BL199" s="17" t="s">
        <v>153</v>
      </c>
      <c r="BM199" s="229" t="s">
        <v>308</v>
      </c>
    </row>
    <row r="200" s="2" customFormat="1" ht="16.5" customHeight="1">
      <c r="A200" s="38"/>
      <c r="B200" s="39"/>
      <c r="C200" s="254" t="s">
        <v>228</v>
      </c>
      <c r="D200" s="254" t="s">
        <v>155</v>
      </c>
      <c r="E200" s="255" t="s">
        <v>309</v>
      </c>
      <c r="F200" s="256" t="s">
        <v>310</v>
      </c>
      <c r="G200" s="257" t="s">
        <v>311</v>
      </c>
      <c r="H200" s="258">
        <v>1</v>
      </c>
      <c r="I200" s="259"/>
      <c r="J200" s="260">
        <f>ROUND(I200*H200,2)</f>
        <v>0</v>
      </c>
      <c r="K200" s="256" t="s">
        <v>1</v>
      </c>
      <c r="L200" s="261"/>
      <c r="M200" s="262" t="s">
        <v>1</v>
      </c>
      <c r="N200" s="263" t="s">
        <v>41</v>
      </c>
      <c r="O200" s="91"/>
      <c r="P200" s="227">
        <f>O200*H200</f>
        <v>0</v>
      </c>
      <c r="Q200" s="227">
        <v>0</v>
      </c>
      <c r="R200" s="227">
        <f>Q200*H200</f>
        <v>0</v>
      </c>
      <c r="S200" s="227">
        <v>0</v>
      </c>
      <c r="T200" s="228">
        <f>S200*H200</f>
        <v>0</v>
      </c>
      <c r="U200" s="38"/>
      <c r="V200" s="38"/>
      <c r="W200" s="38"/>
      <c r="X200" s="38"/>
      <c r="Y200" s="38"/>
      <c r="Z200" s="38"/>
      <c r="AA200" s="38"/>
      <c r="AB200" s="38"/>
      <c r="AC200" s="38"/>
      <c r="AD200" s="38"/>
      <c r="AE200" s="38"/>
      <c r="AR200" s="229" t="s">
        <v>158</v>
      </c>
      <c r="AT200" s="229" t="s">
        <v>155</v>
      </c>
      <c r="AU200" s="229" t="s">
        <v>84</v>
      </c>
      <c r="AY200" s="17" t="s">
        <v>128</v>
      </c>
      <c r="BE200" s="230">
        <f>IF(N200="základní",J200,0)</f>
        <v>0</v>
      </c>
      <c r="BF200" s="230">
        <f>IF(N200="snížená",J200,0)</f>
        <v>0</v>
      </c>
      <c r="BG200" s="230">
        <f>IF(N200="zákl. přenesená",J200,0)</f>
        <v>0</v>
      </c>
      <c r="BH200" s="230">
        <f>IF(N200="sníž. přenesená",J200,0)</f>
        <v>0</v>
      </c>
      <c r="BI200" s="230">
        <f>IF(N200="nulová",J200,0)</f>
        <v>0</v>
      </c>
      <c r="BJ200" s="17" t="s">
        <v>21</v>
      </c>
      <c r="BK200" s="230">
        <f>ROUND(I200*H200,2)</f>
        <v>0</v>
      </c>
      <c r="BL200" s="17" t="s">
        <v>153</v>
      </c>
      <c r="BM200" s="229" t="s">
        <v>312</v>
      </c>
    </row>
    <row r="201" s="2" customFormat="1" ht="49.05" customHeight="1">
      <c r="A201" s="38"/>
      <c r="B201" s="39"/>
      <c r="C201" s="218" t="s">
        <v>313</v>
      </c>
      <c r="D201" s="218" t="s">
        <v>131</v>
      </c>
      <c r="E201" s="219" t="s">
        <v>314</v>
      </c>
      <c r="F201" s="220" t="s">
        <v>315</v>
      </c>
      <c r="G201" s="221" t="s">
        <v>287</v>
      </c>
      <c r="H201" s="222">
        <v>0.050000000000000003</v>
      </c>
      <c r="I201" s="223"/>
      <c r="J201" s="224">
        <f>ROUND(I201*H201,2)</f>
        <v>0</v>
      </c>
      <c r="K201" s="220" t="s">
        <v>141</v>
      </c>
      <c r="L201" s="44"/>
      <c r="M201" s="225" t="s">
        <v>1</v>
      </c>
      <c r="N201" s="226" t="s">
        <v>41</v>
      </c>
      <c r="O201" s="91"/>
      <c r="P201" s="227">
        <f>O201*H201</f>
        <v>0</v>
      </c>
      <c r="Q201" s="227">
        <v>0</v>
      </c>
      <c r="R201" s="227">
        <f>Q201*H201</f>
        <v>0</v>
      </c>
      <c r="S201" s="227">
        <v>0</v>
      </c>
      <c r="T201" s="228">
        <f>S201*H201</f>
        <v>0</v>
      </c>
      <c r="U201" s="38"/>
      <c r="V201" s="38"/>
      <c r="W201" s="38"/>
      <c r="X201" s="38"/>
      <c r="Y201" s="38"/>
      <c r="Z201" s="38"/>
      <c r="AA201" s="38"/>
      <c r="AB201" s="38"/>
      <c r="AC201" s="38"/>
      <c r="AD201" s="38"/>
      <c r="AE201" s="38"/>
      <c r="AR201" s="229" t="s">
        <v>153</v>
      </c>
      <c r="AT201" s="229" t="s">
        <v>131</v>
      </c>
      <c r="AU201" s="229" t="s">
        <v>84</v>
      </c>
      <c r="AY201" s="17" t="s">
        <v>128</v>
      </c>
      <c r="BE201" s="230">
        <f>IF(N201="základní",J201,0)</f>
        <v>0</v>
      </c>
      <c r="BF201" s="230">
        <f>IF(N201="snížená",J201,0)</f>
        <v>0</v>
      </c>
      <c r="BG201" s="230">
        <f>IF(N201="zákl. přenesená",J201,0)</f>
        <v>0</v>
      </c>
      <c r="BH201" s="230">
        <f>IF(N201="sníž. přenesená",J201,0)</f>
        <v>0</v>
      </c>
      <c r="BI201" s="230">
        <f>IF(N201="nulová",J201,0)</f>
        <v>0</v>
      </c>
      <c r="BJ201" s="17" t="s">
        <v>21</v>
      </c>
      <c r="BK201" s="230">
        <f>ROUND(I201*H201,2)</f>
        <v>0</v>
      </c>
      <c r="BL201" s="17" t="s">
        <v>153</v>
      </c>
      <c r="BM201" s="229" t="s">
        <v>316</v>
      </c>
    </row>
    <row r="202" s="12" customFormat="1" ht="25.92" customHeight="1">
      <c r="A202" s="12"/>
      <c r="B202" s="202"/>
      <c r="C202" s="203"/>
      <c r="D202" s="204" t="s">
        <v>75</v>
      </c>
      <c r="E202" s="205" t="s">
        <v>155</v>
      </c>
      <c r="F202" s="205" t="s">
        <v>317</v>
      </c>
      <c r="G202" s="203"/>
      <c r="H202" s="203"/>
      <c r="I202" s="206"/>
      <c r="J202" s="207">
        <f>BK202</f>
        <v>0</v>
      </c>
      <c r="K202" s="203"/>
      <c r="L202" s="208"/>
      <c r="M202" s="209"/>
      <c r="N202" s="210"/>
      <c r="O202" s="210"/>
      <c r="P202" s="211">
        <f>P203</f>
        <v>0</v>
      </c>
      <c r="Q202" s="210"/>
      <c r="R202" s="211">
        <f>R203</f>
        <v>0.041425000000000003</v>
      </c>
      <c r="S202" s="210"/>
      <c r="T202" s="212">
        <f>T203</f>
        <v>0</v>
      </c>
      <c r="U202" s="12"/>
      <c r="V202" s="12"/>
      <c r="W202" s="12"/>
      <c r="X202" s="12"/>
      <c r="Y202" s="12"/>
      <c r="Z202" s="12"/>
      <c r="AA202" s="12"/>
      <c r="AB202" s="12"/>
      <c r="AC202" s="12"/>
      <c r="AD202" s="12"/>
      <c r="AE202" s="12"/>
      <c r="AR202" s="213" t="s">
        <v>129</v>
      </c>
      <c r="AT202" s="214" t="s">
        <v>75</v>
      </c>
      <c r="AU202" s="214" t="s">
        <v>76</v>
      </c>
      <c r="AY202" s="213" t="s">
        <v>128</v>
      </c>
      <c r="BK202" s="215">
        <f>BK203</f>
        <v>0</v>
      </c>
    </row>
    <row r="203" s="12" customFormat="1" ht="22.8" customHeight="1">
      <c r="A203" s="12"/>
      <c r="B203" s="202"/>
      <c r="C203" s="203"/>
      <c r="D203" s="204" t="s">
        <v>75</v>
      </c>
      <c r="E203" s="216" t="s">
        <v>318</v>
      </c>
      <c r="F203" s="216" t="s">
        <v>319</v>
      </c>
      <c r="G203" s="203"/>
      <c r="H203" s="203"/>
      <c r="I203" s="206"/>
      <c r="J203" s="217">
        <f>BK203</f>
        <v>0</v>
      </c>
      <c r="K203" s="203"/>
      <c r="L203" s="208"/>
      <c r="M203" s="209"/>
      <c r="N203" s="210"/>
      <c r="O203" s="210"/>
      <c r="P203" s="211">
        <f>SUM(P204:P212)</f>
        <v>0</v>
      </c>
      <c r="Q203" s="210"/>
      <c r="R203" s="211">
        <f>SUM(R204:R212)</f>
        <v>0.041425000000000003</v>
      </c>
      <c r="S203" s="210"/>
      <c r="T203" s="212">
        <f>SUM(T204:T212)</f>
        <v>0</v>
      </c>
      <c r="U203" s="12"/>
      <c r="V203" s="12"/>
      <c r="W203" s="12"/>
      <c r="X203" s="12"/>
      <c r="Y203" s="12"/>
      <c r="Z203" s="12"/>
      <c r="AA203" s="12"/>
      <c r="AB203" s="12"/>
      <c r="AC203" s="12"/>
      <c r="AD203" s="12"/>
      <c r="AE203" s="12"/>
      <c r="AR203" s="213" t="s">
        <v>129</v>
      </c>
      <c r="AT203" s="214" t="s">
        <v>75</v>
      </c>
      <c r="AU203" s="214" t="s">
        <v>21</v>
      </c>
      <c r="AY203" s="213" t="s">
        <v>128</v>
      </c>
      <c r="BK203" s="215">
        <f>SUM(BK204:BK212)</f>
        <v>0</v>
      </c>
    </row>
    <row r="204" s="2" customFormat="1" ht="24.15" customHeight="1">
      <c r="A204" s="38"/>
      <c r="B204" s="39"/>
      <c r="C204" s="218" t="s">
        <v>231</v>
      </c>
      <c r="D204" s="218" t="s">
        <v>131</v>
      </c>
      <c r="E204" s="219" t="s">
        <v>320</v>
      </c>
      <c r="F204" s="220" t="s">
        <v>321</v>
      </c>
      <c r="G204" s="221" t="s">
        <v>163</v>
      </c>
      <c r="H204" s="222">
        <v>12</v>
      </c>
      <c r="I204" s="223"/>
      <c r="J204" s="224">
        <f>ROUND(I204*H204,2)</f>
        <v>0</v>
      </c>
      <c r="K204" s="220" t="s">
        <v>141</v>
      </c>
      <c r="L204" s="44"/>
      <c r="M204" s="225" t="s">
        <v>1</v>
      </c>
      <c r="N204" s="226" t="s">
        <v>41</v>
      </c>
      <c r="O204" s="91"/>
      <c r="P204" s="227">
        <f>O204*H204</f>
        <v>0</v>
      </c>
      <c r="Q204" s="227">
        <v>0</v>
      </c>
      <c r="R204" s="227">
        <f>Q204*H204</f>
        <v>0</v>
      </c>
      <c r="S204" s="227">
        <v>0</v>
      </c>
      <c r="T204" s="228">
        <f>S204*H204</f>
        <v>0</v>
      </c>
      <c r="U204" s="38"/>
      <c r="V204" s="38"/>
      <c r="W204" s="38"/>
      <c r="X204" s="38"/>
      <c r="Y204" s="38"/>
      <c r="Z204" s="38"/>
      <c r="AA204" s="38"/>
      <c r="AB204" s="38"/>
      <c r="AC204" s="38"/>
      <c r="AD204" s="38"/>
      <c r="AE204" s="38"/>
      <c r="AR204" s="229" t="s">
        <v>258</v>
      </c>
      <c r="AT204" s="229" t="s">
        <v>131</v>
      </c>
      <c r="AU204" s="229" t="s">
        <v>84</v>
      </c>
      <c r="AY204" s="17" t="s">
        <v>128</v>
      </c>
      <c r="BE204" s="230">
        <f>IF(N204="základní",J204,0)</f>
        <v>0</v>
      </c>
      <c r="BF204" s="230">
        <f>IF(N204="snížená",J204,0)</f>
        <v>0</v>
      </c>
      <c r="BG204" s="230">
        <f>IF(N204="zákl. přenesená",J204,0)</f>
        <v>0</v>
      </c>
      <c r="BH204" s="230">
        <f>IF(N204="sníž. přenesená",J204,0)</f>
        <v>0</v>
      </c>
      <c r="BI204" s="230">
        <f>IF(N204="nulová",J204,0)</f>
        <v>0</v>
      </c>
      <c r="BJ204" s="17" t="s">
        <v>21</v>
      </c>
      <c r="BK204" s="230">
        <f>ROUND(I204*H204,2)</f>
        <v>0</v>
      </c>
      <c r="BL204" s="17" t="s">
        <v>258</v>
      </c>
      <c r="BM204" s="229" t="s">
        <v>322</v>
      </c>
    </row>
    <row r="205" s="2" customFormat="1" ht="16.5" customHeight="1">
      <c r="A205" s="38"/>
      <c r="B205" s="39"/>
      <c r="C205" s="254" t="s">
        <v>323</v>
      </c>
      <c r="D205" s="254" t="s">
        <v>155</v>
      </c>
      <c r="E205" s="255" t="s">
        <v>324</v>
      </c>
      <c r="F205" s="256" t="s">
        <v>325</v>
      </c>
      <c r="G205" s="257" t="s">
        <v>163</v>
      </c>
      <c r="H205" s="258">
        <v>12</v>
      </c>
      <c r="I205" s="259"/>
      <c r="J205" s="260">
        <f>ROUND(I205*H205,2)</f>
        <v>0</v>
      </c>
      <c r="K205" s="256" t="s">
        <v>1</v>
      </c>
      <c r="L205" s="261"/>
      <c r="M205" s="262" t="s">
        <v>1</v>
      </c>
      <c r="N205" s="263" t="s">
        <v>41</v>
      </c>
      <c r="O205" s="91"/>
      <c r="P205" s="227">
        <f>O205*H205</f>
        <v>0</v>
      </c>
      <c r="Q205" s="227">
        <v>0</v>
      </c>
      <c r="R205" s="227">
        <f>Q205*H205</f>
        <v>0</v>
      </c>
      <c r="S205" s="227">
        <v>0</v>
      </c>
      <c r="T205" s="228">
        <f>S205*H205</f>
        <v>0</v>
      </c>
      <c r="U205" s="38"/>
      <c r="V205" s="38"/>
      <c r="W205" s="38"/>
      <c r="X205" s="38"/>
      <c r="Y205" s="38"/>
      <c r="Z205" s="38"/>
      <c r="AA205" s="38"/>
      <c r="AB205" s="38"/>
      <c r="AC205" s="38"/>
      <c r="AD205" s="38"/>
      <c r="AE205" s="38"/>
      <c r="AR205" s="229" t="s">
        <v>326</v>
      </c>
      <c r="AT205" s="229" t="s">
        <v>155</v>
      </c>
      <c r="AU205" s="229" t="s">
        <v>84</v>
      </c>
      <c r="AY205" s="17" t="s">
        <v>128</v>
      </c>
      <c r="BE205" s="230">
        <f>IF(N205="základní",J205,0)</f>
        <v>0</v>
      </c>
      <c r="BF205" s="230">
        <f>IF(N205="snížená",J205,0)</f>
        <v>0</v>
      </c>
      <c r="BG205" s="230">
        <f>IF(N205="zákl. přenesená",J205,0)</f>
        <v>0</v>
      </c>
      <c r="BH205" s="230">
        <f>IF(N205="sníž. přenesená",J205,0)</f>
        <v>0</v>
      </c>
      <c r="BI205" s="230">
        <f>IF(N205="nulová",J205,0)</f>
        <v>0</v>
      </c>
      <c r="BJ205" s="17" t="s">
        <v>21</v>
      </c>
      <c r="BK205" s="230">
        <f>ROUND(I205*H205,2)</f>
        <v>0</v>
      </c>
      <c r="BL205" s="17" t="s">
        <v>258</v>
      </c>
      <c r="BM205" s="229" t="s">
        <v>327</v>
      </c>
    </row>
    <row r="206" s="2" customFormat="1" ht="62.7" customHeight="1">
      <c r="A206" s="38"/>
      <c r="B206" s="39"/>
      <c r="C206" s="218" t="s">
        <v>235</v>
      </c>
      <c r="D206" s="218" t="s">
        <v>131</v>
      </c>
      <c r="E206" s="219" t="s">
        <v>328</v>
      </c>
      <c r="F206" s="220" t="s">
        <v>329</v>
      </c>
      <c r="G206" s="221" t="s">
        <v>152</v>
      </c>
      <c r="H206" s="222">
        <v>270</v>
      </c>
      <c r="I206" s="223"/>
      <c r="J206" s="224">
        <f>ROUND(I206*H206,2)</f>
        <v>0</v>
      </c>
      <c r="K206" s="220" t="s">
        <v>141</v>
      </c>
      <c r="L206" s="44"/>
      <c r="M206" s="225" t="s">
        <v>1</v>
      </c>
      <c r="N206" s="226" t="s">
        <v>41</v>
      </c>
      <c r="O206" s="91"/>
      <c r="P206" s="227">
        <f>O206*H206</f>
        <v>0</v>
      </c>
      <c r="Q206" s="227">
        <v>0</v>
      </c>
      <c r="R206" s="227">
        <f>Q206*H206</f>
        <v>0</v>
      </c>
      <c r="S206" s="227">
        <v>0</v>
      </c>
      <c r="T206" s="228">
        <f>S206*H206</f>
        <v>0</v>
      </c>
      <c r="U206" s="38"/>
      <c r="V206" s="38"/>
      <c r="W206" s="38"/>
      <c r="X206" s="38"/>
      <c r="Y206" s="38"/>
      <c r="Z206" s="38"/>
      <c r="AA206" s="38"/>
      <c r="AB206" s="38"/>
      <c r="AC206" s="38"/>
      <c r="AD206" s="38"/>
      <c r="AE206" s="38"/>
      <c r="AR206" s="229" t="s">
        <v>258</v>
      </c>
      <c r="AT206" s="229" t="s">
        <v>131</v>
      </c>
      <c r="AU206" s="229" t="s">
        <v>84</v>
      </c>
      <c r="AY206" s="17" t="s">
        <v>128</v>
      </c>
      <c r="BE206" s="230">
        <f>IF(N206="základní",J206,0)</f>
        <v>0</v>
      </c>
      <c r="BF206" s="230">
        <f>IF(N206="snížená",J206,0)</f>
        <v>0</v>
      </c>
      <c r="BG206" s="230">
        <f>IF(N206="zákl. přenesená",J206,0)</f>
        <v>0</v>
      </c>
      <c r="BH206" s="230">
        <f>IF(N206="sníž. přenesená",J206,0)</f>
        <v>0</v>
      </c>
      <c r="BI206" s="230">
        <f>IF(N206="nulová",J206,0)</f>
        <v>0</v>
      </c>
      <c r="BJ206" s="17" t="s">
        <v>21</v>
      </c>
      <c r="BK206" s="230">
        <f>ROUND(I206*H206,2)</f>
        <v>0</v>
      </c>
      <c r="BL206" s="17" t="s">
        <v>258</v>
      </c>
      <c r="BM206" s="229" t="s">
        <v>27</v>
      </c>
    </row>
    <row r="207" s="13" customFormat="1">
      <c r="A207" s="13"/>
      <c r="B207" s="231"/>
      <c r="C207" s="232"/>
      <c r="D207" s="233" t="s">
        <v>142</v>
      </c>
      <c r="E207" s="234" t="s">
        <v>1</v>
      </c>
      <c r="F207" s="235" t="s">
        <v>330</v>
      </c>
      <c r="G207" s="232"/>
      <c r="H207" s="236">
        <v>270</v>
      </c>
      <c r="I207" s="237"/>
      <c r="J207" s="232"/>
      <c r="K207" s="232"/>
      <c r="L207" s="238"/>
      <c r="M207" s="239"/>
      <c r="N207" s="240"/>
      <c r="O207" s="240"/>
      <c r="P207" s="240"/>
      <c r="Q207" s="240"/>
      <c r="R207" s="240"/>
      <c r="S207" s="240"/>
      <c r="T207" s="241"/>
      <c r="U207" s="13"/>
      <c r="V207" s="13"/>
      <c r="W207" s="13"/>
      <c r="X207" s="13"/>
      <c r="Y207" s="13"/>
      <c r="Z207" s="13"/>
      <c r="AA207" s="13"/>
      <c r="AB207" s="13"/>
      <c r="AC207" s="13"/>
      <c r="AD207" s="13"/>
      <c r="AE207" s="13"/>
      <c r="AT207" s="242" t="s">
        <v>142</v>
      </c>
      <c r="AU207" s="242" t="s">
        <v>84</v>
      </c>
      <c r="AV207" s="13" t="s">
        <v>84</v>
      </c>
      <c r="AW207" s="13" t="s">
        <v>144</v>
      </c>
      <c r="AX207" s="13" t="s">
        <v>76</v>
      </c>
      <c r="AY207" s="242" t="s">
        <v>128</v>
      </c>
    </row>
    <row r="208" s="14" customFormat="1">
      <c r="A208" s="14"/>
      <c r="B208" s="243"/>
      <c r="C208" s="244"/>
      <c r="D208" s="233" t="s">
        <v>142</v>
      </c>
      <c r="E208" s="245" t="s">
        <v>1</v>
      </c>
      <c r="F208" s="246" t="s">
        <v>145</v>
      </c>
      <c r="G208" s="244"/>
      <c r="H208" s="247">
        <v>270</v>
      </c>
      <c r="I208" s="248"/>
      <c r="J208" s="244"/>
      <c r="K208" s="244"/>
      <c r="L208" s="249"/>
      <c r="M208" s="250"/>
      <c r="N208" s="251"/>
      <c r="O208" s="251"/>
      <c r="P208" s="251"/>
      <c r="Q208" s="251"/>
      <c r="R208" s="251"/>
      <c r="S208" s="251"/>
      <c r="T208" s="252"/>
      <c r="U208" s="14"/>
      <c r="V208" s="14"/>
      <c r="W208" s="14"/>
      <c r="X208" s="14"/>
      <c r="Y208" s="14"/>
      <c r="Z208" s="14"/>
      <c r="AA208" s="14"/>
      <c r="AB208" s="14"/>
      <c r="AC208" s="14"/>
      <c r="AD208" s="14"/>
      <c r="AE208" s="14"/>
      <c r="AT208" s="253" t="s">
        <v>142</v>
      </c>
      <c r="AU208" s="253" t="s">
        <v>84</v>
      </c>
      <c r="AV208" s="14" t="s">
        <v>135</v>
      </c>
      <c r="AW208" s="14" t="s">
        <v>144</v>
      </c>
      <c r="AX208" s="14" t="s">
        <v>21</v>
      </c>
      <c r="AY208" s="253" t="s">
        <v>128</v>
      </c>
    </row>
    <row r="209" s="2" customFormat="1" ht="24.15" customHeight="1">
      <c r="A209" s="38"/>
      <c r="B209" s="39"/>
      <c r="C209" s="254" t="s">
        <v>331</v>
      </c>
      <c r="D209" s="254" t="s">
        <v>155</v>
      </c>
      <c r="E209" s="255" t="s">
        <v>332</v>
      </c>
      <c r="F209" s="256" t="s">
        <v>333</v>
      </c>
      <c r="G209" s="257" t="s">
        <v>152</v>
      </c>
      <c r="H209" s="258">
        <v>57.5</v>
      </c>
      <c r="I209" s="259"/>
      <c r="J209" s="260">
        <f>ROUND(I209*H209,2)</f>
        <v>0</v>
      </c>
      <c r="K209" s="256" t="s">
        <v>141</v>
      </c>
      <c r="L209" s="261"/>
      <c r="M209" s="262" t="s">
        <v>1</v>
      </c>
      <c r="N209" s="263" t="s">
        <v>41</v>
      </c>
      <c r="O209" s="91"/>
      <c r="P209" s="227">
        <f>O209*H209</f>
        <v>0</v>
      </c>
      <c r="Q209" s="227">
        <v>6.9999999999999994E-05</v>
      </c>
      <c r="R209" s="227">
        <f>Q209*H209</f>
        <v>0.0040249999999999999</v>
      </c>
      <c r="S209" s="227">
        <v>0</v>
      </c>
      <c r="T209" s="228">
        <f>S209*H209</f>
        <v>0</v>
      </c>
      <c r="U209" s="38"/>
      <c r="V209" s="38"/>
      <c r="W209" s="38"/>
      <c r="X209" s="38"/>
      <c r="Y209" s="38"/>
      <c r="Z209" s="38"/>
      <c r="AA209" s="38"/>
      <c r="AB209" s="38"/>
      <c r="AC209" s="38"/>
      <c r="AD209" s="38"/>
      <c r="AE209" s="38"/>
      <c r="AR209" s="229" t="s">
        <v>326</v>
      </c>
      <c r="AT209" s="229" t="s">
        <v>155</v>
      </c>
      <c r="AU209" s="229" t="s">
        <v>84</v>
      </c>
      <c r="AY209" s="17" t="s">
        <v>128</v>
      </c>
      <c r="BE209" s="230">
        <f>IF(N209="základní",J209,0)</f>
        <v>0</v>
      </c>
      <c r="BF209" s="230">
        <f>IF(N209="snížená",J209,0)</f>
        <v>0</v>
      </c>
      <c r="BG209" s="230">
        <f>IF(N209="zákl. přenesená",J209,0)</f>
        <v>0</v>
      </c>
      <c r="BH209" s="230">
        <f>IF(N209="sníž. přenesená",J209,0)</f>
        <v>0</v>
      </c>
      <c r="BI209" s="230">
        <f>IF(N209="nulová",J209,0)</f>
        <v>0</v>
      </c>
      <c r="BJ209" s="17" t="s">
        <v>21</v>
      </c>
      <c r="BK209" s="230">
        <f>ROUND(I209*H209,2)</f>
        <v>0</v>
      </c>
      <c r="BL209" s="17" t="s">
        <v>258</v>
      </c>
      <c r="BM209" s="229" t="s">
        <v>334</v>
      </c>
    </row>
    <row r="210" s="13" customFormat="1">
      <c r="A210" s="13"/>
      <c r="B210" s="231"/>
      <c r="C210" s="232"/>
      <c r="D210" s="233" t="s">
        <v>142</v>
      </c>
      <c r="E210" s="234" t="s">
        <v>1</v>
      </c>
      <c r="F210" s="235" t="s">
        <v>187</v>
      </c>
      <c r="G210" s="232"/>
      <c r="H210" s="236">
        <v>57.499999999999993</v>
      </c>
      <c r="I210" s="237"/>
      <c r="J210" s="232"/>
      <c r="K210" s="232"/>
      <c r="L210" s="238"/>
      <c r="M210" s="239"/>
      <c r="N210" s="240"/>
      <c r="O210" s="240"/>
      <c r="P210" s="240"/>
      <c r="Q210" s="240"/>
      <c r="R210" s="240"/>
      <c r="S210" s="240"/>
      <c r="T210" s="241"/>
      <c r="U210" s="13"/>
      <c r="V210" s="13"/>
      <c r="W210" s="13"/>
      <c r="X210" s="13"/>
      <c r="Y210" s="13"/>
      <c r="Z210" s="13"/>
      <c r="AA210" s="13"/>
      <c r="AB210" s="13"/>
      <c r="AC210" s="13"/>
      <c r="AD210" s="13"/>
      <c r="AE210" s="13"/>
      <c r="AT210" s="242" t="s">
        <v>142</v>
      </c>
      <c r="AU210" s="242" t="s">
        <v>84</v>
      </c>
      <c r="AV210" s="13" t="s">
        <v>84</v>
      </c>
      <c r="AW210" s="13" t="s">
        <v>144</v>
      </c>
      <c r="AX210" s="13" t="s">
        <v>76</v>
      </c>
      <c r="AY210" s="242" t="s">
        <v>128</v>
      </c>
    </row>
    <row r="211" s="14" customFormat="1">
      <c r="A211" s="14"/>
      <c r="B211" s="243"/>
      <c r="C211" s="244"/>
      <c r="D211" s="233" t="s">
        <v>142</v>
      </c>
      <c r="E211" s="245" t="s">
        <v>1</v>
      </c>
      <c r="F211" s="246" t="s">
        <v>145</v>
      </c>
      <c r="G211" s="244"/>
      <c r="H211" s="247">
        <v>57.499999999999993</v>
      </c>
      <c r="I211" s="248"/>
      <c r="J211" s="244"/>
      <c r="K211" s="244"/>
      <c r="L211" s="249"/>
      <c r="M211" s="250"/>
      <c r="N211" s="251"/>
      <c r="O211" s="251"/>
      <c r="P211" s="251"/>
      <c r="Q211" s="251"/>
      <c r="R211" s="251"/>
      <c r="S211" s="251"/>
      <c r="T211" s="252"/>
      <c r="U211" s="14"/>
      <c r="V211" s="14"/>
      <c r="W211" s="14"/>
      <c r="X211" s="14"/>
      <c r="Y211" s="14"/>
      <c r="Z211" s="14"/>
      <c r="AA211" s="14"/>
      <c r="AB211" s="14"/>
      <c r="AC211" s="14"/>
      <c r="AD211" s="14"/>
      <c r="AE211" s="14"/>
      <c r="AT211" s="253" t="s">
        <v>142</v>
      </c>
      <c r="AU211" s="253" t="s">
        <v>84</v>
      </c>
      <c r="AV211" s="14" t="s">
        <v>135</v>
      </c>
      <c r="AW211" s="14" t="s">
        <v>144</v>
      </c>
      <c r="AX211" s="14" t="s">
        <v>21</v>
      </c>
      <c r="AY211" s="253" t="s">
        <v>128</v>
      </c>
    </row>
    <row r="212" s="2" customFormat="1" ht="24.15" customHeight="1">
      <c r="A212" s="38"/>
      <c r="B212" s="39"/>
      <c r="C212" s="254" t="s">
        <v>238</v>
      </c>
      <c r="D212" s="254" t="s">
        <v>155</v>
      </c>
      <c r="E212" s="255" t="s">
        <v>335</v>
      </c>
      <c r="F212" s="256" t="s">
        <v>336</v>
      </c>
      <c r="G212" s="257" t="s">
        <v>152</v>
      </c>
      <c r="H212" s="258">
        <v>220</v>
      </c>
      <c r="I212" s="259"/>
      <c r="J212" s="260">
        <f>ROUND(I212*H212,2)</f>
        <v>0</v>
      </c>
      <c r="K212" s="256" t="s">
        <v>141</v>
      </c>
      <c r="L212" s="261"/>
      <c r="M212" s="264" t="s">
        <v>1</v>
      </c>
      <c r="N212" s="265" t="s">
        <v>41</v>
      </c>
      <c r="O212" s="266"/>
      <c r="P212" s="267">
        <f>O212*H212</f>
        <v>0</v>
      </c>
      <c r="Q212" s="267">
        <v>0.00017000000000000001</v>
      </c>
      <c r="R212" s="267">
        <f>Q212*H212</f>
        <v>0.037400000000000003</v>
      </c>
      <c r="S212" s="267">
        <v>0</v>
      </c>
      <c r="T212" s="268">
        <f>S212*H212</f>
        <v>0</v>
      </c>
      <c r="U212" s="38"/>
      <c r="V212" s="38"/>
      <c r="W212" s="38"/>
      <c r="X212" s="38"/>
      <c r="Y212" s="38"/>
      <c r="Z212" s="38"/>
      <c r="AA212" s="38"/>
      <c r="AB212" s="38"/>
      <c r="AC212" s="38"/>
      <c r="AD212" s="38"/>
      <c r="AE212" s="38"/>
      <c r="AR212" s="229" t="s">
        <v>326</v>
      </c>
      <c r="AT212" s="229" t="s">
        <v>155</v>
      </c>
      <c r="AU212" s="229" t="s">
        <v>84</v>
      </c>
      <c r="AY212" s="17" t="s">
        <v>128</v>
      </c>
      <c r="BE212" s="230">
        <f>IF(N212="základní",J212,0)</f>
        <v>0</v>
      </c>
      <c r="BF212" s="230">
        <f>IF(N212="snížená",J212,0)</f>
        <v>0</v>
      </c>
      <c r="BG212" s="230">
        <f>IF(N212="zákl. přenesená",J212,0)</f>
        <v>0</v>
      </c>
      <c r="BH212" s="230">
        <f>IF(N212="sníž. přenesená",J212,0)</f>
        <v>0</v>
      </c>
      <c r="BI212" s="230">
        <f>IF(N212="nulová",J212,0)</f>
        <v>0</v>
      </c>
      <c r="BJ212" s="17" t="s">
        <v>21</v>
      </c>
      <c r="BK212" s="230">
        <f>ROUND(I212*H212,2)</f>
        <v>0</v>
      </c>
      <c r="BL212" s="17" t="s">
        <v>258</v>
      </c>
      <c r="BM212" s="229" t="s">
        <v>337</v>
      </c>
    </row>
    <row r="213" s="2" customFormat="1" ht="6.96" customHeight="1">
      <c r="A213" s="38"/>
      <c r="B213" s="66"/>
      <c r="C213" s="67"/>
      <c r="D213" s="67"/>
      <c r="E213" s="67"/>
      <c r="F213" s="67"/>
      <c r="G213" s="67"/>
      <c r="H213" s="67"/>
      <c r="I213" s="67"/>
      <c r="J213" s="67"/>
      <c r="K213" s="67"/>
      <c r="L213" s="44"/>
      <c r="M213" s="38"/>
      <c r="O213" s="38"/>
      <c r="P213" s="38"/>
      <c r="Q213" s="38"/>
      <c r="R213" s="38"/>
      <c r="S213" s="38"/>
      <c r="T213" s="38"/>
      <c r="U213" s="38"/>
      <c r="V213" s="38"/>
      <c r="W213" s="38"/>
      <c r="X213" s="38"/>
      <c r="Y213" s="38"/>
      <c r="Z213" s="38"/>
      <c r="AA213" s="38"/>
      <c r="AB213" s="38"/>
      <c r="AC213" s="38"/>
      <c r="AD213" s="38"/>
      <c r="AE213" s="38"/>
    </row>
  </sheetData>
  <sheetProtection sheet="1" autoFilter="0" formatColumns="0" formatRows="0" objects="1" scenarios="1" spinCount="100000" saltValue="bO6dw/kB5apuXyectj3vbaoNMyjRIJ5xrU2e+8BEuv6sT/GllpoCOkQDlWZd8euqsB1fq23DosWksrgGCqiijw==" hashValue="EcKzQnccRtejTEApx9ThVDhdKpLrxlteBpWkOFxvP0wGTDF3DeTA1mdCmuSgPujEi/wRtok8I2l+8evKXyoGJw==" algorithmName="SHA-512" password="CC35"/>
  <autoFilter ref="C123:K212"/>
  <mergeCells count="9">
    <mergeCell ref="E7:H7"/>
    <mergeCell ref="E9:H9"/>
    <mergeCell ref="E18:H18"/>
    <mergeCell ref="E27:H27"/>
    <mergeCell ref="E85:H85"/>
    <mergeCell ref="E87:H87"/>
    <mergeCell ref="E114:H114"/>
    <mergeCell ref="E116:H116"/>
    <mergeCell ref="L2:V2"/>
  </mergeCells>
  <pageMargins left="0.39375" right="0.39375" top="0.39375" bottom="0.39375" header="0" footer="0"/>
  <pageSetup paperSize="9" orientation="portrait" blackAndWhite="1" fitToHeight="100"/>
  <headerFooter>
    <oddFooter>&amp;CStrana &amp;P z &amp;N</oddFooter>
  </headerFooter>
  <drawing r:id="rId1"/>
</worksheet>
</file>

<file path=xl/worksheets/sheet3.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17" t="s">
        <v>87</v>
      </c>
    </row>
    <row r="3" s="1" customFormat="1" ht="6.96" customHeight="1">
      <c r="B3" s="136"/>
      <c r="C3" s="137"/>
      <c r="D3" s="137"/>
      <c r="E3" s="137"/>
      <c r="F3" s="137"/>
      <c r="G3" s="137"/>
      <c r="H3" s="137"/>
      <c r="I3" s="137"/>
      <c r="J3" s="137"/>
      <c r="K3" s="137"/>
      <c r="L3" s="20"/>
      <c r="AT3" s="17" t="s">
        <v>84</v>
      </c>
    </row>
    <row r="4" s="1" customFormat="1" ht="24.96" customHeight="1">
      <c r="B4" s="20"/>
      <c r="D4" s="138" t="s">
        <v>97</v>
      </c>
      <c r="L4" s="20"/>
      <c r="M4" s="139" t="s">
        <v>10</v>
      </c>
      <c r="AT4" s="17" t="s">
        <v>4</v>
      </c>
    </row>
    <row r="5" s="1" customFormat="1" ht="6.96" customHeight="1">
      <c r="B5" s="20"/>
      <c r="L5" s="20"/>
    </row>
    <row r="6" s="1" customFormat="1" ht="12" customHeight="1">
      <c r="B6" s="20"/>
      <c r="D6" s="140" t="s">
        <v>16</v>
      </c>
      <c r="L6" s="20"/>
    </row>
    <row r="7" s="1" customFormat="1" ht="26.25" customHeight="1">
      <c r="B7" s="20"/>
      <c r="E7" s="141" t="str">
        <f>'Rekapitulace stavby'!K6</f>
        <v>007_2025 - Ochlazování kanceláří MěÚ b (1.-4.NP) VZT pro klientskou halu (1.NP)</v>
      </c>
      <c r="F7" s="140"/>
      <c r="G7" s="140"/>
      <c r="H7" s="140"/>
      <c r="L7" s="20"/>
    </row>
    <row r="8" s="2" customFormat="1" ht="12" customHeight="1">
      <c r="A8" s="38"/>
      <c r="B8" s="44"/>
      <c r="C8" s="38"/>
      <c r="D8" s="140" t="s">
        <v>98</v>
      </c>
      <c r="E8" s="38"/>
      <c r="F8" s="38"/>
      <c r="G8" s="38"/>
      <c r="H8" s="38"/>
      <c r="I8" s="38"/>
      <c r="J8" s="38"/>
      <c r="K8" s="38"/>
      <c r="L8" s="63"/>
      <c r="S8" s="38"/>
      <c r="T8" s="38"/>
      <c r="U8" s="38"/>
      <c r="V8" s="38"/>
      <c r="W8" s="38"/>
      <c r="X8" s="38"/>
      <c r="Y8" s="38"/>
      <c r="Z8" s="38"/>
      <c r="AA8" s="38"/>
      <c r="AB8" s="38"/>
      <c r="AC8" s="38"/>
      <c r="AD8" s="38"/>
      <c r="AE8" s="38"/>
    </row>
    <row r="9" s="2" customFormat="1" ht="16.5" customHeight="1">
      <c r="A9" s="38"/>
      <c r="B9" s="44"/>
      <c r="C9" s="38"/>
      <c r="D9" s="38"/>
      <c r="E9" s="142" t="s">
        <v>338</v>
      </c>
      <c r="F9" s="38"/>
      <c r="G9" s="38"/>
      <c r="H9" s="38"/>
      <c r="I9" s="38"/>
      <c r="J9" s="38"/>
      <c r="K9" s="38"/>
      <c r="L9" s="63"/>
      <c r="S9" s="38"/>
      <c r="T9" s="38"/>
      <c r="U9" s="38"/>
      <c r="V9" s="38"/>
      <c r="W9" s="38"/>
      <c r="X9" s="38"/>
      <c r="Y9" s="38"/>
      <c r="Z9" s="38"/>
      <c r="AA9" s="38"/>
      <c r="AB9" s="38"/>
      <c r="AC9" s="38"/>
      <c r="AD9" s="38"/>
      <c r="AE9" s="38"/>
    </row>
    <row r="10" s="2" customFormat="1">
      <c r="A10" s="38"/>
      <c r="B10" s="44"/>
      <c r="C10" s="38"/>
      <c r="D10" s="38"/>
      <c r="E10" s="38"/>
      <c r="F10" s="38"/>
      <c r="G10" s="38"/>
      <c r="H10" s="38"/>
      <c r="I10" s="38"/>
      <c r="J10" s="38"/>
      <c r="K10" s="38"/>
      <c r="L10" s="63"/>
      <c r="S10" s="38"/>
      <c r="T10" s="38"/>
      <c r="U10" s="38"/>
      <c r="V10" s="38"/>
      <c r="W10" s="38"/>
      <c r="X10" s="38"/>
      <c r="Y10" s="38"/>
      <c r="Z10" s="38"/>
      <c r="AA10" s="38"/>
      <c r="AB10" s="38"/>
      <c r="AC10" s="38"/>
      <c r="AD10" s="38"/>
      <c r="AE10" s="38"/>
    </row>
    <row r="11" s="2" customFormat="1" ht="12" customHeight="1">
      <c r="A11" s="38"/>
      <c r="B11" s="44"/>
      <c r="C11" s="38"/>
      <c r="D11" s="140" t="s">
        <v>19</v>
      </c>
      <c r="E11" s="38"/>
      <c r="F11" s="143" t="s">
        <v>1</v>
      </c>
      <c r="G11" s="38"/>
      <c r="H11" s="38"/>
      <c r="I11" s="140" t="s">
        <v>20</v>
      </c>
      <c r="J11" s="143" t="s">
        <v>1</v>
      </c>
      <c r="K11" s="38"/>
      <c r="L11" s="63"/>
      <c r="S11" s="38"/>
      <c r="T11" s="38"/>
      <c r="U11" s="38"/>
      <c r="V11" s="38"/>
      <c r="W11" s="38"/>
      <c r="X11" s="38"/>
      <c r="Y11" s="38"/>
      <c r="Z11" s="38"/>
      <c r="AA11" s="38"/>
      <c r="AB11" s="38"/>
      <c r="AC11" s="38"/>
      <c r="AD11" s="38"/>
      <c r="AE11" s="38"/>
    </row>
    <row r="12" s="2" customFormat="1" ht="12" customHeight="1">
      <c r="A12" s="38"/>
      <c r="B12" s="44"/>
      <c r="C12" s="38"/>
      <c r="D12" s="140" t="s">
        <v>22</v>
      </c>
      <c r="E12" s="38"/>
      <c r="F12" s="143" t="s">
        <v>23</v>
      </c>
      <c r="G12" s="38"/>
      <c r="H12" s="38"/>
      <c r="I12" s="140" t="s">
        <v>24</v>
      </c>
      <c r="J12" s="144" t="str">
        <f>'Rekapitulace stavby'!AN8</f>
        <v>27. 2. 2026</v>
      </c>
      <c r="K12" s="38"/>
      <c r="L12" s="63"/>
      <c r="S12" s="38"/>
      <c r="T12" s="38"/>
      <c r="U12" s="38"/>
      <c r="V12" s="38"/>
      <c r="W12" s="38"/>
      <c r="X12" s="38"/>
      <c r="Y12" s="38"/>
      <c r="Z12" s="38"/>
      <c r="AA12" s="38"/>
      <c r="AB12" s="38"/>
      <c r="AC12" s="38"/>
      <c r="AD12" s="38"/>
      <c r="AE12" s="38"/>
    </row>
    <row r="13" s="2" customFormat="1" ht="10.8" customHeight="1">
      <c r="A13" s="38"/>
      <c r="B13" s="44"/>
      <c r="C13" s="38"/>
      <c r="D13" s="38"/>
      <c r="E13" s="38"/>
      <c r="F13" s="38"/>
      <c r="G13" s="38"/>
      <c r="H13" s="38"/>
      <c r="I13" s="38"/>
      <c r="J13" s="38"/>
      <c r="K13" s="38"/>
      <c r="L13" s="63"/>
      <c r="S13" s="38"/>
      <c r="T13" s="38"/>
      <c r="U13" s="38"/>
      <c r="V13" s="38"/>
      <c r="W13" s="38"/>
      <c r="X13" s="38"/>
      <c r="Y13" s="38"/>
      <c r="Z13" s="38"/>
      <c r="AA13" s="38"/>
      <c r="AB13" s="38"/>
      <c r="AC13" s="38"/>
      <c r="AD13" s="38"/>
      <c r="AE13" s="38"/>
    </row>
    <row r="14" s="2" customFormat="1" ht="12" customHeight="1">
      <c r="A14" s="38"/>
      <c r="B14" s="44"/>
      <c r="C14" s="38"/>
      <c r="D14" s="140" t="s">
        <v>28</v>
      </c>
      <c r="E14" s="38"/>
      <c r="F14" s="38"/>
      <c r="G14" s="38"/>
      <c r="H14" s="38"/>
      <c r="I14" s="140" t="s">
        <v>29</v>
      </c>
      <c r="J14" s="143" t="str">
        <f>IF('Rekapitulace stavby'!AN10="","",'Rekapitulace stavby'!AN10)</f>
        <v/>
      </c>
      <c r="K14" s="38"/>
      <c r="L14" s="63"/>
      <c r="S14" s="38"/>
      <c r="T14" s="38"/>
      <c r="U14" s="38"/>
      <c r="V14" s="38"/>
      <c r="W14" s="38"/>
      <c r="X14" s="38"/>
      <c r="Y14" s="38"/>
      <c r="Z14" s="38"/>
      <c r="AA14" s="38"/>
      <c r="AB14" s="38"/>
      <c r="AC14" s="38"/>
      <c r="AD14" s="38"/>
      <c r="AE14" s="38"/>
    </row>
    <row r="15" s="2" customFormat="1" ht="18" customHeight="1">
      <c r="A15" s="38"/>
      <c r="B15" s="44"/>
      <c r="C15" s="38"/>
      <c r="D15" s="38"/>
      <c r="E15" s="143" t="str">
        <f>IF('Rekapitulace stavby'!E11="","",'Rekapitulace stavby'!E11)</f>
        <v xml:space="preserve"> </v>
      </c>
      <c r="F15" s="38"/>
      <c r="G15" s="38"/>
      <c r="H15" s="38"/>
      <c r="I15" s="140" t="s">
        <v>30</v>
      </c>
      <c r="J15" s="143" t="str">
        <f>IF('Rekapitulace stavby'!AN11="","",'Rekapitulace stavby'!AN11)</f>
        <v/>
      </c>
      <c r="K15" s="38"/>
      <c r="L15" s="63"/>
      <c r="S15" s="38"/>
      <c r="T15" s="38"/>
      <c r="U15" s="38"/>
      <c r="V15" s="38"/>
      <c r="W15" s="38"/>
      <c r="X15" s="38"/>
      <c r="Y15" s="38"/>
      <c r="Z15" s="38"/>
      <c r="AA15" s="38"/>
      <c r="AB15" s="38"/>
      <c r="AC15" s="38"/>
      <c r="AD15" s="38"/>
      <c r="AE15" s="38"/>
    </row>
    <row r="16" s="2" customFormat="1" ht="6.96" customHeight="1">
      <c r="A16" s="38"/>
      <c r="B16" s="44"/>
      <c r="C16" s="38"/>
      <c r="D16" s="38"/>
      <c r="E16" s="38"/>
      <c r="F16" s="38"/>
      <c r="G16" s="38"/>
      <c r="H16" s="38"/>
      <c r="I16" s="38"/>
      <c r="J16" s="38"/>
      <c r="K16" s="38"/>
      <c r="L16" s="63"/>
      <c r="S16" s="38"/>
      <c r="T16" s="38"/>
      <c r="U16" s="38"/>
      <c r="V16" s="38"/>
      <c r="W16" s="38"/>
      <c r="X16" s="38"/>
      <c r="Y16" s="38"/>
      <c r="Z16" s="38"/>
      <c r="AA16" s="38"/>
      <c r="AB16" s="38"/>
      <c r="AC16" s="38"/>
      <c r="AD16" s="38"/>
      <c r="AE16" s="38"/>
    </row>
    <row r="17" s="2" customFormat="1" ht="12" customHeight="1">
      <c r="A17" s="38"/>
      <c r="B17" s="44"/>
      <c r="C17" s="38"/>
      <c r="D17" s="140" t="s">
        <v>31</v>
      </c>
      <c r="E17" s="38"/>
      <c r="F17" s="38"/>
      <c r="G17" s="38"/>
      <c r="H17" s="38"/>
      <c r="I17" s="140" t="s">
        <v>29</v>
      </c>
      <c r="J17" s="33" t="str">
        <f>'Rekapitulace stavby'!AN13</f>
        <v>Vyplň údaj</v>
      </c>
      <c r="K17" s="38"/>
      <c r="L17" s="63"/>
      <c r="S17" s="38"/>
      <c r="T17" s="38"/>
      <c r="U17" s="38"/>
      <c r="V17" s="38"/>
      <c r="W17" s="38"/>
      <c r="X17" s="38"/>
      <c r="Y17" s="38"/>
      <c r="Z17" s="38"/>
      <c r="AA17" s="38"/>
      <c r="AB17" s="38"/>
      <c r="AC17" s="38"/>
      <c r="AD17" s="38"/>
      <c r="AE17" s="38"/>
    </row>
    <row r="18" s="2" customFormat="1" ht="18" customHeight="1">
      <c r="A18" s="38"/>
      <c r="B18" s="44"/>
      <c r="C18" s="38"/>
      <c r="D18" s="38"/>
      <c r="E18" s="33" t="str">
        <f>'Rekapitulace stavby'!E14</f>
        <v>Vyplň údaj</v>
      </c>
      <c r="F18" s="143"/>
      <c r="G18" s="143"/>
      <c r="H18" s="143"/>
      <c r="I18" s="140" t="s">
        <v>30</v>
      </c>
      <c r="J18" s="33" t="str">
        <f>'Rekapitulace stavby'!AN14</f>
        <v>Vyplň údaj</v>
      </c>
      <c r="K18" s="38"/>
      <c r="L18" s="63"/>
      <c r="S18" s="38"/>
      <c r="T18" s="38"/>
      <c r="U18" s="38"/>
      <c r="V18" s="38"/>
      <c r="W18" s="38"/>
      <c r="X18" s="38"/>
      <c r="Y18" s="38"/>
      <c r="Z18" s="38"/>
      <c r="AA18" s="38"/>
      <c r="AB18" s="38"/>
      <c r="AC18" s="38"/>
      <c r="AD18" s="38"/>
      <c r="AE18" s="38"/>
    </row>
    <row r="19" s="2" customFormat="1" ht="6.96" customHeight="1">
      <c r="A19" s="38"/>
      <c r="B19" s="44"/>
      <c r="C19" s="38"/>
      <c r="D19" s="38"/>
      <c r="E19" s="38"/>
      <c r="F19" s="38"/>
      <c r="G19" s="38"/>
      <c r="H19" s="38"/>
      <c r="I19" s="38"/>
      <c r="J19" s="38"/>
      <c r="K19" s="38"/>
      <c r="L19" s="63"/>
      <c r="S19" s="38"/>
      <c r="T19" s="38"/>
      <c r="U19" s="38"/>
      <c r="V19" s="38"/>
      <c r="W19" s="38"/>
      <c r="X19" s="38"/>
      <c r="Y19" s="38"/>
      <c r="Z19" s="38"/>
      <c r="AA19" s="38"/>
      <c r="AB19" s="38"/>
      <c r="AC19" s="38"/>
      <c r="AD19" s="38"/>
      <c r="AE19" s="38"/>
    </row>
    <row r="20" s="2" customFormat="1" ht="12" customHeight="1">
      <c r="A20" s="38"/>
      <c r="B20" s="44"/>
      <c r="C20" s="38"/>
      <c r="D20" s="140" t="s">
        <v>33</v>
      </c>
      <c r="E20" s="38"/>
      <c r="F20" s="38"/>
      <c r="G20" s="38"/>
      <c r="H20" s="38"/>
      <c r="I20" s="140" t="s">
        <v>29</v>
      </c>
      <c r="J20" s="143" t="str">
        <f>IF('Rekapitulace stavby'!AN16="","",'Rekapitulace stavby'!AN16)</f>
        <v/>
      </c>
      <c r="K20" s="38"/>
      <c r="L20" s="63"/>
      <c r="S20" s="38"/>
      <c r="T20" s="38"/>
      <c r="U20" s="38"/>
      <c r="V20" s="38"/>
      <c r="W20" s="38"/>
      <c r="X20" s="38"/>
      <c r="Y20" s="38"/>
      <c r="Z20" s="38"/>
      <c r="AA20" s="38"/>
      <c r="AB20" s="38"/>
      <c r="AC20" s="38"/>
      <c r="AD20" s="38"/>
      <c r="AE20" s="38"/>
    </row>
    <row r="21" s="2" customFormat="1" ht="18" customHeight="1">
      <c r="A21" s="38"/>
      <c r="B21" s="44"/>
      <c r="C21" s="38"/>
      <c r="D21" s="38"/>
      <c r="E21" s="143" t="str">
        <f>IF('Rekapitulace stavby'!E17="","",'Rekapitulace stavby'!E17)</f>
        <v xml:space="preserve"> </v>
      </c>
      <c r="F21" s="38"/>
      <c r="G21" s="38"/>
      <c r="H21" s="38"/>
      <c r="I21" s="140" t="s">
        <v>30</v>
      </c>
      <c r="J21" s="143" t="str">
        <f>IF('Rekapitulace stavby'!AN17="","",'Rekapitulace stavby'!AN17)</f>
        <v/>
      </c>
      <c r="K21" s="38"/>
      <c r="L21" s="63"/>
      <c r="S21" s="38"/>
      <c r="T21" s="38"/>
      <c r="U21" s="38"/>
      <c r="V21" s="38"/>
      <c r="W21" s="38"/>
      <c r="X21" s="38"/>
      <c r="Y21" s="38"/>
      <c r="Z21" s="38"/>
      <c r="AA21" s="38"/>
      <c r="AB21" s="38"/>
      <c r="AC21" s="38"/>
      <c r="AD21" s="38"/>
      <c r="AE21" s="38"/>
    </row>
    <row r="22" s="2" customFormat="1" ht="6.96" customHeight="1">
      <c r="A22" s="38"/>
      <c r="B22" s="44"/>
      <c r="C22" s="38"/>
      <c r="D22" s="38"/>
      <c r="E22" s="38"/>
      <c r="F22" s="38"/>
      <c r="G22" s="38"/>
      <c r="H22" s="38"/>
      <c r="I22" s="38"/>
      <c r="J22" s="38"/>
      <c r="K22" s="38"/>
      <c r="L22" s="63"/>
      <c r="S22" s="38"/>
      <c r="T22" s="38"/>
      <c r="U22" s="38"/>
      <c r="V22" s="38"/>
      <c r="W22" s="38"/>
      <c r="X22" s="38"/>
      <c r="Y22" s="38"/>
      <c r="Z22" s="38"/>
      <c r="AA22" s="38"/>
      <c r="AB22" s="38"/>
      <c r="AC22" s="38"/>
      <c r="AD22" s="38"/>
      <c r="AE22" s="38"/>
    </row>
    <row r="23" s="2" customFormat="1" ht="12" customHeight="1">
      <c r="A23" s="38"/>
      <c r="B23" s="44"/>
      <c r="C23" s="38"/>
      <c r="D23" s="140" t="s">
        <v>34</v>
      </c>
      <c r="E23" s="38"/>
      <c r="F23" s="38"/>
      <c r="G23" s="38"/>
      <c r="H23" s="38"/>
      <c r="I23" s="140" t="s">
        <v>29</v>
      </c>
      <c r="J23" s="143" t="str">
        <f>IF('Rekapitulace stavby'!AN19="","",'Rekapitulace stavby'!AN19)</f>
        <v/>
      </c>
      <c r="K23" s="38"/>
      <c r="L23" s="63"/>
      <c r="S23" s="38"/>
      <c r="T23" s="38"/>
      <c r="U23" s="38"/>
      <c r="V23" s="38"/>
      <c r="W23" s="38"/>
      <c r="X23" s="38"/>
      <c r="Y23" s="38"/>
      <c r="Z23" s="38"/>
      <c r="AA23" s="38"/>
      <c r="AB23" s="38"/>
      <c r="AC23" s="38"/>
      <c r="AD23" s="38"/>
      <c r="AE23" s="38"/>
    </row>
    <row r="24" s="2" customFormat="1" ht="18" customHeight="1">
      <c r="A24" s="38"/>
      <c r="B24" s="44"/>
      <c r="C24" s="38"/>
      <c r="D24" s="38"/>
      <c r="E24" s="143" t="str">
        <f>IF('Rekapitulace stavby'!E20="","",'Rekapitulace stavby'!E20)</f>
        <v xml:space="preserve"> </v>
      </c>
      <c r="F24" s="38"/>
      <c r="G24" s="38"/>
      <c r="H24" s="38"/>
      <c r="I24" s="140" t="s">
        <v>30</v>
      </c>
      <c r="J24" s="143" t="str">
        <f>IF('Rekapitulace stavby'!AN20="","",'Rekapitulace stavby'!AN20)</f>
        <v/>
      </c>
      <c r="K24" s="38"/>
      <c r="L24" s="63"/>
      <c r="S24" s="38"/>
      <c r="T24" s="38"/>
      <c r="U24" s="38"/>
      <c r="V24" s="38"/>
      <c r="W24" s="38"/>
      <c r="X24" s="38"/>
      <c r="Y24" s="38"/>
      <c r="Z24" s="38"/>
      <c r="AA24" s="38"/>
      <c r="AB24" s="38"/>
      <c r="AC24" s="38"/>
      <c r="AD24" s="38"/>
      <c r="AE24" s="38"/>
    </row>
    <row r="25" s="2" customFormat="1" ht="6.96" customHeight="1">
      <c r="A25" s="38"/>
      <c r="B25" s="44"/>
      <c r="C25" s="38"/>
      <c r="D25" s="38"/>
      <c r="E25" s="38"/>
      <c r="F25" s="38"/>
      <c r="G25" s="38"/>
      <c r="H25" s="38"/>
      <c r="I25" s="38"/>
      <c r="J25" s="38"/>
      <c r="K25" s="38"/>
      <c r="L25" s="63"/>
      <c r="S25" s="38"/>
      <c r="T25" s="38"/>
      <c r="U25" s="38"/>
      <c r="V25" s="38"/>
      <c r="W25" s="38"/>
      <c r="X25" s="38"/>
      <c r="Y25" s="38"/>
      <c r="Z25" s="38"/>
      <c r="AA25" s="38"/>
      <c r="AB25" s="38"/>
      <c r="AC25" s="38"/>
      <c r="AD25" s="38"/>
      <c r="AE25" s="38"/>
    </row>
    <row r="26" s="2" customFormat="1" ht="12" customHeight="1">
      <c r="A26" s="38"/>
      <c r="B26" s="44"/>
      <c r="C26" s="38"/>
      <c r="D26" s="140" t="s">
        <v>35</v>
      </c>
      <c r="E26" s="38"/>
      <c r="F26" s="38"/>
      <c r="G26" s="38"/>
      <c r="H26" s="38"/>
      <c r="I26" s="38"/>
      <c r="J26" s="38"/>
      <c r="K26" s="38"/>
      <c r="L26" s="63"/>
      <c r="S26" s="38"/>
      <c r="T26" s="38"/>
      <c r="U26" s="38"/>
      <c r="V26" s="38"/>
      <c r="W26" s="38"/>
      <c r="X26" s="38"/>
      <c r="Y26" s="38"/>
      <c r="Z26" s="38"/>
      <c r="AA26" s="38"/>
      <c r="AB26" s="38"/>
      <c r="AC26" s="38"/>
      <c r="AD26" s="38"/>
      <c r="AE26" s="38"/>
    </row>
    <row r="27" s="8" customFormat="1" ht="16.5" customHeight="1">
      <c r="A27" s="145"/>
      <c r="B27" s="146"/>
      <c r="C27" s="145"/>
      <c r="D27" s="145"/>
      <c r="E27" s="147" t="s">
        <v>1</v>
      </c>
      <c r="F27" s="147"/>
      <c r="G27" s="147"/>
      <c r="H27" s="147"/>
      <c r="I27" s="145"/>
      <c r="J27" s="145"/>
      <c r="K27" s="145"/>
      <c r="L27" s="148"/>
      <c r="S27" s="145"/>
      <c r="T27" s="145"/>
      <c r="U27" s="145"/>
      <c r="V27" s="145"/>
      <c r="W27" s="145"/>
      <c r="X27" s="145"/>
      <c r="Y27" s="145"/>
      <c r="Z27" s="145"/>
      <c r="AA27" s="145"/>
      <c r="AB27" s="145"/>
      <c r="AC27" s="145"/>
      <c r="AD27" s="145"/>
      <c r="AE27" s="145"/>
    </row>
    <row r="28" s="2" customFormat="1" ht="6.96" customHeight="1">
      <c r="A28" s="38"/>
      <c r="B28" s="44"/>
      <c r="C28" s="38"/>
      <c r="D28" s="38"/>
      <c r="E28" s="38"/>
      <c r="F28" s="38"/>
      <c r="G28" s="38"/>
      <c r="H28" s="38"/>
      <c r="I28" s="38"/>
      <c r="J28" s="38"/>
      <c r="K28" s="38"/>
      <c r="L28" s="63"/>
      <c r="S28" s="38"/>
      <c r="T28" s="38"/>
      <c r="U28" s="38"/>
      <c r="V28" s="38"/>
      <c r="W28" s="38"/>
      <c r="X28" s="38"/>
      <c r="Y28" s="38"/>
      <c r="Z28" s="38"/>
      <c r="AA28" s="38"/>
      <c r="AB28" s="38"/>
      <c r="AC28" s="38"/>
      <c r="AD28" s="38"/>
      <c r="AE28" s="38"/>
    </row>
    <row r="29" s="2" customFormat="1" ht="6.96" customHeight="1">
      <c r="A29" s="38"/>
      <c r="B29" s="44"/>
      <c r="C29" s="38"/>
      <c r="D29" s="149"/>
      <c r="E29" s="149"/>
      <c r="F29" s="149"/>
      <c r="G29" s="149"/>
      <c r="H29" s="149"/>
      <c r="I29" s="149"/>
      <c r="J29" s="149"/>
      <c r="K29" s="149"/>
      <c r="L29" s="63"/>
      <c r="S29" s="38"/>
      <c r="T29" s="38"/>
      <c r="U29" s="38"/>
      <c r="V29" s="38"/>
      <c r="W29" s="38"/>
      <c r="X29" s="38"/>
      <c r="Y29" s="38"/>
      <c r="Z29" s="38"/>
      <c r="AA29" s="38"/>
      <c r="AB29" s="38"/>
      <c r="AC29" s="38"/>
      <c r="AD29" s="38"/>
      <c r="AE29" s="38"/>
    </row>
    <row r="30" s="2" customFormat="1" ht="25.44" customHeight="1">
      <c r="A30" s="38"/>
      <c r="B30" s="44"/>
      <c r="C30" s="38"/>
      <c r="D30" s="150" t="s">
        <v>36</v>
      </c>
      <c r="E30" s="38"/>
      <c r="F30" s="38"/>
      <c r="G30" s="38"/>
      <c r="H30" s="38"/>
      <c r="I30" s="38"/>
      <c r="J30" s="151">
        <f>ROUNDUP(J135, 2)</f>
        <v>0</v>
      </c>
      <c r="K30" s="38"/>
      <c r="L30" s="63"/>
      <c r="S30" s="38"/>
      <c r="T30" s="38"/>
      <c r="U30" s="38"/>
      <c r="V30" s="38"/>
      <c r="W30" s="38"/>
      <c r="X30" s="38"/>
      <c r="Y30" s="38"/>
      <c r="Z30" s="38"/>
      <c r="AA30" s="38"/>
      <c r="AB30" s="38"/>
      <c r="AC30" s="38"/>
      <c r="AD30" s="38"/>
      <c r="AE30" s="38"/>
    </row>
    <row r="31" s="2" customFormat="1" ht="6.96" customHeight="1">
      <c r="A31" s="38"/>
      <c r="B31" s="44"/>
      <c r="C31" s="38"/>
      <c r="D31" s="149"/>
      <c r="E31" s="149"/>
      <c r="F31" s="149"/>
      <c r="G31" s="149"/>
      <c r="H31" s="149"/>
      <c r="I31" s="149"/>
      <c r="J31" s="149"/>
      <c r="K31" s="149"/>
      <c r="L31" s="63"/>
      <c r="S31" s="38"/>
      <c r="T31" s="38"/>
      <c r="U31" s="38"/>
      <c r="V31" s="38"/>
      <c r="W31" s="38"/>
      <c r="X31" s="38"/>
      <c r="Y31" s="38"/>
      <c r="Z31" s="38"/>
      <c r="AA31" s="38"/>
      <c r="AB31" s="38"/>
      <c r="AC31" s="38"/>
      <c r="AD31" s="38"/>
      <c r="AE31" s="38"/>
    </row>
    <row r="32" s="2" customFormat="1" ht="14.4" customHeight="1">
      <c r="A32" s="38"/>
      <c r="B32" s="44"/>
      <c r="C32" s="38"/>
      <c r="D32" s="38"/>
      <c r="E32" s="38"/>
      <c r="F32" s="152" t="s">
        <v>38</v>
      </c>
      <c r="G32" s="38"/>
      <c r="H32" s="38"/>
      <c r="I32" s="152" t="s">
        <v>37</v>
      </c>
      <c r="J32" s="152" t="s">
        <v>39</v>
      </c>
      <c r="K32" s="38"/>
      <c r="L32" s="63"/>
      <c r="S32" s="38"/>
      <c r="T32" s="38"/>
      <c r="U32" s="38"/>
      <c r="V32" s="38"/>
      <c r="W32" s="38"/>
      <c r="X32" s="38"/>
      <c r="Y32" s="38"/>
      <c r="Z32" s="38"/>
      <c r="AA32" s="38"/>
      <c r="AB32" s="38"/>
      <c r="AC32" s="38"/>
      <c r="AD32" s="38"/>
      <c r="AE32" s="38"/>
    </row>
    <row r="33" s="2" customFormat="1" ht="14.4" customHeight="1">
      <c r="A33" s="38"/>
      <c r="B33" s="44"/>
      <c r="C33" s="38"/>
      <c r="D33" s="153" t="s">
        <v>40</v>
      </c>
      <c r="E33" s="140" t="s">
        <v>41</v>
      </c>
      <c r="F33" s="154">
        <f>ROUNDUP((SUM(BE135:BE418)),  2)</f>
        <v>0</v>
      </c>
      <c r="G33" s="38"/>
      <c r="H33" s="38"/>
      <c r="I33" s="155">
        <v>0.20999999999999999</v>
      </c>
      <c r="J33" s="154">
        <f>ROUNDUP(((SUM(BE135:BE418))*I33),  2)</f>
        <v>0</v>
      </c>
      <c r="K33" s="38"/>
      <c r="L33" s="63"/>
      <c r="S33" s="38"/>
      <c r="T33" s="38"/>
      <c r="U33" s="38"/>
      <c r="V33" s="38"/>
      <c r="W33" s="38"/>
      <c r="X33" s="38"/>
      <c r="Y33" s="38"/>
      <c r="Z33" s="38"/>
      <c r="AA33" s="38"/>
      <c r="AB33" s="38"/>
      <c r="AC33" s="38"/>
      <c r="AD33" s="38"/>
      <c r="AE33" s="38"/>
    </row>
    <row r="34" s="2" customFormat="1" ht="14.4" customHeight="1">
      <c r="A34" s="38"/>
      <c r="B34" s="44"/>
      <c r="C34" s="38"/>
      <c r="D34" s="38"/>
      <c r="E34" s="140" t="s">
        <v>42</v>
      </c>
      <c r="F34" s="154">
        <f>ROUNDUP((SUM(BF135:BF418)),  2)</f>
        <v>0</v>
      </c>
      <c r="G34" s="38"/>
      <c r="H34" s="38"/>
      <c r="I34" s="155">
        <v>0.12</v>
      </c>
      <c r="J34" s="154">
        <f>ROUNDUP(((SUM(BF135:BF418))*I34),  2)</f>
        <v>0</v>
      </c>
      <c r="K34" s="38"/>
      <c r="L34" s="63"/>
      <c r="S34" s="38"/>
      <c r="T34" s="38"/>
      <c r="U34" s="38"/>
      <c r="V34" s="38"/>
      <c r="W34" s="38"/>
      <c r="X34" s="38"/>
      <c r="Y34" s="38"/>
      <c r="Z34" s="38"/>
      <c r="AA34" s="38"/>
      <c r="AB34" s="38"/>
      <c r="AC34" s="38"/>
      <c r="AD34" s="38"/>
      <c r="AE34" s="38"/>
    </row>
    <row r="35" hidden="1" s="2" customFormat="1" ht="14.4" customHeight="1">
      <c r="A35" s="38"/>
      <c r="B35" s="44"/>
      <c r="C35" s="38"/>
      <c r="D35" s="38"/>
      <c r="E35" s="140" t="s">
        <v>43</v>
      </c>
      <c r="F35" s="154">
        <f>ROUNDUP((SUM(BG135:BG418)),  2)</f>
        <v>0</v>
      </c>
      <c r="G35" s="38"/>
      <c r="H35" s="38"/>
      <c r="I35" s="155">
        <v>0.20999999999999999</v>
      </c>
      <c r="J35" s="154">
        <f>0</f>
        <v>0</v>
      </c>
      <c r="K35" s="38"/>
      <c r="L35" s="63"/>
      <c r="S35" s="38"/>
      <c r="T35" s="38"/>
      <c r="U35" s="38"/>
      <c r="V35" s="38"/>
      <c r="W35" s="38"/>
      <c r="X35" s="38"/>
      <c r="Y35" s="38"/>
      <c r="Z35" s="38"/>
      <c r="AA35" s="38"/>
      <c r="AB35" s="38"/>
      <c r="AC35" s="38"/>
      <c r="AD35" s="38"/>
      <c r="AE35" s="38"/>
    </row>
    <row r="36" hidden="1" s="2" customFormat="1" ht="14.4" customHeight="1">
      <c r="A36" s="38"/>
      <c r="B36" s="44"/>
      <c r="C36" s="38"/>
      <c r="D36" s="38"/>
      <c r="E36" s="140" t="s">
        <v>44</v>
      </c>
      <c r="F36" s="154">
        <f>ROUNDUP((SUM(BH135:BH418)),  2)</f>
        <v>0</v>
      </c>
      <c r="G36" s="38"/>
      <c r="H36" s="38"/>
      <c r="I36" s="155">
        <v>0.12</v>
      </c>
      <c r="J36" s="154">
        <f>0</f>
        <v>0</v>
      </c>
      <c r="K36" s="38"/>
      <c r="L36" s="63"/>
      <c r="S36" s="38"/>
      <c r="T36" s="38"/>
      <c r="U36" s="38"/>
      <c r="V36" s="38"/>
      <c r="W36" s="38"/>
      <c r="X36" s="38"/>
      <c r="Y36" s="38"/>
      <c r="Z36" s="38"/>
      <c r="AA36" s="38"/>
      <c r="AB36" s="38"/>
      <c r="AC36" s="38"/>
      <c r="AD36" s="38"/>
      <c r="AE36" s="38"/>
    </row>
    <row r="37" hidden="1" s="2" customFormat="1" ht="14.4" customHeight="1">
      <c r="A37" s="38"/>
      <c r="B37" s="44"/>
      <c r="C37" s="38"/>
      <c r="D37" s="38"/>
      <c r="E37" s="140" t="s">
        <v>45</v>
      </c>
      <c r="F37" s="154">
        <f>ROUNDUP((SUM(BI135:BI418)),  2)</f>
        <v>0</v>
      </c>
      <c r="G37" s="38"/>
      <c r="H37" s="38"/>
      <c r="I37" s="155">
        <v>0</v>
      </c>
      <c r="J37" s="154">
        <f>0</f>
        <v>0</v>
      </c>
      <c r="K37" s="38"/>
      <c r="L37" s="63"/>
      <c r="S37" s="38"/>
      <c r="T37" s="38"/>
      <c r="U37" s="38"/>
      <c r="V37" s="38"/>
      <c r="W37" s="38"/>
      <c r="X37" s="38"/>
      <c r="Y37" s="38"/>
      <c r="Z37" s="38"/>
      <c r="AA37" s="38"/>
      <c r="AB37" s="38"/>
      <c r="AC37" s="38"/>
      <c r="AD37" s="38"/>
      <c r="AE37" s="38"/>
    </row>
    <row r="38" s="2" customFormat="1" ht="6.96" customHeight="1">
      <c r="A38" s="38"/>
      <c r="B38" s="44"/>
      <c r="C38" s="38"/>
      <c r="D38" s="38"/>
      <c r="E38" s="38"/>
      <c r="F38" s="38"/>
      <c r="G38" s="38"/>
      <c r="H38" s="38"/>
      <c r="I38" s="38"/>
      <c r="J38" s="38"/>
      <c r="K38" s="38"/>
      <c r="L38" s="63"/>
      <c r="S38" s="38"/>
      <c r="T38" s="38"/>
      <c r="U38" s="38"/>
      <c r="V38" s="38"/>
      <c r="W38" s="38"/>
      <c r="X38" s="38"/>
      <c r="Y38" s="38"/>
      <c r="Z38" s="38"/>
      <c r="AA38" s="38"/>
      <c r="AB38" s="38"/>
      <c r="AC38" s="38"/>
      <c r="AD38" s="38"/>
      <c r="AE38" s="38"/>
    </row>
    <row r="39" s="2" customFormat="1" ht="25.44" customHeight="1">
      <c r="A39" s="38"/>
      <c r="B39" s="44"/>
      <c r="C39" s="156"/>
      <c r="D39" s="157" t="s">
        <v>46</v>
      </c>
      <c r="E39" s="158"/>
      <c r="F39" s="158"/>
      <c r="G39" s="159" t="s">
        <v>47</v>
      </c>
      <c r="H39" s="160" t="s">
        <v>48</v>
      </c>
      <c r="I39" s="158"/>
      <c r="J39" s="161">
        <f>SUM(J30:J37)</f>
        <v>0</v>
      </c>
      <c r="K39" s="162"/>
      <c r="L39" s="63"/>
      <c r="S39" s="38"/>
      <c r="T39" s="38"/>
      <c r="U39" s="38"/>
      <c r="V39" s="38"/>
      <c r="W39" s="38"/>
      <c r="X39" s="38"/>
      <c r="Y39" s="38"/>
      <c r="Z39" s="38"/>
      <c r="AA39" s="38"/>
      <c r="AB39" s="38"/>
      <c r="AC39" s="38"/>
      <c r="AD39" s="38"/>
      <c r="AE39" s="38"/>
    </row>
    <row r="40" s="2" customFormat="1" ht="14.4" customHeight="1">
      <c r="A40" s="38"/>
      <c r="B40" s="44"/>
      <c r="C40" s="38"/>
      <c r="D40" s="38"/>
      <c r="E40" s="38"/>
      <c r="F40" s="38"/>
      <c r="G40" s="38"/>
      <c r="H40" s="38"/>
      <c r="I40" s="38"/>
      <c r="J40" s="38"/>
      <c r="K40" s="38"/>
      <c r="L40" s="63"/>
      <c r="S40" s="38"/>
      <c r="T40" s="38"/>
      <c r="U40" s="38"/>
      <c r="V40" s="38"/>
      <c r="W40" s="38"/>
      <c r="X40" s="38"/>
      <c r="Y40" s="38"/>
      <c r="Z40" s="38"/>
      <c r="AA40" s="38"/>
      <c r="AB40" s="38"/>
      <c r="AC40" s="38"/>
      <c r="AD40" s="38"/>
      <c r="AE40" s="38"/>
    </row>
    <row r="41" s="1" customFormat="1" ht="14.4" customHeight="1">
      <c r="B41" s="20"/>
      <c r="L41" s="20"/>
    </row>
    <row r="42" s="1" customFormat="1" ht="14.4" customHeight="1">
      <c r="B42" s="20"/>
      <c r="L42" s="20"/>
    </row>
    <row r="43" s="1" customFormat="1" ht="14.4" customHeight="1">
      <c r="B43" s="20"/>
      <c r="L43" s="20"/>
    </row>
    <row r="44" s="1" customFormat="1" ht="14.4" customHeight="1">
      <c r="B44" s="20"/>
      <c r="L44" s="20"/>
    </row>
    <row r="45" s="1" customFormat="1" ht="14.4" customHeight="1">
      <c r="B45" s="20"/>
      <c r="L45" s="20"/>
    </row>
    <row r="46" s="1" customFormat="1" ht="14.4" customHeight="1">
      <c r="B46" s="20"/>
      <c r="L46" s="20"/>
    </row>
    <row r="47" s="1" customFormat="1" ht="14.4" customHeight="1">
      <c r="B47" s="20"/>
      <c r="L47" s="20"/>
    </row>
    <row r="48" s="1" customFormat="1" ht="14.4" customHeight="1">
      <c r="B48" s="20"/>
      <c r="L48" s="20"/>
    </row>
    <row r="49" s="1" customFormat="1" ht="14.4" customHeight="1">
      <c r="B49" s="20"/>
      <c r="L49" s="20"/>
    </row>
    <row r="50" s="2" customFormat="1" ht="14.4" customHeight="1">
      <c r="B50" s="63"/>
      <c r="D50" s="163" t="s">
        <v>49</v>
      </c>
      <c r="E50" s="164"/>
      <c r="F50" s="164"/>
      <c r="G50" s="163" t="s">
        <v>50</v>
      </c>
      <c r="H50" s="164"/>
      <c r="I50" s="164"/>
      <c r="J50" s="164"/>
      <c r="K50" s="164"/>
      <c r="L50" s="63"/>
    </row>
    <row r="51">
      <c r="B51" s="20"/>
      <c r="L51" s="20"/>
    </row>
    <row r="52">
      <c r="B52" s="20"/>
      <c r="L52" s="20"/>
    </row>
    <row r="53">
      <c r="B53" s="20"/>
      <c r="L53" s="20"/>
    </row>
    <row r="54">
      <c r="B54" s="20"/>
      <c r="L54" s="20"/>
    </row>
    <row r="55">
      <c r="B55" s="20"/>
      <c r="L55" s="20"/>
    </row>
    <row r="56">
      <c r="B56" s="20"/>
      <c r="L56" s="20"/>
    </row>
    <row r="57">
      <c r="B57" s="20"/>
      <c r="L57" s="20"/>
    </row>
    <row r="58">
      <c r="B58" s="20"/>
      <c r="L58" s="20"/>
    </row>
    <row r="59">
      <c r="B59" s="20"/>
      <c r="L59" s="20"/>
    </row>
    <row r="60">
      <c r="B60" s="20"/>
      <c r="L60" s="20"/>
    </row>
    <row r="61" s="2" customFormat="1">
      <c r="A61" s="38"/>
      <c r="B61" s="44"/>
      <c r="C61" s="38"/>
      <c r="D61" s="165" t="s">
        <v>51</v>
      </c>
      <c r="E61" s="166"/>
      <c r="F61" s="167" t="s">
        <v>52</v>
      </c>
      <c r="G61" s="165" t="s">
        <v>51</v>
      </c>
      <c r="H61" s="166"/>
      <c r="I61" s="166"/>
      <c r="J61" s="168" t="s">
        <v>52</v>
      </c>
      <c r="K61" s="166"/>
      <c r="L61" s="63"/>
      <c r="S61" s="38"/>
      <c r="T61" s="38"/>
      <c r="U61" s="38"/>
      <c r="V61" s="38"/>
      <c r="W61" s="38"/>
      <c r="X61" s="38"/>
      <c r="Y61" s="38"/>
      <c r="Z61" s="38"/>
      <c r="AA61" s="38"/>
      <c r="AB61" s="38"/>
      <c r="AC61" s="38"/>
      <c r="AD61" s="38"/>
      <c r="AE61" s="38"/>
    </row>
    <row r="62">
      <c r="B62" s="20"/>
      <c r="L62" s="20"/>
    </row>
    <row r="63">
      <c r="B63" s="20"/>
      <c r="L63" s="20"/>
    </row>
    <row r="64">
      <c r="B64" s="20"/>
      <c r="L64" s="20"/>
    </row>
    <row r="65" s="2" customFormat="1">
      <c r="A65" s="38"/>
      <c r="B65" s="44"/>
      <c r="C65" s="38"/>
      <c r="D65" s="163" t="s">
        <v>53</v>
      </c>
      <c r="E65" s="169"/>
      <c r="F65" s="169"/>
      <c r="G65" s="163" t="s">
        <v>54</v>
      </c>
      <c r="H65" s="169"/>
      <c r="I65" s="169"/>
      <c r="J65" s="169"/>
      <c r="K65" s="169"/>
      <c r="L65" s="63"/>
      <c r="S65" s="38"/>
      <c r="T65" s="38"/>
      <c r="U65" s="38"/>
      <c r="V65" s="38"/>
      <c r="W65" s="38"/>
      <c r="X65" s="38"/>
      <c r="Y65" s="38"/>
      <c r="Z65" s="38"/>
      <c r="AA65" s="38"/>
      <c r="AB65" s="38"/>
      <c r="AC65" s="38"/>
      <c r="AD65" s="38"/>
      <c r="AE65" s="38"/>
    </row>
    <row r="66">
      <c r="B66" s="20"/>
      <c r="L66" s="20"/>
    </row>
    <row r="67">
      <c r="B67" s="20"/>
      <c r="L67" s="20"/>
    </row>
    <row r="68">
      <c r="B68" s="20"/>
      <c r="L68" s="20"/>
    </row>
    <row r="69">
      <c r="B69" s="20"/>
      <c r="L69" s="20"/>
    </row>
    <row r="70">
      <c r="B70" s="20"/>
      <c r="L70" s="20"/>
    </row>
    <row r="71">
      <c r="B71" s="20"/>
      <c r="L71" s="20"/>
    </row>
    <row r="72">
      <c r="B72" s="20"/>
      <c r="L72" s="20"/>
    </row>
    <row r="73">
      <c r="B73" s="20"/>
      <c r="L73" s="20"/>
    </row>
    <row r="74">
      <c r="B74" s="20"/>
      <c r="L74" s="20"/>
    </row>
    <row r="75">
      <c r="B75" s="20"/>
      <c r="L75" s="20"/>
    </row>
    <row r="76" s="2" customFormat="1">
      <c r="A76" s="38"/>
      <c r="B76" s="44"/>
      <c r="C76" s="38"/>
      <c r="D76" s="165" t="s">
        <v>51</v>
      </c>
      <c r="E76" s="166"/>
      <c r="F76" s="167" t="s">
        <v>52</v>
      </c>
      <c r="G76" s="165" t="s">
        <v>51</v>
      </c>
      <c r="H76" s="166"/>
      <c r="I76" s="166"/>
      <c r="J76" s="168" t="s">
        <v>52</v>
      </c>
      <c r="K76" s="166"/>
      <c r="L76" s="63"/>
      <c r="S76" s="38"/>
      <c r="T76" s="38"/>
      <c r="U76" s="38"/>
      <c r="V76" s="38"/>
      <c r="W76" s="38"/>
      <c r="X76" s="38"/>
      <c r="Y76" s="38"/>
      <c r="Z76" s="38"/>
      <c r="AA76" s="38"/>
      <c r="AB76" s="38"/>
      <c r="AC76" s="38"/>
      <c r="AD76" s="38"/>
      <c r="AE76" s="38"/>
    </row>
    <row r="77" s="2" customFormat="1" ht="14.4" customHeight="1">
      <c r="A77" s="38"/>
      <c r="B77" s="170"/>
      <c r="C77" s="171"/>
      <c r="D77" s="171"/>
      <c r="E77" s="171"/>
      <c r="F77" s="171"/>
      <c r="G77" s="171"/>
      <c r="H77" s="171"/>
      <c r="I77" s="171"/>
      <c r="J77" s="171"/>
      <c r="K77" s="171"/>
      <c r="L77" s="63"/>
      <c r="S77" s="38"/>
      <c r="T77" s="38"/>
      <c r="U77" s="38"/>
      <c r="V77" s="38"/>
      <c r="W77" s="38"/>
      <c r="X77" s="38"/>
      <c r="Y77" s="38"/>
      <c r="Z77" s="38"/>
      <c r="AA77" s="38"/>
      <c r="AB77" s="38"/>
      <c r="AC77" s="38"/>
      <c r="AD77" s="38"/>
      <c r="AE77" s="38"/>
    </row>
    <row r="81" s="2" customFormat="1" ht="6.96" customHeight="1">
      <c r="A81" s="38"/>
      <c r="B81" s="172"/>
      <c r="C81" s="173"/>
      <c r="D81" s="173"/>
      <c r="E81" s="173"/>
      <c r="F81" s="173"/>
      <c r="G81" s="173"/>
      <c r="H81" s="173"/>
      <c r="I81" s="173"/>
      <c r="J81" s="173"/>
      <c r="K81" s="173"/>
      <c r="L81" s="63"/>
      <c r="S81" s="38"/>
      <c r="T81" s="38"/>
      <c r="U81" s="38"/>
      <c r="V81" s="38"/>
      <c r="W81" s="38"/>
      <c r="X81" s="38"/>
      <c r="Y81" s="38"/>
      <c r="Z81" s="38"/>
      <c r="AA81" s="38"/>
      <c r="AB81" s="38"/>
      <c r="AC81" s="38"/>
      <c r="AD81" s="38"/>
      <c r="AE81" s="38"/>
    </row>
    <row r="82" s="2" customFormat="1" ht="24.96" customHeight="1">
      <c r="A82" s="38"/>
      <c r="B82" s="39"/>
      <c r="C82" s="23" t="s">
        <v>100</v>
      </c>
      <c r="D82" s="40"/>
      <c r="E82" s="40"/>
      <c r="F82" s="40"/>
      <c r="G82" s="40"/>
      <c r="H82" s="40"/>
      <c r="I82" s="40"/>
      <c r="J82" s="40"/>
      <c r="K82" s="40"/>
      <c r="L82" s="63"/>
      <c r="S82" s="38"/>
      <c r="T82" s="38"/>
      <c r="U82" s="38"/>
      <c r="V82" s="38"/>
      <c r="W82" s="38"/>
      <c r="X82" s="38"/>
      <c r="Y82" s="38"/>
      <c r="Z82" s="38"/>
      <c r="AA82" s="38"/>
      <c r="AB82" s="38"/>
      <c r="AC82" s="38"/>
      <c r="AD82" s="38"/>
      <c r="AE82" s="38"/>
    </row>
    <row r="83" s="2" customFormat="1" ht="6.96" customHeight="1">
      <c r="A83" s="38"/>
      <c r="B83" s="39"/>
      <c r="C83" s="40"/>
      <c r="D83" s="40"/>
      <c r="E83" s="40"/>
      <c r="F83" s="40"/>
      <c r="G83" s="40"/>
      <c r="H83" s="40"/>
      <c r="I83" s="40"/>
      <c r="J83" s="40"/>
      <c r="K83" s="40"/>
      <c r="L83" s="63"/>
      <c r="S83" s="38"/>
      <c r="T83" s="38"/>
      <c r="U83" s="38"/>
      <c r="V83" s="38"/>
      <c r="W83" s="38"/>
      <c r="X83" s="38"/>
      <c r="Y83" s="38"/>
      <c r="Z83" s="38"/>
      <c r="AA83" s="38"/>
      <c r="AB83" s="38"/>
      <c r="AC83" s="38"/>
      <c r="AD83" s="38"/>
      <c r="AE83" s="38"/>
    </row>
    <row r="84" s="2" customFormat="1" ht="12" customHeight="1">
      <c r="A84" s="38"/>
      <c r="B84" s="39"/>
      <c r="C84" s="32" t="s">
        <v>16</v>
      </c>
      <c r="D84" s="40"/>
      <c r="E84" s="40"/>
      <c r="F84" s="40"/>
      <c r="G84" s="40"/>
      <c r="H84" s="40"/>
      <c r="I84" s="40"/>
      <c r="J84" s="40"/>
      <c r="K84" s="40"/>
      <c r="L84" s="63"/>
      <c r="S84" s="38"/>
      <c r="T84" s="38"/>
      <c r="U84" s="38"/>
      <c r="V84" s="38"/>
      <c r="W84" s="38"/>
      <c r="X84" s="38"/>
      <c r="Y84" s="38"/>
      <c r="Z84" s="38"/>
      <c r="AA84" s="38"/>
      <c r="AB84" s="38"/>
      <c r="AC84" s="38"/>
      <c r="AD84" s="38"/>
      <c r="AE84" s="38"/>
    </row>
    <row r="85" s="2" customFormat="1" ht="26.25" customHeight="1">
      <c r="A85" s="38"/>
      <c r="B85" s="39"/>
      <c r="C85" s="40"/>
      <c r="D85" s="40"/>
      <c r="E85" s="174" t="str">
        <f>E7</f>
        <v>007_2025 - Ochlazování kanceláří MěÚ b (1.-4.NP) VZT pro klientskou halu (1.NP)</v>
      </c>
      <c r="F85" s="32"/>
      <c r="G85" s="32"/>
      <c r="H85" s="32"/>
      <c r="I85" s="40"/>
      <c r="J85" s="40"/>
      <c r="K85" s="40"/>
      <c r="L85" s="63"/>
      <c r="S85" s="38"/>
      <c r="T85" s="38"/>
      <c r="U85" s="38"/>
      <c r="V85" s="38"/>
      <c r="W85" s="38"/>
      <c r="X85" s="38"/>
      <c r="Y85" s="38"/>
      <c r="Z85" s="38"/>
      <c r="AA85" s="38"/>
      <c r="AB85" s="38"/>
      <c r="AC85" s="38"/>
      <c r="AD85" s="38"/>
      <c r="AE85" s="38"/>
    </row>
    <row r="86" s="2" customFormat="1" ht="12" customHeight="1">
      <c r="A86" s="38"/>
      <c r="B86" s="39"/>
      <c r="C86" s="32" t="s">
        <v>98</v>
      </c>
      <c r="D86" s="40"/>
      <c r="E86" s="40"/>
      <c r="F86" s="40"/>
      <c r="G86" s="40"/>
      <c r="H86" s="40"/>
      <c r="I86" s="40"/>
      <c r="J86" s="40"/>
      <c r="K86" s="40"/>
      <c r="L86" s="63"/>
      <c r="S86" s="38"/>
      <c r="T86" s="38"/>
      <c r="U86" s="38"/>
      <c r="V86" s="38"/>
      <c r="W86" s="38"/>
      <c r="X86" s="38"/>
      <c r="Y86" s="38"/>
      <c r="Z86" s="38"/>
      <c r="AA86" s="38"/>
      <c r="AB86" s="38"/>
      <c r="AC86" s="38"/>
      <c r="AD86" s="38"/>
      <c r="AE86" s="38"/>
    </row>
    <row r="87" s="2" customFormat="1" ht="16.5" customHeight="1">
      <c r="A87" s="38"/>
      <c r="B87" s="39"/>
      <c r="C87" s="40"/>
      <c r="D87" s="40"/>
      <c r="E87" s="76" t="str">
        <f>E9</f>
        <v>002 - Chlazení</v>
      </c>
      <c r="F87" s="40"/>
      <c r="G87" s="40"/>
      <c r="H87" s="40"/>
      <c r="I87" s="40"/>
      <c r="J87" s="40"/>
      <c r="K87" s="40"/>
      <c r="L87" s="63"/>
      <c r="S87" s="38"/>
      <c r="T87" s="38"/>
      <c r="U87" s="38"/>
      <c r="V87" s="38"/>
      <c r="W87" s="38"/>
      <c r="X87" s="38"/>
      <c r="Y87" s="38"/>
      <c r="Z87" s="38"/>
      <c r="AA87" s="38"/>
      <c r="AB87" s="38"/>
      <c r="AC87" s="38"/>
      <c r="AD87" s="38"/>
      <c r="AE87" s="38"/>
    </row>
    <row r="88" s="2" customFormat="1" ht="6.96" customHeight="1">
      <c r="A88" s="38"/>
      <c r="B88" s="39"/>
      <c r="C88" s="40"/>
      <c r="D88" s="40"/>
      <c r="E88" s="40"/>
      <c r="F88" s="40"/>
      <c r="G88" s="40"/>
      <c r="H88" s="40"/>
      <c r="I88" s="40"/>
      <c r="J88" s="40"/>
      <c r="K88" s="40"/>
      <c r="L88" s="63"/>
      <c r="S88" s="38"/>
      <c r="T88" s="38"/>
      <c r="U88" s="38"/>
      <c r="V88" s="38"/>
      <c r="W88" s="38"/>
      <c r="X88" s="38"/>
      <c r="Y88" s="38"/>
      <c r="Z88" s="38"/>
      <c r="AA88" s="38"/>
      <c r="AB88" s="38"/>
      <c r="AC88" s="38"/>
      <c r="AD88" s="38"/>
      <c r="AE88" s="38"/>
    </row>
    <row r="89" s="2" customFormat="1" ht="12" customHeight="1">
      <c r="A89" s="38"/>
      <c r="B89" s="39"/>
      <c r="C89" s="32" t="s">
        <v>22</v>
      </c>
      <c r="D89" s="40"/>
      <c r="E89" s="40"/>
      <c r="F89" s="27" t="str">
        <f>F12</f>
        <v xml:space="preserve"> </v>
      </c>
      <c r="G89" s="40"/>
      <c r="H89" s="40"/>
      <c r="I89" s="32" t="s">
        <v>24</v>
      </c>
      <c r="J89" s="79" t="str">
        <f>IF(J12="","",J12)</f>
        <v>27. 2. 2026</v>
      </c>
      <c r="K89" s="40"/>
      <c r="L89" s="63"/>
      <c r="S89" s="38"/>
      <c r="T89" s="38"/>
      <c r="U89" s="38"/>
      <c r="V89" s="38"/>
      <c r="W89" s="38"/>
      <c r="X89" s="38"/>
      <c r="Y89" s="38"/>
      <c r="Z89" s="38"/>
      <c r="AA89" s="38"/>
      <c r="AB89" s="38"/>
      <c r="AC89" s="38"/>
      <c r="AD89" s="38"/>
      <c r="AE89" s="38"/>
    </row>
    <row r="90" s="2" customFormat="1" ht="6.96" customHeight="1">
      <c r="A90" s="38"/>
      <c r="B90" s="39"/>
      <c r="C90" s="40"/>
      <c r="D90" s="40"/>
      <c r="E90" s="40"/>
      <c r="F90" s="40"/>
      <c r="G90" s="40"/>
      <c r="H90" s="40"/>
      <c r="I90" s="40"/>
      <c r="J90" s="40"/>
      <c r="K90" s="40"/>
      <c r="L90" s="63"/>
      <c r="S90" s="38"/>
      <c r="T90" s="38"/>
      <c r="U90" s="38"/>
      <c r="V90" s="38"/>
      <c r="W90" s="38"/>
      <c r="X90" s="38"/>
      <c r="Y90" s="38"/>
      <c r="Z90" s="38"/>
      <c r="AA90" s="38"/>
      <c r="AB90" s="38"/>
      <c r="AC90" s="38"/>
      <c r="AD90" s="38"/>
      <c r="AE90" s="38"/>
    </row>
    <row r="91" s="2" customFormat="1" ht="15.15" customHeight="1">
      <c r="A91" s="38"/>
      <c r="B91" s="39"/>
      <c r="C91" s="32" t="s">
        <v>28</v>
      </c>
      <c r="D91" s="40"/>
      <c r="E91" s="40"/>
      <c r="F91" s="27" t="str">
        <f>E15</f>
        <v xml:space="preserve"> </v>
      </c>
      <c r="G91" s="40"/>
      <c r="H91" s="40"/>
      <c r="I91" s="32" t="s">
        <v>33</v>
      </c>
      <c r="J91" s="36" t="str">
        <f>E21</f>
        <v xml:space="preserve"> </v>
      </c>
      <c r="K91" s="40"/>
      <c r="L91" s="63"/>
      <c r="S91" s="38"/>
      <c r="T91" s="38"/>
      <c r="U91" s="38"/>
      <c r="V91" s="38"/>
      <c r="W91" s="38"/>
      <c r="X91" s="38"/>
      <c r="Y91" s="38"/>
      <c r="Z91" s="38"/>
      <c r="AA91" s="38"/>
      <c r="AB91" s="38"/>
      <c r="AC91" s="38"/>
      <c r="AD91" s="38"/>
      <c r="AE91" s="38"/>
    </row>
    <row r="92" s="2" customFormat="1" ht="15.15" customHeight="1">
      <c r="A92" s="38"/>
      <c r="B92" s="39"/>
      <c r="C92" s="32" t="s">
        <v>31</v>
      </c>
      <c r="D92" s="40"/>
      <c r="E92" s="40"/>
      <c r="F92" s="27" t="str">
        <f>IF(E18="","",E18)</f>
        <v>Vyplň údaj</v>
      </c>
      <c r="G92" s="40"/>
      <c r="H92" s="40"/>
      <c r="I92" s="32" t="s">
        <v>34</v>
      </c>
      <c r="J92" s="36" t="str">
        <f>E24</f>
        <v xml:space="preserve"> </v>
      </c>
      <c r="K92" s="40"/>
      <c r="L92" s="63"/>
      <c r="S92" s="38"/>
      <c r="T92" s="38"/>
      <c r="U92" s="38"/>
      <c r="V92" s="38"/>
      <c r="W92" s="38"/>
      <c r="X92" s="38"/>
      <c r="Y92" s="38"/>
      <c r="Z92" s="38"/>
      <c r="AA92" s="38"/>
      <c r="AB92" s="38"/>
      <c r="AC92" s="38"/>
      <c r="AD92" s="38"/>
      <c r="AE92" s="38"/>
    </row>
    <row r="93" s="2" customFormat="1" ht="10.32" customHeight="1">
      <c r="A93" s="38"/>
      <c r="B93" s="39"/>
      <c r="C93" s="40"/>
      <c r="D93" s="40"/>
      <c r="E93" s="40"/>
      <c r="F93" s="40"/>
      <c r="G93" s="40"/>
      <c r="H93" s="40"/>
      <c r="I93" s="40"/>
      <c r="J93" s="40"/>
      <c r="K93" s="40"/>
      <c r="L93" s="63"/>
      <c r="S93" s="38"/>
      <c r="T93" s="38"/>
      <c r="U93" s="38"/>
      <c r="V93" s="38"/>
      <c r="W93" s="38"/>
      <c r="X93" s="38"/>
      <c r="Y93" s="38"/>
      <c r="Z93" s="38"/>
      <c r="AA93" s="38"/>
      <c r="AB93" s="38"/>
      <c r="AC93" s="38"/>
      <c r="AD93" s="38"/>
      <c r="AE93" s="38"/>
    </row>
    <row r="94" s="2" customFormat="1" ht="29.28" customHeight="1">
      <c r="A94" s="38"/>
      <c r="B94" s="39"/>
      <c r="C94" s="175" t="s">
        <v>101</v>
      </c>
      <c r="D94" s="176"/>
      <c r="E94" s="176"/>
      <c r="F94" s="176"/>
      <c r="G94" s="176"/>
      <c r="H94" s="176"/>
      <c r="I94" s="176"/>
      <c r="J94" s="177" t="s">
        <v>102</v>
      </c>
      <c r="K94" s="176"/>
      <c r="L94" s="63"/>
      <c r="S94" s="38"/>
      <c r="T94" s="38"/>
      <c r="U94" s="38"/>
      <c r="V94" s="38"/>
      <c r="W94" s="38"/>
      <c r="X94" s="38"/>
      <c r="Y94" s="38"/>
      <c r="Z94" s="38"/>
      <c r="AA94" s="38"/>
      <c r="AB94" s="38"/>
      <c r="AC94" s="38"/>
      <c r="AD94" s="38"/>
      <c r="AE94" s="38"/>
    </row>
    <row r="95" s="2" customFormat="1" ht="10.32" customHeight="1">
      <c r="A95" s="38"/>
      <c r="B95" s="39"/>
      <c r="C95" s="40"/>
      <c r="D95" s="40"/>
      <c r="E95" s="40"/>
      <c r="F95" s="40"/>
      <c r="G95" s="40"/>
      <c r="H95" s="40"/>
      <c r="I95" s="40"/>
      <c r="J95" s="40"/>
      <c r="K95" s="40"/>
      <c r="L95" s="63"/>
      <c r="S95" s="38"/>
      <c r="T95" s="38"/>
      <c r="U95" s="38"/>
      <c r="V95" s="38"/>
      <c r="W95" s="38"/>
      <c r="X95" s="38"/>
      <c r="Y95" s="38"/>
      <c r="Z95" s="38"/>
      <c r="AA95" s="38"/>
      <c r="AB95" s="38"/>
      <c r="AC95" s="38"/>
      <c r="AD95" s="38"/>
      <c r="AE95" s="38"/>
    </row>
    <row r="96" s="2" customFormat="1" ht="22.8" customHeight="1">
      <c r="A96" s="38"/>
      <c r="B96" s="39"/>
      <c r="C96" s="178" t="s">
        <v>103</v>
      </c>
      <c r="D96" s="40"/>
      <c r="E96" s="40"/>
      <c r="F96" s="40"/>
      <c r="G96" s="40"/>
      <c r="H96" s="40"/>
      <c r="I96" s="40"/>
      <c r="J96" s="110">
        <f>J135</f>
        <v>0</v>
      </c>
      <c r="K96" s="40"/>
      <c r="L96" s="63"/>
      <c r="S96" s="38"/>
      <c r="T96" s="38"/>
      <c r="U96" s="38"/>
      <c r="V96" s="38"/>
      <c r="W96" s="38"/>
      <c r="X96" s="38"/>
      <c r="Y96" s="38"/>
      <c r="Z96" s="38"/>
      <c r="AA96" s="38"/>
      <c r="AB96" s="38"/>
      <c r="AC96" s="38"/>
      <c r="AD96" s="38"/>
      <c r="AE96" s="38"/>
      <c r="AU96" s="17" t="s">
        <v>104</v>
      </c>
    </row>
    <row r="97" s="9" customFormat="1" ht="24.96" customHeight="1">
      <c r="A97" s="9"/>
      <c r="B97" s="179"/>
      <c r="C97" s="180"/>
      <c r="D97" s="181" t="s">
        <v>105</v>
      </c>
      <c r="E97" s="182"/>
      <c r="F97" s="182"/>
      <c r="G97" s="182"/>
      <c r="H97" s="182"/>
      <c r="I97" s="182"/>
      <c r="J97" s="183">
        <f>J136</f>
        <v>0</v>
      </c>
      <c r="K97" s="180"/>
      <c r="L97" s="184"/>
      <c r="S97" s="9"/>
      <c r="T97" s="9"/>
      <c r="U97" s="9"/>
      <c r="V97" s="9"/>
      <c r="W97" s="9"/>
      <c r="X97" s="9"/>
      <c r="Y97" s="9"/>
      <c r="Z97" s="9"/>
      <c r="AA97" s="9"/>
      <c r="AB97" s="9"/>
      <c r="AC97" s="9"/>
      <c r="AD97" s="9"/>
      <c r="AE97" s="9"/>
    </row>
    <row r="98" s="10" customFormat="1" ht="19.92" customHeight="1">
      <c r="A98" s="10"/>
      <c r="B98" s="185"/>
      <c r="C98" s="186"/>
      <c r="D98" s="187" t="s">
        <v>107</v>
      </c>
      <c r="E98" s="188"/>
      <c r="F98" s="188"/>
      <c r="G98" s="188"/>
      <c r="H98" s="188"/>
      <c r="I98" s="188"/>
      <c r="J98" s="189">
        <f>J137</f>
        <v>0</v>
      </c>
      <c r="K98" s="186"/>
      <c r="L98" s="190"/>
      <c r="S98" s="10"/>
      <c r="T98" s="10"/>
      <c r="U98" s="10"/>
      <c r="V98" s="10"/>
      <c r="W98" s="10"/>
      <c r="X98" s="10"/>
      <c r="Y98" s="10"/>
      <c r="Z98" s="10"/>
      <c r="AA98" s="10"/>
      <c r="AB98" s="10"/>
      <c r="AC98" s="10"/>
      <c r="AD98" s="10"/>
      <c r="AE98" s="10"/>
    </row>
    <row r="99" s="10" customFormat="1" ht="19.92" customHeight="1">
      <c r="A99" s="10"/>
      <c r="B99" s="185"/>
      <c r="C99" s="186"/>
      <c r="D99" s="187" t="s">
        <v>339</v>
      </c>
      <c r="E99" s="188"/>
      <c r="F99" s="188"/>
      <c r="G99" s="188"/>
      <c r="H99" s="188"/>
      <c r="I99" s="188"/>
      <c r="J99" s="189">
        <f>J153</f>
        <v>0</v>
      </c>
      <c r="K99" s="186"/>
      <c r="L99" s="190"/>
      <c r="S99" s="10"/>
      <c r="T99" s="10"/>
      <c r="U99" s="10"/>
      <c r="V99" s="10"/>
      <c r="W99" s="10"/>
      <c r="X99" s="10"/>
      <c r="Y99" s="10"/>
      <c r="Z99" s="10"/>
      <c r="AA99" s="10"/>
      <c r="AB99" s="10"/>
      <c r="AC99" s="10"/>
      <c r="AD99" s="10"/>
      <c r="AE99" s="10"/>
    </row>
    <row r="100" s="9" customFormat="1" ht="24.96" customHeight="1">
      <c r="A100" s="9"/>
      <c r="B100" s="179"/>
      <c r="C100" s="180"/>
      <c r="D100" s="181" t="s">
        <v>108</v>
      </c>
      <c r="E100" s="182"/>
      <c r="F100" s="182"/>
      <c r="G100" s="182"/>
      <c r="H100" s="182"/>
      <c r="I100" s="182"/>
      <c r="J100" s="183">
        <f>J155</f>
        <v>0</v>
      </c>
      <c r="K100" s="180"/>
      <c r="L100" s="184"/>
      <c r="S100" s="9"/>
      <c r="T100" s="9"/>
      <c r="U100" s="9"/>
      <c r="V100" s="9"/>
      <c r="W100" s="9"/>
      <c r="X100" s="9"/>
      <c r="Y100" s="9"/>
      <c r="Z100" s="9"/>
      <c r="AA100" s="9"/>
      <c r="AB100" s="9"/>
      <c r="AC100" s="9"/>
      <c r="AD100" s="9"/>
      <c r="AE100" s="9"/>
    </row>
    <row r="101" s="10" customFormat="1" ht="19.92" customHeight="1">
      <c r="A101" s="10"/>
      <c r="B101" s="185"/>
      <c r="C101" s="186"/>
      <c r="D101" s="187" t="s">
        <v>340</v>
      </c>
      <c r="E101" s="188"/>
      <c r="F101" s="188"/>
      <c r="G101" s="188"/>
      <c r="H101" s="188"/>
      <c r="I101" s="188"/>
      <c r="J101" s="189">
        <f>J156</f>
        <v>0</v>
      </c>
      <c r="K101" s="186"/>
      <c r="L101" s="190"/>
      <c r="S101" s="10"/>
      <c r="T101" s="10"/>
      <c r="U101" s="10"/>
      <c r="V101" s="10"/>
      <c r="W101" s="10"/>
      <c r="X101" s="10"/>
      <c r="Y101" s="10"/>
      <c r="Z101" s="10"/>
      <c r="AA101" s="10"/>
      <c r="AB101" s="10"/>
      <c r="AC101" s="10"/>
      <c r="AD101" s="10"/>
      <c r="AE101" s="10"/>
    </row>
    <row r="102" s="10" customFormat="1" ht="19.92" customHeight="1">
      <c r="A102" s="10"/>
      <c r="B102" s="185"/>
      <c r="C102" s="186"/>
      <c r="D102" s="187" t="s">
        <v>341</v>
      </c>
      <c r="E102" s="188"/>
      <c r="F102" s="188"/>
      <c r="G102" s="188"/>
      <c r="H102" s="188"/>
      <c r="I102" s="188"/>
      <c r="J102" s="189">
        <f>J171</f>
        <v>0</v>
      </c>
      <c r="K102" s="186"/>
      <c r="L102" s="190"/>
      <c r="S102" s="10"/>
      <c r="T102" s="10"/>
      <c r="U102" s="10"/>
      <c r="V102" s="10"/>
      <c r="W102" s="10"/>
      <c r="X102" s="10"/>
      <c r="Y102" s="10"/>
      <c r="Z102" s="10"/>
      <c r="AA102" s="10"/>
      <c r="AB102" s="10"/>
      <c r="AC102" s="10"/>
      <c r="AD102" s="10"/>
      <c r="AE102" s="10"/>
    </row>
    <row r="103" s="10" customFormat="1" ht="19.92" customHeight="1">
      <c r="A103" s="10"/>
      <c r="B103" s="185"/>
      <c r="C103" s="186"/>
      <c r="D103" s="187" t="s">
        <v>342</v>
      </c>
      <c r="E103" s="188"/>
      <c r="F103" s="188"/>
      <c r="G103" s="188"/>
      <c r="H103" s="188"/>
      <c r="I103" s="188"/>
      <c r="J103" s="189">
        <f>J179</f>
        <v>0</v>
      </c>
      <c r="K103" s="186"/>
      <c r="L103" s="190"/>
      <c r="S103" s="10"/>
      <c r="T103" s="10"/>
      <c r="U103" s="10"/>
      <c r="V103" s="10"/>
      <c r="W103" s="10"/>
      <c r="X103" s="10"/>
      <c r="Y103" s="10"/>
      <c r="Z103" s="10"/>
      <c r="AA103" s="10"/>
      <c r="AB103" s="10"/>
      <c r="AC103" s="10"/>
      <c r="AD103" s="10"/>
      <c r="AE103" s="10"/>
    </row>
    <row r="104" s="10" customFormat="1" ht="19.92" customHeight="1">
      <c r="A104" s="10"/>
      <c r="B104" s="185"/>
      <c r="C104" s="186"/>
      <c r="D104" s="187" t="s">
        <v>343</v>
      </c>
      <c r="E104" s="188"/>
      <c r="F104" s="188"/>
      <c r="G104" s="188"/>
      <c r="H104" s="188"/>
      <c r="I104" s="188"/>
      <c r="J104" s="189">
        <f>J187</f>
        <v>0</v>
      </c>
      <c r="K104" s="186"/>
      <c r="L104" s="190"/>
      <c r="S104" s="10"/>
      <c r="T104" s="10"/>
      <c r="U104" s="10"/>
      <c r="V104" s="10"/>
      <c r="W104" s="10"/>
      <c r="X104" s="10"/>
      <c r="Y104" s="10"/>
      <c r="Z104" s="10"/>
      <c r="AA104" s="10"/>
      <c r="AB104" s="10"/>
      <c r="AC104" s="10"/>
      <c r="AD104" s="10"/>
      <c r="AE104" s="10"/>
    </row>
    <row r="105" s="10" customFormat="1" ht="19.92" customHeight="1">
      <c r="A105" s="10"/>
      <c r="B105" s="185"/>
      <c r="C105" s="186"/>
      <c r="D105" s="187" t="s">
        <v>110</v>
      </c>
      <c r="E105" s="188"/>
      <c r="F105" s="188"/>
      <c r="G105" s="188"/>
      <c r="H105" s="188"/>
      <c r="I105" s="188"/>
      <c r="J105" s="189">
        <f>J192</f>
        <v>0</v>
      </c>
      <c r="K105" s="186"/>
      <c r="L105" s="190"/>
      <c r="S105" s="10"/>
      <c r="T105" s="10"/>
      <c r="U105" s="10"/>
      <c r="V105" s="10"/>
      <c r="W105" s="10"/>
      <c r="X105" s="10"/>
      <c r="Y105" s="10"/>
      <c r="Z105" s="10"/>
      <c r="AA105" s="10"/>
      <c r="AB105" s="10"/>
      <c r="AC105" s="10"/>
      <c r="AD105" s="10"/>
      <c r="AE105" s="10"/>
    </row>
    <row r="106" s="10" customFormat="1" ht="19.92" customHeight="1">
      <c r="A106" s="10"/>
      <c r="B106" s="185"/>
      <c r="C106" s="186"/>
      <c r="D106" s="187" t="s">
        <v>344</v>
      </c>
      <c r="E106" s="188"/>
      <c r="F106" s="188"/>
      <c r="G106" s="188"/>
      <c r="H106" s="188"/>
      <c r="I106" s="188"/>
      <c r="J106" s="189">
        <f>J204</f>
        <v>0</v>
      </c>
      <c r="K106" s="186"/>
      <c r="L106" s="190"/>
      <c r="S106" s="10"/>
      <c r="T106" s="10"/>
      <c r="U106" s="10"/>
      <c r="V106" s="10"/>
      <c r="W106" s="10"/>
      <c r="X106" s="10"/>
      <c r="Y106" s="10"/>
      <c r="Z106" s="10"/>
      <c r="AA106" s="10"/>
      <c r="AB106" s="10"/>
      <c r="AC106" s="10"/>
      <c r="AD106" s="10"/>
      <c r="AE106" s="10"/>
    </row>
    <row r="107" s="10" customFormat="1" ht="19.92" customHeight="1">
      <c r="A107" s="10"/>
      <c r="B107" s="185"/>
      <c r="C107" s="186"/>
      <c r="D107" s="187" t="s">
        <v>345</v>
      </c>
      <c r="E107" s="188"/>
      <c r="F107" s="188"/>
      <c r="G107" s="188"/>
      <c r="H107" s="188"/>
      <c r="I107" s="188"/>
      <c r="J107" s="189">
        <f>J384</f>
        <v>0</v>
      </c>
      <c r="K107" s="186"/>
      <c r="L107" s="190"/>
      <c r="S107" s="10"/>
      <c r="T107" s="10"/>
      <c r="U107" s="10"/>
      <c r="V107" s="10"/>
      <c r="W107" s="10"/>
      <c r="X107" s="10"/>
      <c r="Y107" s="10"/>
      <c r="Z107" s="10"/>
      <c r="AA107" s="10"/>
      <c r="AB107" s="10"/>
      <c r="AC107" s="10"/>
      <c r="AD107" s="10"/>
      <c r="AE107" s="10"/>
    </row>
    <row r="108" s="10" customFormat="1" ht="19.92" customHeight="1">
      <c r="A108" s="10"/>
      <c r="B108" s="185"/>
      <c r="C108" s="186"/>
      <c r="D108" s="187" t="s">
        <v>346</v>
      </c>
      <c r="E108" s="188"/>
      <c r="F108" s="188"/>
      <c r="G108" s="188"/>
      <c r="H108" s="188"/>
      <c r="I108" s="188"/>
      <c r="J108" s="189">
        <f>J393</f>
        <v>0</v>
      </c>
      <c r="K108" s="186"/>
      <c r="L108" s="190"/>
      <c r="S108" s="10"/>
      <c r="T108" s="10"/>
      <c r="U108" s="10"/>
      <c r="V108" s="10"/>
      <c r="W108" s="10"/>
      <c r="X108" s="10"/>
      <c r="Y108" s="10"/>
      <c r="Z108" s="10"/>
      <c r="AA108" s="10"/>
      <c r="AB108" s="10"/>
      <c r="AC108" s="10"/>
      <c r="AD108" s="10"/>
      <c r="AE108" s="10"/>
    </row>
    <row r="109" s="9" customFormat="1" ht="24.96" customHeight="1">
      <c r="A109" s="9"/>
      <c r="B109" s="179"/>
      <c r="C109" s="180"/>
      <c r="D109" s="181" t="s">
        <v>111</v>
      </c>
      <c r="E109" s="182"/>
      <c r="F109" s="182"/>
      <c r="G109" s="182"/>
      <c r="H109" s="182"/>
      <c r="I109" s="182"/>
      <c r="J109" s="183">
        <f>J403</f>
        <v>0</v>
      </c>
      <c r="K109" s="180"/>
      <c r="L109" s="184"/>
      <c r="S109" s="9"/>
      <c r="T109" s="9"/>
      <c r="U109" s="9"/>
      <c r="V109" s="9"/>
      <c r="W109" s="9"/>
      <c r="X109" s="9"/>
      <c r="Y109" s="9"/>
      <c r="Z109" s="9"/>
      <c r="AA109" s="9"/>
      <c r="AB109" s="9"/>
      <c r="AC109" s="9"/>
      <c r="AD109" s="9"/>
      <c r="AE109" s="9"/>
    </row>
    <row r="110" s="10" customFormat="1" ht="19.92" customHeight="1">
      <c r="A110" s="10"/>
      <c r="B110" s="185"/>
      <c r="C110" s="186"/>
      <c r="D110" s="187" t="s">
        <v>347</v>
      </c>
      <c r="E110" s="188"/>
      <c r="F110" s="188"/>
      <c r="G110" s="188"/>
      <c r="H110" s="188"/>
      <c r="I110" s="188"/>
      <c r="J110" s="189">
        <f>J404</f>
        <v>0</v>
      </c>
      <c r="K110" s="186"/>
      <c r="L110" s="190"/>
      <c r="S110" s="10"/>
      <c r="T110" s="10"/>
      <c r="U110" s="10"/>
      <c r="V110" s="10"/>
      <c r="W110" s="10"/>
      <c r="X110" s="10"/>
      <c r="Y110" s="10"/>
      <c r="Z110" s="10"/>
      <c r="AA110" s="10"/>
      <c r="AB110" s="10"/>
      <c r="AC110" s="10"/>
      <c r="AD110" s="10"/>
      <c r="AE110" s="10"/>
    </row>
    <row r="111" s="9" customFormat="1" ht="24.96" customHeight="1">
      <c r="A111" s="9"/>
      <c r="B111" s="179"/>
      <c r="C111" s="180"/>
      <c r="D111" s="181" t="s">
        <v>348</v>
      </c>
      <c r="E111" s="182"/>
      <c r="F111" s="182"/>
      <c r="G111" s="182"/>
      <c r="H111" s="182"/>
      <c r="I111" s="182"/>
      <c r="J111" s="183">
        <f>J409</f>
        <v>0</v>
      </c>
      <c r="K111" s="180"/>
      <c r="L111" s="184"/>
      <c r="S111" s="9"/>
      <c r="T111" s="9"/>
      <c r="U111" s="9"/>
      <c r="V111" s="9"/>
      <c r="W111" s="9"/>
      <c r="X111" s="9"/>
      <c r="Y111" s="9"/>
      <c r="Z111" s="9"/>
      <c r="AA111" s="9"/>
      <c r="AB111" s="9"/>
      <c r="AC111" s="9"/>
      <c r="AD111" s="9"/>
      <c r="AE111" s="9"/>
    </row>
    <row r="112" s="10" customFormat="1" ht="19.92" customHeight="1">
      <c r="A112" s="10"/>
      <c r="B112" s="185"/>
      <c r="C112" s="186"/>
      <c r="D112" s="187" t="s">
        <v>349</v>
      </c>
      <c r="E112" s="188"/>
      <c r="F112" s="188"/>
      <c r="G112" s="188"/>
      <c r="H112" s="188"/>
      <c r="I112" s="188"/>
      <c r="J112" s="189">
        <f>J410</f>
        <v>0</v>
      </c>
      <c r="K112" s="186"/>
      <c r="L112" s="190"/>
      <c r="S112" s="10"/>
      <c r="T112" s="10"/>
      <c r="U112" s="10"/>
      <c r="V112" s="10"/>
      <c r="W112" s="10"/>
      <c r="X112" s="10"/>
      <c r="Y112" s="10"/>
      <c r="Z112" s="10"/>
      <c r="AA112" s="10"/>
      <c r="AB112" s="10"/>
      <c r="AC112" s="10"/>
      <c r="AD112" s="10"/>
      <c r="AE112" s="10"/>
    </row>
    <row r="113" s="10" customFormat="1" ht="19.92" customHeight="1">
      <c r="A113" s="10"/>
      <c r="B113" s="185"/>
      <c r="C113" s="186"/>
      <c r="D113" s="187" t="s">
        <v>350</v>
      </c>
      <c r="E113" s="188"/>
      <c r="F113" s="188"/>
      <c r="G113" s="188"/>
      <c r="H113" s="188"/>
      <c r="I113" s="188"/>
      <c r="J113" s="189">
        <f>J412</f>
        <v>0</v>
      </c>
      <c r="K113" s="186"/>
      <c r="L113" s="190"/>
      <c r="S113" s="10"/>
      <c r="T113" s="10"/>
      <c r="U113" s="10"/>
      <c r="V113" s="10"/>
      <c r="W113" s="10"/>
      <c r="X113" s="10"/>
      <c r="Y113" s="10"/>
      <c r="Z113" s="10"/>
      <c r="AA113" s="10"/>
      <c r="AB113" s="10"/>
      <c r="AC113" s="10"/>
      <c r="AD113" s="10"/>
      <c r="AE113" s="10"/>
    </row>
    <row r="114" s="10" customFormat="1" ht="19.92" customHeight="1">
      <c r="A114" s="10"/>
      <c r="B114" s="185"/>
      <c r="C114" s="186"/>
      <c r="D114" s="187" t="s">
        <v>351</v>
      </c>
      <c r="E114" s="188"/>
      <c r="F114" s="188"/>
      <c r="G114" s="188"/>
      <c r="H114" s="188"/>
      <c r="I114" s="188"/>
      <c r="J114" s="189">
        <f>J414</f>
        <v>0</v>
      </c>
      <c r="K114" s="186"/>
      <c r="L114" s="190"/>
      <c r="S114" s="10"/>
      <c r="T114" s="10"/>
      <c r="U114" s="10"/>
      <c r="V114" s="10"/>
      <c r="W114" s="10"/>
      <c r="X114" s="10"/>
      <c r="Y114" s="10"/>
      <c r="Z114" s="10"/>
      <c r="AA114" s="10"/>
      <c r="AB114" s="10"/>
      <c r="AC114" s="10"/>
      <c r="AD114" s="10"/>
      <c r="AE114" s="10"/>
    </row>
    <row r="115" s="10" customFormat="1" ht="19.92" customHeight="1">
      <c r="A115" s="10"/>
      <c r="B115" s="185"/>
      <c r="C115" s="186"/>
      <c r="D115" s="187" t="s">
        <v>352</v>
      </c>
      <c r="E115" s="188"/>
      <c r="F115" s="188"/>
      <c r="G115" s="188"/>
      <c r="H115" s="188"/>
      <c r="I115" s="188"/>
      <c r="J115" s="189">
        <f>J416</f>
        <v>0</v>
      </c>
      <c r="K115" s="186"/>
      <c r="L115" s="190"/>
      <c r="S115" s="10"/>
      <c r="T115" s="10"/>
      <c r="U115" s="10"/>
      <c r="V115" s="10"/>
      <c r="W115" s="10"/>
      <c r="X115" s="10"/>
      <c r="Y115" s="10"/>
      <c r="Z115" s="10"/>
      <c r="AA115" s="10"/>
      <c r="AB115" s="10"/>
      <c r="AC115" s="10"/>
      <c r="AD115" s="10"/>
      <c r="AE115" s="10"/>
    </row>
    <row r="116" s="2" customFormat="1" ht="21.84" customHeight="1">
      <c r="A116" s="38"/>
      <c r="B116" s="39"/>
      <c r="C116" s="40"/>
      <c r="D116" s="40"/>
      <c r="E116" s="40"/>
      <c r="F116" s="40"/>
      <c r="G116" s="40"/>
      <c r="H116" s="40"/>
      <c r="I116" s="40"/>
      <c r="J116" s="40"/>
      <c r="K116" s="40"/>
      <c r="L116" s="63"/>
      <c r="S116" s="38"/>
      <c r="T116" s="38"/>
      <c r="U116" s="38"/>
      <c r="V116" s="38"/>
      <c r="W116" s="38"/>
      <c r="X116" s="38"/>
      <c r="Y116" s="38"/>
      <c r="Z116" s="38"/>
      <c r="AA116" s="38"/>
      <c r="AB116" s="38"/>
      <c r="AC116" s="38"/>
      <c r="AD116" s="38"/>
      <c r="AE116" s="38"/>
    </row>
    <row r="117" s="2" customFormat="1" ht="6.96" customHeight="1">
      <c r="A117" s="38"/>
      <c r="B117" s="66"/>
      <c r="C117" s="67"/>
      <c r="D117" s="67"/>
      <c r="E117" s="67"/>
      <c r="F117" s="67"/>
      <c r="G117" s="67"/>
      <c r="H117" s="67"/>
      <c r="I117" s="67"/>
      <c r="J117" s="67"/>
      <c r="K117" s="67"/>
      <c r="L117" s="63"/>
      <c r="S117" s="38"/>
      <c r="T117" s="38"/>
      <c r="U117" s="38"/>
      <c r="V117" s="38"/>
      <c r="W117" s="38"/>
      <c r="X117" s="38"/>
      <c r="Y117" s="38"/>
      <c r="Z117" s="38"/>
      <c r="AA117" s="38"/>
      <c r="AB117" s="38"/>
      <c r="AC117" s="38"/>
      <c r="AD117" s="38"/>
      <c r="AE117" s="38"/>
    </row>
    <row r="121" s="2" customFormat="1" ht="6.96" customHeight="1">
      <c r="A121" s="38"/>
      <c r="B121" s="68"/>
      <c r="C121" s="69"/>
      <c r="D121" s="69"/>
      <c r="E121" s="69"/>
      <c r="F121" s="69"/>
      <c r="G121" s="69"/>
      <c r="H121" s="69"/>
      <c r="I121" s="69"/>
      <c r="J121" s="69"/>
      <c r="K121" s="69"/>
      <c r="L121" s="63"/>
      <c r="S121" s="38"/>
      <c r="T121" s="38"/>
      <c r="U121" s="38"/>
      <c r="V121" s="38"/>
      <c r="W121" s="38"/>
      <c r="X121" s="38"/>
      <c r="Y121" s="38"/>
      <c r="Z121" s="38"/>
      <c r="AA121" s="38"/>
      <c r="AB121" s="38"/>
      <c r="AC121" s="38"/>
      <c r="AD121" s="38"/>
      <c r="AE121" s="38"/>
    </row>
    <row r="122" s="2" customFormat="1" ht="24.96" customHeight="1">
      <c r="A122" s="38"/>
      <c r="B122" s="39"/>
      <c r="C122" s="23" t="s">
        <v>113</v>
      </c>
      <c r="D122" s="40"/>
      <c r="E122" s="40"/>
      <c r="F122" s="40"/>
      <c r="G122" s="40"/>
      <c r="H122" s="40"/>
      <c r="I122" s="40"/>
      <c r="J122" s="40"/>
      <c r="K122" s="40"/>
      <c r="L122" s="63"/>
      <c r="S122" s="38"/>
      <c r="T122" s="38"/>
      <c r="U122" s="38"/>
      <c r="V122" s="38"/>
      <c r="W122" s="38"/>
      <c r="X122" s="38"/>
      <c r="Y122" s="38"/>
      <c r="Z122" s="38"/>
      <c r="AA122" s="38"/>
      <c r="AB122" s="38"/>
      <c r="AC122" s="38"/>
      <c r="AD122" s="38"/>
      <c r="AE122" s="38"/>
    </row>
    <row r="123" s="2" customFormat="1" ht="6.96" customHeight="1">
      <c r="A123" s="38"/>
      <c r="B123" s="39"/>
      <c r="C123" s="40"/>
      <c r="D123" s="40"/>
      <c r="E123" s="40"/>
      <c r="F123" s="40"/>
      <c r="G123" s="40"/>
      <c r="H123" s="40"/>
      <c r="I123" s="40"/>
      <c r="J123" s="40"/>
      <c r="K123" s="40"/>
      <c r="L123" s="63"/>
      <c r="S123" s="38"/>
      <c r="T123" s="38"/>
      <c r="U123" s="38"/>
      <c r="V123" s="38"/>
      <c r="W123" s="38"/>
      <c r="X123" s="38"/>
      <c r="Y123" s="38"/>
      <c r="Z123" s="38"/>
      <c r="AA123" s="38"/>
      <c r="AB123" s="38"/>
      <c r="AC123" s="38"/>
      <c r="AD123" s="38"/>
      <c r="AE123" s="38"/>
    </row>
    <row r="124" s="2" customFormat="1" ht="12" customHeight="1">
      <c r="A124" s="38"/>
      <c r="B124" s="39"/>
      <c r="C124" s="32" t="s">
        <v>16</v>
      </c>
      <c r="D124" s="40"/>
      <c r="E124" s="40"/>
      <c r="F124" s="40"/>
      <c r="G124" s="40"/>
      <c r="H124" s="40"/>
      <c r="I124" s="40"/>
      <c r="J124" s="40"/>
      <c r="K124" s="40"/>
      <c r="L124" s="63"/>
      <c r="S124" s="38"/>
      <c r="T124" s="38"/>
      <c r="U124" s="38"/>
      <c r="V124" s="38"/>
      <c r="W124" s="38"/>
      <c r="X124" s="38"/>
      <c r="Y124" s="38"/>
      <c r="Z124" s="38"/>
      <c r="AA124" s="38"/>
      <c r="AB124" s="38"/>
      <c r="AC124" s="38"/>
      <c r="AD124" s="38"/>
      <c r="AE124" s="38"/>
    </row>
    <row r="125" s="2" customFormat="1" ht="26.25" customHeight="1">
      <c r="A125" s="38"/>
      <c r="B125" s="39"/>
      <c r="C125" s="40"/>
      <c r="D125" s="40"/>
      <c r="E125" s="174" t="str">
        <f>E7</f>
        <v>007_2025 - Ochlazování kanceláří MěÚ b (1.-4.NP) VZT pro klientskou halu (1.NP)</v>
      </c>
      <c r="F125" s="32"/>
      <c r="G125" s="32"/>
      <c r="H125" s="32"/>
      <c r="I125" s="40"/>
      <c r="J125" s="40"/>
      <c r="K125" s="40"/>
      <c r="L125" s="63"/>
      <c r="S125" s="38"/>
      <c r="T125" s="38"/>
      <c r="U125" s="38"/>
      <c r="V125" s="38"/>
      <c r="W125" s="38"/>
      <c r="X125" s="38"/>
      <c r="Y125" s="38"/>
      <c r="Z125" s="38"/>
      <c r="AA125" s="38"/>
      <c r="AB125" s="38"/>
      <c r="AC125" s="38"/>
      <c r="AD125" s="38"/>
      <c r="AE125" s="38"/>
    </row>
    <row r="126" s="2" customFormat="1" ht="12" customHeight="1">
      <c r="A126" s="38"/>
      <c r="B126" s="39"/>
      <c r="C126" s="32" t="s">
        <v>98</v>
      </c>
      <c r="D126" s="40"/>
      <c r="E126" s="40"/>
      <c r="F126" s="40"/>
      <c r="G126" s="40"/>
      <c r="H126" s="40"/>
      <c r="I126" s="40"/>
      <c r="J126" s="40"/>
      <c r="K126" s="40"/>
      <c r="L126" s="63"/>
      <c r="S126" s="38"/>
      <c r="T126" s="38"/>
      <c r="U126" s="38"/>
      <c r="V126" s="38"/>
      <c r="W126" s="38"/>
      <c r="X126" s="38"/>
      <c r="Y126" s="38"/>
      <c r="Z126" s="38"/>
      <c r="AA126" s="38"/>
      <c r="AB126" s="38"/>
      <c r="AC126" s="38"/>
      <c r="AD126" s="38"/>
      <c r="AE126" s="38"/>
    </row>
    <row r="127" s="2" customFormat="1" ht="16.5" customHeight="1">
      <c r="A127" s="38"/>
      <c r="B127" s="39"/>
      <c r="C127" s="40"/>
      <c r="D127" s="40"/>
      <c r="E127" s="76" t="str">
        <f>E9</f>
        <v>002 - Chlazení</v>
      </c>
      <c r="F127" s="40"/>
      <c r="G127" s="40"/>
      <c r="H127" s="40"/>
      <c r="I127" s="40"/>
      <c r="J127" s="40"/>
      <c r="K127" s="40"/>
      <c r="L127" s="63"/>
      <c r="S127" s="38"/>
      <c r="T127" s="38"/>
      <c r="U127" s="38"/>
      <c r="V127" s="38"/>
      <c r="W127" s="38"/>
      <c r="X127" s="38"/>
      <c r="Y127" s="38"/>
      <c r="Z127" s="38"/>
      <c r="AA127" s="38"/>
      <c r="AB127" s="38"/>
      <c r="AC127" s="38"/>
      <c r="AD127" s="38"/>
      <c r="AE127" s="38"/>
    </row>
    <row r="128" s="2" customFormat="1" ht="6.96" customHeight="1">
      <c r="A128" s="38"/>
      <c r="B128" s="39"/>
      <c r="C128" s="40"/>
      <c r="D128" s="40"/>
      <c r="E128" s="40"/>
      <c r="F128" s="40"/>
      <c r="G128" s="40"/>
      <c r="H128" s="40"/>
      <c r="I128" s="40"/>
      <c r="J128" s="40"/>
      <c r="K128" s="40"/>
      <c r="L128" s="63"/>
      <c r="S128" s="38"/>
      <c r="T128" s="38"/>
      <c r="U128" s="38"/>
      <c r="V128" s="38"/>
      <c r="W128" s="38"/>
      <c r="X128" s="38"/>
      <c r="Y128" s="38"/>
      <c r="Z128" s="38"/>
      <c r="AA128" s="38"/>
      <c r="AB128" s="38"/>
      <c r="AC128" s="38"/>
      <c r="AD128" s="38"/>
      <c r="AE128" s="38"/>
    </row>
    <row r="129" s="2" customFormat="1" ht="12" customHeight="1">
      <c r="A129" s="38"/>
      <c r="B129" s="39"/>
      <c r="C129" s="32" t="s">
        <v>22</v>
      </c>
      <c r="D129" s="40"/>
      <c r="E129" s="40"/>
      <c r="F129" s="27" t="str">
        <f>F12</f>
        <v xml:space="preserve"> </v>
      </c>
      <c r="G129" s="40"/>
      <c r="H129" s="40"/>
      <c r="I129" s="32" t="s">
        <v>24</v>
      </c>
      <c r="J129" s="79" t="str">
        <f>IF(J12="","",J12)</f>
        <v>27. 2. 2026</v>
      </c>
      <c r="K129" s="40"/>
      <c r="L129" s="63"/>
      <c r="S129" s="38"/>
      <c r="T129" s="38"/>
      <c r="U129" s="38"/>
      <c r="V129" s="38"/>
      <c r="W129" s="38"/>
      <c r="X129" s="38"/>
      <c r="Y129" s="38"/>
      <c r="Z129" s="38"/>
      <c r="AA129" s="38"/>
      <c r="AB129" s="38"/>
      <c r="AC129" s="38"/>
      <c r="AD129" s="38"/>
      <c r="AE129" s="38"/>
    </row>
    <row r="130" s="2" customFormat="1" ht="6.96" customHeight="1">
      <c r="A130" s="38"/>
      <c r="B130" s="39"/>
      <c r="C130" s="40"/>
      <c r="D130" s="40"/>
      <c r="E130" s="40"/>
      <c r="F130" s="40"/>
      <c r="G130" s="40"/>
      <c r="H130" s="40"/>
      <c r="I130" s="40"/>
      <c r="J130" s="40"/>
      <c r="K130" s="40"/>
      <c r="L130" s="63"/>
      <c r="S130" s="38"/>
      <c r="T130" s="38"/>
      <c r="U130" s="38"/>
      <c r="V130" s="38"/>
      <c r="W130" s="38"/>
      <c r="X130" s="38"/>
      <c r="Y130" s="38"/>
      <c r="Z130" s="38"/>
      <c r="AA130" s="38"/>
      <c r="AB130" s="38"/>
      <c r="AC130" s="38"/>
      <c r="AD130" s="38"/>
      <c r="AE130" s="38"/>
    </row>
    <row r="131" s="2" customFormat="1" ht="15.15" customHeight="1">
      <c r="A131" s="38"/>
      <c r="B131" s="39"/>
      <c r="C131" s="32" t="s">
        <v>28</v>
      </c>
      <c r="D131" s="40"/>
      <c r="E131" s="40"/>
      <c r="F131" s="27" t="str">
        <f>E15</f>
        <v xml:space="preserve"> </v>
      </c>
      <c r="G131" s="40"/>
      <c r="H131" s="40"/>
      <c r="I131" s="32" t="s">
        <v>33</v>
      </c>
      <c r="J131" s="36" t="str">
        <f>E21</f>
        <v xml:space="preserve"> </v>
      </c>
      <c r="K131" s="40"/>
      <c r="L131" s="63"/>
      <c r="S131" s="38"/>
      <c r="T131" s="38"/>
      <c r="U131" s="38"/>
      <c r="V131" s="38"/>
      <c r="W131" s="38"/>
      <c r="X131" s="38"/>
      <c r="Y131" s="38"/>
      <c r="Z131" s="38"/>
      <c r="AA131" s="38"/>
      <c r="AB131" s="38"/>
      <c r="AC131" s="38"/>
      <c r="AD131" s="38"/>
      <c r="AE131" s="38"/>
    </row>
    <row r="132" s="2" customFormat="1" ht="15.15" customHeight="1">
      <c r="A132" s="38"/>
      <c r="B132" s="39"/>
      <c r="C132" s="32" t="s">
        <v>31</v>
      </c>
      <c r="D132" s="40"/>
      <c r="E132" s="40"/>
      <c r="F132" s="27" t="str">
        <f>IF(E18="","",E18)</f>
        <v>Vyplň údaj</v>
      </c>
      <c r="G132" s="40"/>
      <c r="H132" s="40"/>
      <c r="I132" s="32" t="s">
        <v>34</v>
      </c>
      <c r="J132" s="36" t="str">
        <f>E24</f>
        <v xml:space="preserve"> </v>
      </c>
      <c r="K132" s="40"/>
      <c r="L132" s="63"/>
      <c r="S132" s="38"/>
      <c r="T132" s="38"/>
      <c r="U132" s="38"/>
      <c r="V132" s="38"/>
      <c r="W132" s="38"/>
      <c r="X132" s="38"/>
      <c r="Y132" s="38"/>
      <c r="Z132" s="38"/>
      <c r="AA132" s="38"/>
      <c r="AB132" s="38"/>
      <c r="AC132" s="38"/>
      <c r="AD132" s="38"/>
      <c r="AE132" s="38"/>
    </row>
    <row r="133" s="2" customFormat="1" ht="10.32" customHeight="1">
      <c r="A133" s="38"/>
      <c r="B133" s="39"/>
      <c r="C133" s="40"/>
      <c r="D133" s="40"/>
      <c r="E133" s="40"/>
      <c r="F133" s="40"/>
      <c r="G133" s="40"/>
      <c r="H133" s="40"/>
      <c r="I133" s="40"/>
      <c r="J133" s="40"/>
      <c r="K133" s="40"/>
      <c r="L133" s="63"/>
      <c r="S133" s="38"/>
      <c r="T133" s="38"/>
      <c r="U133" s="38"/>
      <c r="V133" s="38"/>
      <c r="W133" s="38"/>
      <c r="X133" s="38"/>
      <c r="Y133" s="38"/>
      <c r="Z133" s="38"/>
      <c r="AA133" s="38"/>
      <c r="AB133" s="38"/>
      <c r="AC133" s="38"/>
      <c r="AD133" s="38"/>
      <c r="AE133" s="38"/>
    </row>
    <row r="134" s="11" customFormat="1" ht="29.28" customHeight="1">
      <c r="A134" s="191"/>
      <c r="B134" s="192"/>
      <c r="C134" s="193" t="s">
        <v>114</v>
      </c>
      <c r="D134" s="194" t="s">
        <v>61</v>
      </c>
      <c r="E134" s="194" t="s">
        <v>57</v>
      </c>
      <c r="F134" s="194" t="s">
        <v>58</v>
      </c>
      <c r="G134" s="194" t="s">
        <v>115</v>
      </c>
      <c r="H134" s="194" t="s">
        <v>116</v>
      </c>
      <c r="I134" s="194" t="s">
        <v>117</v>
      </c>
      <c r="J134" s="194" t="s">
        <v>102</v>
      </c>
      <c r="K134" s="195" t="s">
        <v>118</v>
      </c>
      <c r="L134" s="196"/>
      <c r="M134" s="100" t="s">
        <v>1</v>
      </c>
      <c r="N134" s="101" t="s">
        <v>40</v>
      </c>
      <c r="O134" s="101" t="s">
        <v>119</v>
      </c>
      <c r="P134" s="101" t="s">
        <v>120</v>
      </c>
      <c r="Q134" s="101" t="s">
        <v>121</v>
      </c>
      <c r="R134" s="101" t="s">
        <v>122</v>
      </c>
      <c r="S134" s="101" t="s">
        <v>123</v>
      </c>
      <c r="T134" s="102" t="s">
        <v>124</v>
      </c>
      <c r="U134" s="191"/>
      <c r="V134" s="191"/>
      <c r="W134" s="191"/>
      <c r="X134" s="191"/>
      <c r="Y134" s="191"/>
      <c r="Z134" s="191"/>
      <c r="AA134" s="191"/>
      <c r="AB134" s="191"/>
      <c r="AC134" s="191"/>
      <c r="AD134" s="191"/>
      <c r="AE134" s="191"/>
    </row>
    <row r="135" s="2" customFormat="1" ht="22.8" customHeight="1">
      <c r="A135" s="38"/>
      <c r="B135" s="39"/>
      <c r="C135" s="107" t="s">
        <v>125</v>
      </c>
      <c r="D135" s="40"/>
      <c r="E135" s="40"/>
      <c r="F135" s="40"/>
      <c r="G135" s="40"/>
      <c r="H135" s="40"/>
      <c r="I135" s="40"/>
      <c r="J135" s="197">
        <f>BK135</f>
        <v>0</v>
      </c>
      <c r="K135" s="40"/>
      <c r="L135" s="44"/>
      <c r="M135" s="103"/>
      <c r="N135" s="198"/>
      <c r="O135" s="104"/>
      <c r="P135" s="199">
        <f>P136+P155+P403+P409</f>
        <v>0</v>
      </c>
      <c r="Q135" s="104"/>
      <c r="R135" s="199">
        <f>R136+R155+R403+R409</f>
        <v>0.68376500000000007</v>
      </c>
      <c r="S135" s="104"/>
      <c r="T135" s="200">
        <f>T136+T155+T403+T409</f>
        <v>0.12225</v>
      </c>
      <c r="U135" s="38"/>
      <c r="V135" s="38"/>
      <c r="W135" s="38"/>
      <c r="X135" s="38"/>
      <c r="Y135" s="38"/>
      <c r="Z135" s="38"/>
      <c r="AA135" s="38"/>
      <c r="AB135" s="38"/>
      <c r="AC135" s="38"/>
      <c r="AD135" s="38"/>
      <c r="AE135" s="38"/>
      <c r="AT135" s="17" t="s">
        <v>75</v>
      </c>
      <c r="AU135" s="17" t="s">
        <v>104</v>
      </c>
      <c r="BK135" s="201">
        <f>BK136+BK155+BK403+BK409</f>
        <v>0</v>
      </c>
    </row>
    <row r="136" s="12" customFormat="1" ht="25.92" customHeight="1">
      <c r="A136" s="12"/>
      <c r="B136" s="202"/>
      <c r="C136" s="203"/>
      <c r="D136" s="204" t="s">
        <v>75</v>
      </c>
      <c r="E136" s="205" t="s">
        <v>126</v>
      </c>
      <c r="F136" s="205" t="s">
        <v>127</v>
      </c>
      <c r="G136" s="203"/>
      <c r="H136" s="203"/>
      <c r="I136" s="206"/>
      <c r="J136" s="207">
        <f>BK136</f>
        <v>0</v>
      </c>
      <c r="K136" s="203"/>
      <c r="L136" s="208"/>
      <c r="M136" s="209"/>
      <c r="N136" s="210"/>
      <c r="O136" s="210"/>
      <c r="P136" s="211">
        <f>P137+P153</f>
        <v>0</v>
      </c>
      <c r="Q136" s="210"/>
      <c r="R136" s="211">
        <f>R137+R153</f>
        <v>0.0099750000000000012</v>
      </c>
      <c r="S136" s="210"/>
      <c r="T136" s="212">
        <f>T137+T153</f>
        <v>0.12225</v>
      </c>
      <c r="U136" s="12"/>
      <c r="V136" s="12"/>
      <c r="W136" s="12"/>
      <c r="X136" s="12"/>
      <c r="Y136" s="12"/>
      <c r="Z136" s="12"/>
      <c r="AA136" s="12"/>
      <c r="AB136" s="12"/>
      <c r="AC136" s="12"/>
      <c r="AD136" s="12"/>
      <c r="AE136" s="12"/>
      <c r="AR136" s="213" t="s">
        <v>21</v>
      </c>
      <c r="AT136" s="214" t="s">
        <v>75</v>
      </c>
      <c r="AU136" s="214" t="s">
        <v>76</v>
      </c>
      <c r="AY136" s="213" t="s">
        <v>128</v>
      </c>
      <c r="BK136" s="215">
        <f>BK137+BK153</f>
        <v>0</v>
      </c>
    </row>
    <row r="137" s="12" customFormat="1" ht="22.8" customHeight="1">
      <c r="A137" s="12"/>
      <c r="B137" s="202"/>
      <c r="C137" s="203"/>
      <c r="D137" s="204" t="s">
        <v>75</v>
      </c>
      <c r="E137" s="216" t="s">
        <v>136</v>
      </c>
      <c r="F137" s="216" t="s">
        <v>137</v>
      </c>
      <c r="G137" s="203"/>
      <c r="H137" s="203"/>
      <c r="I137" s="206"/>
      <c r="J137" s="217">
        <f>BK137</f>
        <v>0</v>
      </c>
      <c r="K137" s="203"/>
      <c r="L137" s="208"/>
      <c r="M137" s="209"/>
      <c r="N137" s="210"/>
      <c r="O137" s="210"/>
      <c r="P137" s="211">
        <f>SUM(P138:P152)</f>
        <v>0</v>
      </c>
      <c r="Q137" s="210"/>
      <c r="R137" s="211">
        <f>SUM(R138:R152)</f>
        <v>0.0099750000000000012</v>
      </c>
      <c r="S137" s="210"/>
      <c r="T137" s="212">
        <f>SUM(T138:T152)</f>
        <v>0.12225</v>
      </c>
      <c r="U137" s="12"/>
      <c r="V137" s="12"/>
      <c r="W137" s="12"/>
      <c r="X137" s="12"/>
      <c r="Y137" s="12"/>
      <c r="Z137" s="12"/>
      <c r="AA137" s="12"/>
      <c r="AB137" s="12"/>
      <c r="AC137" s="12"/>
      <c r="AD137" s="12"/>
      <c r="AE137" s="12"/>
      <c r="AR137" s="213" t="s">
        <v>21</v>
      </c>
      <c r="AT137" s="214" t="s">
        <v>75</v>
      </c>
      <c r="AU137" s="214" t="s">
        <v>21</v>
      </c>
      <c r="AY137" s="213" t="s">
        <v>128</v>
      </c>
      <c r="BK137" s="215">
        <f>SUM(BK138:BK152)</f>
        <v>0</v>
      </c>
    </row>
    <row r="138" s="2" customFormat="1" ht="44.25" customHeight="1">
      <c r="A138" s="38"/>
      <c r="B138" s="39"/>
      <c r="C138" s="218" t="s">
        <v>21</v>
      </c>
      <c r="D138" s="218" t="s">
        <v>131</v>
      </c>
      <c r="E138" s="219" t="s">
        <v>353</v>
      </c>
      <c r="F138" s="220" t="s">
        <v>354</v>
      </c>
      <c r="G138" s="221" t="s">
        <v>140</v>
      </c>
      <c r="H138" s="222">
        <v>100</v>
      </c>
      <c r="I138" s="223"/>
      <c r="J138" s="224">
        <f>ROUND(I138*H138,2)</f>
        <v>0</v>
      </c>
      <c r="K138" s="220" t="s">
        <v>141</v>
      </c>
      <c r="L138" s="44"/>
      <c r="M138" s="225" t="s">
        <v>1</v>
      </c>
      <c r="N138" s="226" t="s">
        <v>41</v>
      </c>
      <c r="O138" s="91"/>
      <c r="P138" s="227">
        <f>O138*H138</f>
        <v>0</v>
      </c>
      <c r="Q138" s="227">
        <v>0</v>
      </c>
      <c r="R138" s="227">
        <f>Q138*H138</f>
        <v>0</v>
      </c>
      <c r="S138" s="227">
        <v>0</v>
      </c>
      <c r="T138" s="228">
        <f>S138*H138</f>
        <v>0</v>
      </c>
      <c r="U138" s="38"/>
      <c r="V138" s="38"/>
      <c r="W138" s="38"/>
      <c r="X138" s="38"/>
      <c r="Y138" s="38"/>
      <c r="Z138" s="38"/>
      <c r="AA138" s="38"/>
      <c r="AB138" s="38"/>
      <c r="AC138" s="38"/>
      <c r="AD138" s="38"/>
      <c r="AE138" s="38"/>
      <c r="AR138" s="229" t="s">
        <v>135</v>
      </c>
      <c r="AT138" s="229" t="s">
        <v>131</v>
      </c>
      <c r="AU138" s="229" t="s">
        <v>84</v>
      </c>
      <c r="AY138" s="17" t="s">
        <v>128</v>
      </c>
      <c r="BE138" s="230">
        <f>IF(N138="základní",J138,0)</f>
        <v>0</v>
      </c>
      <c r="BF138" s="230">
        <f>IF(N138="snížená",J138,0)</f>
        <v>0</v>
      </c>
      <c r="BG138" s="230">
        <f>IF(N138="zákl. přenesená",J138,0)</f>
        <v>0</v>
      </c>
      <c r="BH138" s="230">
        <f>IF(N138="sníž. přenesená",J138,0)</f>
        <v>0</v>
      </c>
      <c r="BI138" s="230">
        <f>IF(N138="nulová",J138,0)</f>
        <v>0</v>
      </c>
      <c r="BJ138" s="17" t="s">
        <v>21</v>
      </c>
      <c r="BK138" s="230">
        <f>ROUND(I138*H138,2)</f>
        <v>0</v>
      </c>
      <c r="BL138" s="17" t="s">
        <v>135</v>
      </c>
      <c r="BM138" s="229" t="s">
        <v>84</v>
      </c>
    </row>
    <row r="139" s="2" customFormat="1" ht="55.5" customHeight="1">
      <c r="A139" s="38"/>
      <c r="B139" s="39"/>
      <c r="C139" s="218" t="s">
        <v>84</v>
      </c>
      <c r="D139" s="218" t="s">
        <v>131</v>
      </c>
      <c r="E139" s="219" t="s">
        <v>355</v>
      </c>
      <c r="F139" s="220" t="s">
        <v>356</v>
      </c>
      <c r="G139" s="221" t="s">
        <v>140</v>
      </c>
      <c r="H139" s="222">
        <v>2000</v>
      </c>
      <c r="I139" s="223"/>
      <c r="J139" s="224">
        <f>ROUND(I139*H139,2)</f>
        <v>0</v>
      </c>
      <c r="K139" s="220" t="s">
        <v>141</v>
      </c>
      <c r="L139" s="44"/>
      <c r="M139" s="225" t="s">
        <v>1</v>
      </c>
      <c r="N139" s="226" t="s">
        <v>41</v>
      </c>
      <c r="O139" s="91"/>
      <c r="P139" s="227">
        <f>O139*H139</f>
        <v>0</v>
      </c>
      <c r="Q139" s="227">
        <v>0</v>
      </c>
      <c r="R139" s="227">
        <f>Q139*H139</f>
        <v>0</v>
      </c>
      <c r="S139" s="227">
        <v>0</v>
      </c>
      <c r="T139" s="228">
        <f>S139*H139</f>
        <v>0</v>
      </c>
      <c r="U139" s="38"/>
      <c r="V139" s="38"/>
      <c r="W139" s="38"/>
      <c r="X139" s="38"/>
      <c r="Y139" s="38"/>
      <c r="Z139" s="38"/>
      <c r="AA139" s="38"/>
      <c r="AB139" s="38"/>
      <c r="AC139" s="38"/>
      <c r="AD139" s="38"/>
      <c r="AE139" s="38"/>
      <c r="AR139" s="229" t="s">
        <v>135</v>
      </c>
      <c r="AT139" s="229" t="s">
        <v>131</v>
      </c>
      <c r="AU139" s="229" t="s">
        <v>84</v>
      </c>
      <c r="AY139" s="17" t="s">
        <v>128</v>
      </c>
      <c r="BE139" s="230">
        <f>IF(N139="základní",J139,0)</f>
        <v>0</v>
      </c>
      <c r="BF139" s="230">
        <f>IF(N139="snížená",J139,0)</f>
        <v>0</v>
      </c>
      <c r="BG139" s="230">
        <f>IF(N139="zákl. přenesená",J139,0)</f>
        <v>0</v>
      </c>
      <c r="BH139" s="230">
        <f>IF(N139="sníž. přenesená",J139,0)</f>
        <v>0</v>
      </c>
      <c r="BI139" s="230">
        <f>IF(N139="nulová",J139,0)</f>
        <v>0</v>
      </c>
      <c r="BJ139" s="17" t="s">
        <v>21</v>
      </c>
      <c r="BK139" s="230">
        <f>ROUND(I139*H139,2)</f>
        <v>0</v>
      </c>
      <c r="BL139" s="17" t="s">
        <v>135</v>
      </c>
      <c r="BM139" s="229" t="s">
        <v>135</v>
      </c>
    </row>
    <row r="140" s="13" customFormat="1">
      <c r="A140" s="13"/>
      <c r="B140" s="231"/>
      <c r="C140" s="232"/>
      <c r="D140" s="233" t="s">
        <v>142</v>
      </c>
      <c r="E140" s="234" t="s">
        <v>1</v>
      </c>
      <c r="F140" s="235" t="s">
        <v>357</v>
      </c>
      <c r="G140" s="232"/>
      <c r="H140" s="236">
        <v>2000</v>
      </c>
      <c r="I140" s="237"/>
      <c r="J140" s="232"/>
      <c r="K140" s="232"/>
      <c r="L140" s="238"/>
      <c r="M140" s="239"/>
      <c r="N140" s="240"/>
      <c r="O140" s="240"/>
      <c r="P140" s="240"/>
      <c r="Q140" s="240"/>
      <c r="R140" s="240"/>
      <c r="S140" s="240"/>
      <c r="T140" s="241"/>
      <c r="U140" s="13"/>
      <c r="V140" s="13"/>
      <c r="W140" s="13"/>
      <c r="X140" s="13"/>
      <c r="Y140" s="13"/>
      <c r="Z140" s="13"/>
      <c r="AA140" s="13"/>
      <c r="AB140" s="13"/>
      <c r="AC140" s="13"/>
      <c r="AD140" s="13"/>
      <c r="AE140" s="13"/>
      <c r="AT140" s="242" t="s">
        <v>142</v>
      </c>
      <c r="AU140" s="242" t="s">
        <v>84</v>
      </c>
      <c r="AV140" s="13" t="s">
        <v>84</v>
      </c>
      <c r="AW140" s="13" t="s">
        <v>144</v>
      </c>
      <c r="AX140" s="13" t="s">
        <v>76</v>
      </c>
      <c r="AY140" s="242" t="s">
        <v>128</v>
      </c>
    </row>
    <row r="141" s="14" customFormat="1">
      <c r="A141" s="14"/>
      <c r="B141" s="243"/>
      <c r="C141" s="244"/>
      <c r="D141" s="233" t="s">
        <v>142</v>
      </c>
      <c r="E141" s="245" t="s">
        <v>1</v>
      </c>
      <c r="F141" s="246" t="s">
        <v>145</v>
      </c>
      <c r="G141" s="244"/>
      <c r="H141" s="247">
        <v>2000</v>
      </c>
      <c r="I141" s="248"/>
      <c r="J141" s="244"/>
      <c r="K141" s="244"/>
      <c r="L141" s="249"/>
      <c r="M141" s="250"/>
      <c r="N141" s="251"/>
      <c r="O141" s="251"/>
      <c r="P141" s="251"/>
      <c r="Q141" s="251"/>
      <c r="R141" s="251"/>
      <c r="S141" s="251"/>
      <c r="T141" s="252"/>
      <c r="U141" s="14"/>
      <c r="V141" s="14"/>
      <c r="W141" s="14"/>
      <c r="X141" s="14"/>
      <c r="Y141" s="14"/>
      <c r="Z141" s="14"/>
      <c r="AA141" s="14"/>
      <c r="AB141" s="14"/>
      <c r="AC141" s="14"/>
      <c r="AD141" s="14"/>
      <c r="AE141" s="14"/>
      <c r="AT141" s="253" t="s">
        <v>142</v>
      </c>
      <c r="AU141" s="253" t="s">
        <v>84</v>
      </c>
      <c r="AV141" s="14" t="s">
        <v>135</v>
      </c>
      <c r="AW141" s="14" t="s">
        <v>144</v>
      </c>
      <c r="AX141" s="14" t="s">
        <v>21</v>
      </c>
      <c r="AY141" s="253" t="s">
        <v>128</v>
      </c>
    </row>
    <row r="142" s="2" customFormat="1" ht="44.25" customHeight="1">
      <c r="A142" s="38"/>
      <c r="B142" s="39"/>
      <c r="C142" s="218" t="s">
        <v>129</v>
      </c>
      <c r="D142" s="218" t="s">
        <v>131</v>
      </c>
      <c r="E142" s="219" t="s">
        <v>358</v>
      </c>
      <c r="F142" s="220" t="s">
        <v>359</v>
      </c>
      <c r="G142" s="221" t="s">
        <v>140</v>
      </c>
      <c r="H142" s="222">
        <v>100</v>
      </c>
      <c r="I142" s="223"/>
      <c r="J142" s="224">
        <f>ROUND(I142*H142,2)</f>
        <v>0</v>
      </c>
      <c r="K142" s="220" t="s">
        <v>141</v>
      </c>
      <c r="L142" s="44"/>
      <c r="M142" s="225" t="s">
        <v>1</v>
      </c>
      <c r="N142" s="226" t="s">
        <v>41</v>
      </c>
      <c r="O142" s="91"/>
      <c r="P142" s="227">
        <f>O142*H142</f>
        <v>0</v>
      </c>
      <c r="Q142" s="227">
        <v>0</v>
      </c>
      <c r="R142" s="227">
        <f>Q142*H142</f>
        <v>0</v>
      </c>
      <c r="S142" s="227">
        <v>0</v>
      </c>
      <c r="T142" s="228">
        <f>S142*H142</f>
        <v>0</v>
      </c>
      <c r="U142" s="38"/>
      <c r="V142" s="38"/>
      <c r="W142" s="38"/>
      <c r="X142" s="38"/>
      <c r="Y142" s="38"/>
      <c r="Z142" s="38"/>
      <c r="AA142" s="38"/>
      <c r="AB142" s="38"/>
      <c r="AC142" s="38"/>
      <c r="AD142" s="38"/>
      <c r="AE142" s="38"/>
      <c r="AR142" s="229" t="s">
        <v>135</v>
      </c>
      <c r="AT142" s="229" t="s">
        <v>131</v>
      </c>
      <c r="AU142" s="229" t="s">
        <v>84</v>
      </c>
      <c r="AY142" s="17" t="s">
        <v>128</v>
      </c>
      <c r="BE142" s="230">
        <f>IF(N142="základní",J142,0)</f>
        <v>0</v>
      </c>
      <c r="BF142" s="230">
        <f>IF(N142="snížená",J142,0)</f>
        <v>0</v>
      </c>
      <c r="BG142" s="230">
        <f>IF(N142="zákl. přenesená",J142,0)</f>
        <v>0</v>
      </c>
      <c r="BH142" s="230">
        <f>IF(N142="sníž. přenesená",J142,0)</f>
        <v>0</v>
      </c>
      <c r="BI142" s="230">
        <f>IF(N142="nulová",J142,0)</f>
        <v>0</v>
      </c>
      <c r="BJ142" s="17" t="s">
        <v>21</v>
      </c>
      <c r="BK142" s="230">
        <f>ROUND(I142*H142,2)</f>
        <v>0</v>
      </c>
      <c r="BL142" s="17" t="s">
        <v>135</v>
      </c>
      <c r="BM142" s="229" t="s">
        <v>154</v>
      </c>
    </row>
    <row r="143" s="2" customFormat="1" ht="37.8" customHeight="1">
      <c r="A143" s="38"/>
      <c r="B143" s="39"/>
      <c r="C143" s="218" t="s">
        <v>135</v>
      </c>
      <c r="D143" s="218" t="s">
        <v>131</v>
      </c>
      <c r="E143" s="219" t="s">
        <v>138</v>
      </c>
      <c r="F143" s="220" t="s">
        <v>139</v>
      </c>
      <c r="G143" s="221" t="s">
        <v>140</v>
      </c>
      <c r="H143" s="222">
        <v>600</v>
      </c>
      <c r="I143" s="223"/>
      <c r="J143" s="224">
        <f>ROUND(I143*H143,2)</f>
        <v>0</v>
      </c>
      <c r="K143" s="220" t="s">
        <v>141</v>
      </c>
      <c r="L143" s="44"/>
      <c r="M143" s="225" t="s">
        <v>1</v>
      </c>
      <c r="N143" s="226" t="s">
        <v>41</v>
      </c>
      <c r="O143" s="91"/>
      <c r="P143" s="227">
        <f>O143*H143</f>
        <v>0</v>
      </c>
      <c r="Q143" s="227">
        <v>0</v>
      </c>
      <c r="R143" s="227">
        <f>Q143*H143</f>
        <v>0</v>
      </c>
      <c r="S143" s="227">
        <v>0</v>
      </c>
      <c r="T143" s="228">
        <f>S143*H143</f>
        <v>0</v>
      </c>
      <c r="U143" s="38"/>
      <c r="V143" s="38"/>
      <c r="W143" s="38"/>
      <c r="X143" s="38"/>
      <c r="Y143" s="38"/>
      <c r="Z143" s="38"/>
      <c r="AA143" s="38"/>
      <c r="AB143" s="38"/>
      <c r="AC143" s="38"/>
      <c r="AD143" s="38"/>
      <c r="AE143" s="38"/>
      <c r="AR143" s="229" t="s">
        <v>135</v>
      </c>
      <c r="AT143" s="229" t="s">
        <v>131</v>
      </c>
      <c r="AU143" s="229" t="s">
        <v>84</v>
      </c>
      <c r="AY143" s="17" t="s">
        <v>128</v>
      </c>
      <c r="BE143" s="230">
        <f>IF(N143="základní",J143,0)</f>
        <v>0</v>
      </c>
      <c r="BF143" s="230">
        <f>IF(N143="snížená",J143,0)</f>
        <v>0</v>
      </c>
      <c r="BG143" s="230">
        <f>IF(N143="zákl. přenesená",J143,0)</f>
        <v>0</v>
      </c>
      <c r="BH143" s="230">
        <f>IF(N143="sníž. přenesená",J143,0)</f>
        <v>0</v>
      </c>
      <c r="BI143" s="230">
        <f>IF(N143="nulová",J143,0)</f>
        <v>0</v>
      </c>
      <c r="BJ143" s="17" t="s">
        <v>21</v>
      </c>
      <c r="BK143" s="230">
        <f>ROUND(I143*H143,2)</f>
        <v>0</v>
      </c>
      <c r="BL143" s="17" t="s">
        <v>135</v>
      </c>
      <c r="BM143" s="229" t="s">
        <v>159</v>
      </c>
    </row>
    <row r="144" s="13" customFormat="1">
      <c r="A144" s="13"/>
      <c r="B144" s="231"/>
      <c r="C144" s="232"/>
      <c r="D144" s="233" t="s">
        <v>142</v>
      </c>
      <c r="E144" s="234" t="s">
        <v>1</v>
      </c>
      <c r="F144" s="235" t="s">
        <v>360</v>
      </c>
      <c r="G144" s="232"/>
      <c r="H144" s="236">
        <v>600</v>
      </c>
      <c r="I144" s="237"/>
      <c r="J144" s="232"/>
      <c r="K144" s="232"/>
      <c r="L144" s="238"/>
      <c r="M144" s="239"/>
      <c r="N144" s="240"/>
      <c r="O144" s="240"/>
      <c r="P144" s="240"/>
      <c r="Q144" s="240"/>
      <c r="R144" s="240"/>
      <c r="S144" s="240"/>
      <c r="T144" s="241"/>
      <c r="U144" s="13"/>
      <c r="V144" s="13"/>
      <c r="W144" s="13"/>
      <c r="X144" s="13"/>
      <c r="Y144" s="13"/>
      <c r="Z144" s="13"/>
      <c r="AA144" s="13"/>
      <c r="AB144" s="13"/>
      <c r="AC144" s="13"/>
      <c r="AD144" s="13"/>
      <c r="AE144" s="13"/>
      <c r="AT144" s="242" t="s">
        <v>142</v>
      </c>
      <c r="AU144" s="242" t="s">
        <v>84</v>
      </c>
      <c r="AV144" s="13" t="s">
        <v>84</v>
      </c>
      <c r="AW144" s="13" t="s">
        <v>144</v>
      </c>
      <c r="AX144" s="13" t="s">
        <v>76</v>
      </c>
      <c r="AY144" s="242" t="s">
        <v>128</v>
      </c>
    </row>
    <row r="145" s="14" customFormat="1">
      <c r="A145" s="14"/>
      <c r="B145" s="243"/>
      <c r="C145" s="244"/>
      <c r="D145" s="233" t="s">
        <v>142</v>
      </c>
      <c r="E145" s="245" t="s">
        <v>1</v>
      </c>
      <c r="F145" s="246" t="s">
        <v>145</v>
      </c>
      <c r="G145" s="244"/>
      <c r="H145" s="247">
        <v>600</v>
      </c>
      <c r="I145" s="248"/>
      <c r="J145" s="244"/>
      <c r="K145" s="244"/>
      <c r="L145" s="249"/>
      <c r="M145" s="250"/>
      <c r="N145" s="251"/>
      <c r="O145" s="251"/>
      <c r="P145" s="251"/>
      <c r="Q145" s="251"/>
      <c r="R145" s="251"/>
      <c r="S145" s="251"/>
      <c r="T145" s="252"/>
      <c r="U145" s="14"/>
      <c r="V145" s="14"/>
      <c r="W145" s="14"/>
      <c r="X145" s="14"/>
      <c r="Y145" s="14"/>
      <c r="Z145" s="14"/>
      <c r="AA145" s="14"/>
      <c r="AB145" s="14"/>
      <c r="AC145" s="14"/>
      <c r="AD145" s="14"/>
      <c r="AE145" s="14"/>
      <c r="AT145" s="253" t="s">
        <v>142</v>
      </c>
      <c r="AU145" s="253" t="s">
        <v>84</v>
      </c>
      <c r="AV145" s="14" t="s">
        <v>135</v>
      </c>
      <c r="AW145" s="14" t="s">
        <v>144</v>
      </c>
      <c r="AX145" s="14" t="s">
        <v>21</v>
      </c>
      <c r="AY145" s="253" t="s">
        <v>128</v>
      </c>
    </row>
    <row r="146" s="2" customFormat="1" ht="24.15" customHeight="1">
      <c r="A146" s="38"/>
      <c r="B146" s="39"/>
      <c r="C146" s="218" t="s">
        <v>160</v>
      </c>
      <c r="D146" s="218" t="s">
        <v>131</v>
      </c>
      <c r="E146" s="219" t="s">
        <v>361</v>
      </c>
      <c r="F146" s="220" t="s">
        <v>362</v>
      </c>
      <c r="G146" s="221" t="s">
        <v>152</v>
      </c>
      <c r="H146" s="222">
        <v>30</v>
      </c>
      <c r="I146" s="223"/>
      <c r="J146" s="224">
        <f>ROUND(I146*H146,2)</f>
        <v>0</v>
      </c>
      <c r="K146" s="220" t="s">
        <v>141</v>
      </c>
      <c r="L146" s="44"/>
      <c r="M146" s="225" t="s">
        <v>1</v>
      </c>
      <c r="N146" s="226" t="s">
        <v>41</v>
      </c>
      <c r="O146" s="91"/>
      <c r="P146" s="227">
        <f>O146*H146</f>
        <v>0</v>
      </c>
      <c r="Q146" s="227">
        <v>9.0000000000000006E-05</v>
      </c>
      <c r="R146" s="227">
        <f>Q146*H146</f>
        <v>0.0027000000000000001</v>
      </c>
      <c r="S146" s="227">
        <v>0.0030000000000000001</v>
      </c>
      <c r="T146" s="228">
        <f>S146*H146</f>
        <v>0.089999999999999997</v>
      </c>
      <c r="U146" s="38"/>
      <c r="V146" s="38"/>
      <c r="W146" s="38"/>
      <c r="X146" s="38"/>
      <c r="Y146" s="38"/>
      <c r="Z146" s="38"/>
      <c r="AA146" s="38"/>
      <c r="AB146" s="38"/>
      <c r="AC146" s="38"/>
      <c r="AD146" s="38"/>
      <c r="AE146" s="38"/>
      <c r="AR146" s="229" t="s">
        <v>135</v>
      </c>
      <c r="AT146" s="229" t="s">
        <v>131</v>
      </c>
      <c r="AU146" s="229" t="s">
        <v>84</v>
      </c>
      <c r="AY146" s="17" t="s">
        <v>128</v>
      </c>
      <c r="BE146" s="230">
        <f>IF(N146="základní",J146,0)</f>
        <v>0</v>
      </c>
      <c r="BF146" s="230">
        <f>IF(N146="snížená",J146,0)</f>
        <v>0</v>
      </c>
      <c r="BG146" s="230">
        <f>IF(N146="zákl. přenesená",J146,0)</f>
        <v>0</v>
      </c>
      <c r="BH146" s="230">
        <f>IF(N146="sníž. přenesená",J146,0)</f>
        <v>0</v>
      </c>
      <c r="BI146" s="230">
        <f>IF(N146="nulová",J146,0)</f>
        <v>0</v>
      </c>
      <c r="BJ146" s="17" t="s">
        <v>21</v>
      </c>
      <c r="BK146" s="230">
        <f>ROUND(I146*H146,2)</f>
        <v>0</v>
      </c>
      <c r="BL146" s="17" t="s">
        <v>135</v>
      </c>
      <c r="BM146" s="229" t="s">
        <v>26</v>
      </c>
    </row>
    <row r="147" s="13" customFormat="1">
      <c r="A147" s="13"/>
      <c r="B147" s="231"/>
      <c r="C147" s="232"/>
      <c r="D147" s="233" t="s">
        <v>142</v>
      </c>
      <c r="E147" s="234" t="s">
        <v>1</v>
      </c>
      <c r="F147" s="235" t="s">
        <v>363</v>
      </c>
      <c r="G147" s="232"/>
      <c r="H147" s="236">
        <v>30</v>
      </c>
      <c r="I147" s="237"/>
      <c r="J147" s="232"/>
      <c r="K147" s="232"/>
      <c r="L147" s="238"/>
      <c r="M147" s="239"/>
      <c r="N147" s="240"/>
      <c r="O147" s="240"/>
      <c r="P147" s="240"/>
      <c r="Q147" s="240"/>
      <c r="R147" s="240"/>
      <c r="S147" s="240"/>
      <c r="T147" s="241"/>
      <c r="U147" s="13"/>
      <c r="V147" s="13"/>
      <c r="W147" s="13"/>
      <c r="X147" s="13"/>
      <c r="Y147" s="13"/>
      <c r="Z147" s="13"/>
      <c r="AA147" s="13"/>
      <c r="AB147" s="13"/>
      <c r="AC147" s="13"/>
      <c r="AD147" s="13"/>
      <c r="AE147" s="13"/>
      <c r="AT147" s="242" t="s">
        <v>142</v>
      </c>
      <c r="AU147" s="242" t="s">
        <v>84</v>
      </c>
      <c r="AV147" s="13" t="s">
        <v>84</v>
      </c>
      <c r="AW147" s="13" t="s">
        <v>144</v>
      </c>
      <c r="AX147" s="13" t="s">
        <v>76</v>
      </c>
      <c r="AY147" s="242" t="s">
        <v>128</v>
      </c>
    </row>
    <row r="148" s="14" customFormat="1">
      <c r="A148" s="14"/>
      <c r="B148" s="243"/>
      <c r="C148" s="244"/>
      <c r="D148" s="233" t="s">
        <v>142</v>
      </c>
      <c r="E148" s="245" t="s">
        <v>1</v>
      </c>
      <c r="F148" s="246" t="s">
        <v>145</v>
      </c>
      <c r="G148" s="244"/>
      <c r="H148" s="247">
        <v>30</v>
      </c>
      <c r="I148" s="248"/>
      <c r="J148" s="244"/>
      <c r="K148" s="244"/>
      <c r="L148" s="249"/>
      <c r="M148" s="250"/>
      <c r="N148" s="251"/>
      <c r="O148" s="251"/>
      <c r="P148" s="251"/>
      <c r="Q148" s="251"/>
      <c r="R148" s="251"/>
      <c r="S148" s="251"/>
      <c r="T148" s="252"/>
      <c r="U148" s="14"/>
      <c r="V148" s="14"/>
      <c r="W148" s="14"/>
      <c r="X148" s="14"/>
      <c r="Y148" s="14"/>
      <c r="Z148" s="14"/>
      <c r="AA148" s="14"/>
      <c r="AB148" s="14"/>
      <c r="AC148" s="14"/>
      <c r="AD148" s="14"/>
      <c r="AE148" s="14"/>
      <c r="AT148" s="253" t="s">
        <v>142</v>
      </c>
      <c r="AU148" s="253" t="s">
        <v>84</v>
      </c>
      <c r="AV148" s="14" t="s">
        <v>135</v>
      </c>
      <c r="AW148" s="14" t="s">
        <v>144</v>
      </c>
      <c r="AX148" s="14" t="s">
        <v>21</v>
      </c>
      <c r="AY148" s="253" t="s">
        <v>128</v>
      </c>
    </row>
    <row r="149" s="2" customFormat="1" ht="44.25" customHeight="1">
      <c r="A149" s="38"/>
      <c r="B149" s="39"/>
      <c r="C149" s="218" t="s">
        <v>154</v>
      </c>
      <c r="D149" s="218" t="s">
        <v>131</v>
      </c>
      <c r="E149" s="219" t="s">
        <v>364</v>
      </c>
      <c r="F149" s="220" t="s">
        <v>365</v>
      </c>
      <c r="G149" s="221" t="s">
        <v>152</v>
      </c>
      <c r="H149" s="222">
        <v>7.5</v>
      </c>
      <c r="I149" s="223"/>
      <c r="J149" s="224">
        <f>ROUND(I149*H149,2)</f>
        <v>0</v>
      </c>
      <c r="K149" s="220" t="s">
        <v>141</v>
      </c>
      <c r="L149" s="44"/>
      <c r="M149" s="225" t="s">
        <v>1</v>
      </c>
      <c r="N149" s="226" t="s">
        <v>41</v>
      </c>
      <c r="O149" s="91"/>
      <c r="P149" s="227">
        <f>O149*H149</f>
        <v>0</v>
      </c>
      <c r="Q149" s="227">
        <v>0.00097000000000000005</v>
      </c>
      <c r="R149" s="227">
        <f>Q149*H149</f>
        <v>0.0072750000000000002</v>
      </c>
      <c r="S149" s="227">
        <v>0.0043</v>
      </c>
      <c r="T149" s="228">
        <f>S149*H149</f>
        <v>0.032250000000000001</v>
      </c>
      <c r="U149" s="38"/>
      <c r="V149" s="38"/>
      <c r="W149" s="38"/>
      <c r="X149" s="38"/>
      <c r="Y149" s="38"/>
      <c r="Z149" s="38"/>
      <c r="AA149" s="38"/>
      <c r="AB149" s="38"/>
      <c r="AC149" s="38"/>
      <c r="AD149" s="38"/>
      <c r="AE149" s="38"/>
      <c r="AR149" s="229" t="s">
        <v>135</v>
      </c>
      <c r="AT149" s="229" t="s">
        <v>131</v>
      </c>
      <c r="AU149" s="229" t="s">
        <v>84</v>
      </c>
      <c r="AY149" s="17" t="s">
        <v>128</v>
      </c>
      <c r="BE149" s="230">
        <f>IF(N149="základní",J149,0)</f>
        <v>0</v>
      </c>
      <c r="BF149" s="230">
        <f>IF(N149="snížená",J149,0)</f>
        <v>0</v>
      </c>
      <c r="BG149" s="230">
        <f>IF(N149="zákl. přenesená",J149,0)</f>
        <v>0</v>
      </c>
      <c r="BH149" s="230">
        <f>IF(N149="sníž. přenesená",J149,0)</f>
        <v>0</v>
      </c>
      <c r="BI149" s="230">
        <f>IF(N149="nulová",J149,0)</f>
        <v>0</v>
      </c>
      <c r="BJ149" s="17" t="s">
        <v>21</v>
      </c>
      <c r="BK149" s="230">
        <f>ROUND(I149*H149,2)</f>
        <v>0</v>
      </c>
      <c r="BL149" s="17" t="s">
        <v>135</v>
      </c>
      <c r="BM149" s="229" t="s">
        <v>8</v>
      </c>
    </row>
    <row r="150" s="13" customFormat="1">
      <c r="A150" s="13"/>
      <c r="B150" s="231"/>
      <c r="C150" s="232"/>
      <c r="D150" s="233" t="s">
        <v>142</v>
      </c>
      <c r="E150" s="234" t="s">
        <v>1</v>
      </c>
      <c r="F150" s="235" t="s">
        <v>366</v>
      </c>
      <c r="G150" s="232"/>
      <c r="H150" s="236">
        <v>7.5</v>
      </c>
      <c r="I150" s="237"/>
      <c r="J150" s="232"/>
      <c r="K150" s="232"/>
      <c r="L150" s="238"/>
      <c r="M150" s="239"/>
      <c r="N150" s="240"/>
      <c r="O150" s="240"/>
      <c r="P150" s="240"/>
      <c r="Q150" s="240"/>
      <c r="R150" s="240"/>
      <c r="S150" s="240"/>
      <c r="T150" s="241"/>
      <c r="U150" s="13"/>
      <c r="V150" s="13"/>
      <c r="W150" s="13"/>
      <c r="X150" s="13"/>
      <c r="Y150" s="13"/>
      <c r="Z150" s="13"/>
      <c r="AA150" s="13"/>
      <c r="AB150" s="13"/>
      <c r="AC150" s="13"/>
      <c r="AD150" s="13"/>
      <c r="AE150" s="13"/>
      <c r="AT150" s="242" t="s">
        <v>142</v>
      </c>
      <c r="AU150" s="242" t="s">
        <v>84</v>
      </c>
      <c r="AV150" s="13" t="s">
        <v>84</v>
      </c>
      <c r="AW150" s="13" t="s">
        <v>144</v>
      </c>
      <c r="AX150" s="13" t="s">
        <v>76</v>
      </c>
      <c r="AY150" s="242" t="s">
        <v>128</v>
      </c>
    </row>
    <row r="151" s="14" customFormat="1">
      <c r="A151" s="14"/>
      <c r="B151" s="243"/>
      <c r="C151" s="244"/>
      <c r="D151" s="233" t="s">
        <v>142</v>
      </c>
      <c r="E151" s="245" t="s">
        <v>1</v>
      </c>
      <c r="F151" s="246" t="s">
        <v>145</v>
      </c>
      <c r="G151" s="244"/>
      <c r="H151" s="247">
        <v>7.5</v>
      </c>
      <c r="I151" s="248"/>
      <c r="J151" s="244"/>
      <c r="K151" s="244"/>
      <c r="L151" s="249"/>
      <c r="M151" s="250"/>
      <c r="N151" s="251"/>
      <c r="O151" s="251"/>
      <c r="P151" s="251"/>
      <c r="Q151" s="251"/>
      <c r="R151" s="251"/>
      <c r="S151" s="251"/>
      <c r="T151" s="252"/>
      <c r="U151" s="14"/>
      <c r="V151" s="14"/>
      <c r="W151" s="14"/>
      <c r="X151" s="14"/>
      <c r="Y151" s="14"/>
      <c r="Z151" s="14"/>
      <c r="AA151" s="14"/>
      <c r="AB151" s="14"/>
      <c r="AC151" s="14"/>
      <c r="AD151" s="14"/>
      <c r="AE151" s="14"/>
      <c r="AT151" s="253" t="s">
        <v>142</v>
      </c>
      <c r="AU151" s="253" t="s">
        <v>84</v>
      </c>
      <c r="AV151" s="14" t="s">
        <v>135</v>
      </c>
      <c r="AW151" s="14" t="s">
        <v>144</v>
      </c>
      <c r="AX151" s="14" t="s">
        <v>21</v>
      </c>
      <c r="AY151" s="253" t="s">
        <v>128</v>
      </c>
    </row>
    <row r="152" s="2" customFormat="1" ht="66.75" customHeight="1">
      <c r="A152" s="38"/>
      <c r="B152" s="39"/>
      <c r="C152" s="218" t="s">
        <v>166</v>
      </c>
      <c r="D152" s="218" t="s">
        <v>131</v>
      </c>
      <c r="E152" s="219" t="s">
        <v>367</v>
      </c>
      <c r="F152" s="220" t="s">
        <v>368</v>
      </c>
      <c r="G152" s="221" t="s">
        <v>369</v>
      </c>
      <c r="H152" s="222">
        <v>30</v>
      </c>
      <c r="I152" s="223"/>
      <c r="J152" s="224">
        <f>ROUND(I152*H152,2)</f>
        <v>0</v>
      </c>
      <c r="K152" s="220" t="s">
        <v>1</v>
      </c>
      <c r="L152" s="44"/>
      <c r="M152" s="225" t="s">
        <v>1</v>
      </c>
      <c r="N152" s="226" t="s">
        <v>41</v>
      </c>
      <c r="O152" s="91"/>
      <c r="P152" s="227">
        <f>O152*H152</f>
        <v>0</v>
      </c>
      <c r="Q152" s="227">
        <v>0</v>
      </c>
      <c r="R152" s="227">
        <f>Q152*H152</f>
        <v>0</v>
      </c>
      <c r="S152" s="227">
        <v>0</v>
      </c>
      <c r="T152" s="228">
        <f>S152*H152</f>
        <v>0</v>
      </c>
      <c r="U152" s="38"/>
      <c r="V152" s="38"/>
      <c r="W152" s="38"/>
      <c r="X152" s="38"/>
      <c r="Y152" s="38"/>
      <c r="Z152" s="38"/>
      <c r="AA152" s="38"/>
      <c r="AB152" s="38"/>
      <c r="AC152" s="38"/>
      <c r="AD152" s="38"/>
      <c r="AE152" s="38"/>
      <c r="AR152" s="229" t="s">
        <v>135</v>
      </c>
      <c r="AT152" s="229" t="s">
        <v>131</v>
      </c>
      <c r="AU152" s="229" t="s">
        <v>84</v>
      </c>
      <c r="AY152" s="17" t="s">
        <v>128</v>
      </c>
      <c r="BE152" s="230">
        <f>IF(N152="základní",J152,0)</f>
        <v>0</v>
      </c>
      <c r="BF152" s="230">
        <f>IF(N152="snížená",J152,0)</f>
        <v>0</v>
      </c>
      <c r="BG152" s="230">
        <f>IF(N152="zákl. přenesená",J152,0)</f>
        <v>0</v>
      </c>
      <c r="BH152" s="230">
        <f>IF(N152="sníž. přenesená",J152,0)</f>
        <v>0</v>
      </c>
      <c r="BI152" s="230">
        <f>IF(N152="nulová",J152,0)</f>
        <v>0</v>
      </c>
      <c r="BJ152" s="17" t="s">
        <v>21</v>
      </c>
      <c r="BK152" s="230">
        <f>ROUND(I152*H152,2)</f>
        <v>0</v>
      </c>
      <c r="BL152" s="17" t="s">
        <v>135</v>
      </c>
      <c r="BM152" s="229" t="s">
        <v>169</v>
      </c>
    </row>
    <row r="153" s="12" customFormat="1" ht="22.8" customHeight="1">
      <c r="A153" s="12"/>
      <c r="B153" s="202"/>
      <c r="C153" s="203"/>
      <c r="D153" s="204" t="s">
        <v>75</v>
      </c>
      <c r="E153" s="216" t="s">
        <v>370</v>
      </c>
      <c r="F153" s="216" t="s">
        <v>371</v>
      </c>
      <c r="G153" s="203"/>
      <c r="H153" s="203"/>
      <c r="I153" s="206"/>
      <c r="J153" s="217">
        <f>BK153</f>
        <v>0</v>
      </c>
      <c r="K153" s="203"/>
      <c r="L153" s="208"/>
      <c r="M153" s="209"/>
      <c r="N153" s="210"/>
      <c r="O153" s="210"/>
      <c r="P153" s="211">
        <f>P154</f>
        <v>0</v>
      </c>
      <c r="Q153" s="210"/>
      <c r="R153" s="211">
        <f>R154</f>
        <v>0</v>
      </c>
      <c r="S153" s="210"/>
      <c r="T153" s="212">
        <f>T154</f>
        <v>0</v>
      </c>
      <c r="U153" s="12"/>
      <c r="V153" s="12"/>
      <c r="W153" s="12"/>
      <c r="X153" s="12"/>
      <c r="Y153" s="12"/>
      <c r="Z153" s="12"/>
      <c r="AA153" s="12"/>
      <c r="AB153" s="12"/>
      <c r="AC153" s="12"/>
      <c r="AD153" s="12"/>
      <c r="AE153" s="12"/>
      <c r="AR153" s="213" t="s">
        <v>21</v>
      </c>
      <c r="AT153" s="214" t="s">
        <v>75</v>
      </c>
      <c r="AU153" s="214" t="s">
        <v>21</v>
      </c>
      <c r="AY153" s="213" t="s">
        <v>128</v>
      </c>
      <c r="BK153" s="215">
        <f>BK154</f>
        <v>0</v>
      </c>
    </row>
    <row r="154" s="2" customFormat="1" ht="66.75" customHeight="1">
      <c r="A154" s="38"/>
      <c r="B154" s="39"/>
      <c r="C154" s="218" t="s">
        <v>159</v>
      </c>
      <c r="D154" s="218" t="s">
        <v>131</v>
      </c>
      <c r="E154" s="219" t="s">
        <v>372</v>
      </c>
      <c r="F154" s="220" t="s">
        <v>373</v>
      </c>
      <c r="G154" s="221" t="s">
        <v>287</v>
      </c>
      <c r="H154" s="222">
        <v>0.01</v>
      </c>
      <c r="I154" s="223"/>
      <c r="J154" s="224">
        <f>ROUND(I154*H154,2)</f>
        <v>0</v>
      </c>
      <c r="K154" s="220" t="s">
        <v>141</v>
      </c>
      <c r="L154" s="44"/>
      <c r="M154" s="225" t="s">
        <v>1</v>
      </c>
      <c r="N154" s="226" t="s">
        <v>41</v>
      </c>
      <c r="O154" s="91"/>
      <c r="P154" s="227">
        <f>O154*H154</f>
        <v>0</v>
      </c>
      <c r="Q154" s="227">
        <v>0</v>
      </c>
      <c r="R154" s="227">
        <f>Q154*H154</f>
        <v>0</v>
      </c>
      <c r="S154" s="227">
        <v>0</v>
      </c>
      <c r="T154" s="228">
        <f>S154*H154</f>
        <v>0</v>
      </c>
      <c r="U154" s="38"/>
      <c r="V154" s="38"/>
      <c r="W154" s="38"/>
      <c r="X154" s="38"/>
      <c r="Y154" s="38"/>
      <c r="Z154" s="38"/>
      <c r="AA154" s="38"/>
      <c r="AB154" s="38"/>
      <c r="AC154" s="38"/>
      <c r="AD154" s="38"/>
      <c r="AE154" s="38"/>
      <c r="AR154" s="229" t="s">
        <v>135</v>
      </c>
      <c r="AT154" s="229" t="s">
        <v>131</v>
      </c>
      <c r="AU154" s="229" t="s">
        <v>84</v>
      </c>
      <c r="AY154" s="17" t="s">
        <v>128</v>
      </c>
      <c r="BE154" s="230">
        <f>IF(N154="základní",J154,0)</f>
        <v>0</v>
      </c>
      <c r="BF154" s="230">
        <f>IF(N154="snížená",J154,0)</f>
        <v>0</v>
      </c>
      <c r="BG154" s="230">
        <f>IF(N154="zákl. přenesená",J154,0)</f>
        <v>0</v>
      </c>
      <c r="BH154" s="230">
        <f>IF(N154="sníž. přenesená",J154,0)</f>
        <v>0</v>
      </c>
      <c r="BI154" s="230">
        <f>IF(N154="nulová",J154,0)</f>
        <v>0</v>
      </c>
      <c r="BJ154" s="17" t="s">
        <v>21</v>
      </c>
      <c r="BK154" s="230">
        <f>ROUND(I154*H154,2)</f>
        <v>0</v>
      </c>
      <c r="BL154" s="17" t="s">
        <v>135</v>
      </c>
      <c r="BM154" s="229" t="s">
        <v>153</v>
      </c>
    </row>
    <row r="155" s="12" customFormat="1" ht="25.92" customHeight="1">
      <c r="A155" s="12"/>
      <c r="B155" s="202"/>
      <c r="C155" s="203"/>
      <c r="D155" s="204" t="s">
        <v>75</v>
      </c>
      <c r="E155" s="205" t="s">
        <v>146</v>
      </c>
      <c r="F155" s="205" t="s">
        <v>147</v>
      </c>
      <c r="G155" s="203"/>
      <c r="H155" s="203"/>
      <c r="I155" s="206"/>
      <c r="J155" s="207">
        <f>BK155</f>
        <v>0</v>
      </c>
      <c r="K155" s="203"/>
      <c r="L155" s="208"/>
      <c r="M155" s="209"/>
      <c r="N155" s="210"/>
      <c r="O155" s="210"/>
      <c r="P155" s="211">
        <f>P156+P171+P179+P187+P192+P204+P384+P393</f>
        <v>0</v>
      </c>
      <c r="Q155" s="210"/>
      <c r="R155" s="211">
        <f>R156+R171+R179+R187+R192+R204+R384+R393</f>
        <v>0.67379000000000011</v>
      </c>
      <c r="S155" s="210"/>
      <c r="T155" s="212">
        <f>T156+T171+T179+T187+T192+T204+T384+T393</f>
        <v>0</v>
      </c>
      <c r="U155" s="12"/>
      <c r="V155" s="12"/>
      <c r="W155" s="12"/>
      <c r="X155" s="12"/>
      <c r="Y155" s="12"/>
      <c r="Z155" s="12"/>
      <c r="AA155" s="12"/>
      <c r="AB155" s="12"/>
      <c r="AC155" s="12"/>
      <c r="AD155" s="12"/>
      <c r="AE155" s="12"/>
      <c r="AR155" s="213" t="s">
        <v>84</v>
      </c>
      <c r="AT155" s="214" t="s">
        <v>75</v>
      </c>
      <c r="AU155" s="214" t="s">
        <v>76</v>
      </c>
      <c r="AY155" s="213" t="s">
        <v>128</v>
      </c>
      <c r="BK155" s="215">
        <f>BK156+BK171+BK179+BK187+BK192+BK204+BK384+BK393</f>
        <v>0</v>
      </c>
    </row>
    <row r="156" s="12" customFormat="1" ht="22.8" customHeight="1">
      <c r="A156" s="12"/>
      <c r="B156" s="202"/>
      <c r="C156" s="203"/>
      <c r="D156" s="204" t="s">
        <v>75</v>
      </c>
      <c r="E156" s="216" t="s">
        <v>374</v>
      </c>
      <c r="F156" s="216" t="s">
        <v>375</v>
      </c>
      <c r="G156" s="203"/>
      <c r="H156" s="203"/>
      <c r="I156" s="206"/>
      <c r="J156" s="217">
        <f>BK156</f>
        <v>0</v>
      </c>
      <c r="K156" s="203"/>
      <c r="L156" s="208"/>
      <c r="M156" s="209"/>
      <c r="N156" s="210"/>
      <c r="O156" s="210"/>
      <c r="P156" s="211">
        <f>SUM(P157:P170)</f>
        <v>0</v>
      </c>
      <c r="Q156" s="210"/>
      <c r="R156" s="211">
        <f>SUM(R157:R170)</f>
        <v>0.38700000000000001</v>
      </c>
      <c r="S156" s="210"/>
      <c r="T156" s="212">
        <f>SUM(T157:T170)</f>
        <v>0</v>
      </c>
      <c r="U156" s="12"/>
      <c r="V156" s="12"/>
      <c r="W156" s="12"/>
      <c r="X156" s="12"/>
      <c r="Y156" s="12"/>
      <c r="Z156" s="12"/>
      <c r="AA156" s="12"/>
      <c r="AB156" s="12"/>
      <c r="AC156" s="12"/>
      <c r="AD156" s="12"/>
      <c r="AE156" s="12"/>
      <c r="AR156" s="213" t="s">
        <v>84</v>
      </c>
      <c r="AT156" s="214" t="s">
        <v>75</v>
      </c>
      <c r="AU156" s="214" t="s">
        <v>21</v>
      </c>
      <c r="AY156" s="213" t="s">
        <v>128</v>
      </c>
      <c r="BK156" s="215">
        <f>SUM(BK157:BK170)</f>
        <v>0</v>
      </c>
    </row>
    <row r="157" s="2" customFormat="1" ht="62.7" customHeight="1">
      <c r="A157" s="38"/>
      <c r="B157" s="39"/>
      <c r="C157" s="218" t="s">
        <v>136</v>
      </c>
      <c r="D157" s="218" t="s">
        <v>131</v>
      </c>
      <c r="E157" s="219" t="s">
        <v>376</v>
      </c>
      <c r="F157" s="220" t="s">
        <v>377</v>
      </c>
      <c r="G157" s="221" t="s">
        <v>140</v>
      </c>
      <c r="H157" s="222">
        <v>80</v>
      </c>
      <c r="I157" s="223"/>
      <c r="J157" s="224">
        <f>ROUND(I157*H157,2)</f>
        <v>0</v>
      </c>
      <c r="K157" s="220" t="s">
        <v>141</v>
      </c>
      <c r="L157" s="44"/>
      <c r="M157" s="225" t="s">
        <v>1</v>
      </c>
      <c r="N157" s="226" t="s">
        <v>41</v>
      </c>
      <c r="O157" s="91"/>
      <c r="P157" s="227">
        <f>O157*H157</f>
        <v>0</v>
      </c>
      <c r="Q157" s="227">
        <v>0.00018000000000000001</v>
      </c>
      <c r="R157" s="227">
        <f>Q157*H157</f>
        <v>0.014400000000000001</v>
      </c>
      <c r="S157" s="227">
        <v>0</v>
      </c>
      <c r="T157" s="228">
        <f>S157*H157</f>
        <v>0</v>
      </c>
      <c r="U157" s="38"/>
      <c r="V157" s="38"/>
      <c r="W157" s="38"/>
      <c r="X157" s="38"/>
      <c r="Y157" s="38"/>
      <c r="Z157" s="38"/>
      <c r="AA157" s="38"/>
      <c r="AB157" s="38"/>
      <c r="AC157" s="38"/>
      <c r="AD157" s="38"/>
      <c r="AE157" s="38"/>
      <c r="AR157" s="229" t="s">
        <v>153</v>
      </c>
      <c r="AT157" s="229" t="s">
        <v>131</v>
      </c>
      <c r="AU157" s="229" t="s">
        <v>84</v>
      </c>
      <c r="AY157" s="17" t="s">
        <v>128</v>
      </c>
      <c r="BE157" s="230">
        <f>IF(N157="základní",J157,0)</f>
        <v>0</v>
      </c>
      <c r="BF157" s="230">
        <f>IF(N157="snížená",J157,0)</f>
        <v>0</v>
      </c>
      <c r="BG157" s="230">
        <f>IF(N157="zákl. přenesená",J157,0)</f>
        <v>0</v>
      </c>
      <c r="BH157" s="230">
        <f>IF(N157="sníž. přenesená",J157,0)</f>
        <v>0</v>
      </c>
      <c r="BI157" s="230">
        <f>IF(N157="nulová",J157,0)</f>
        <v>0</v>
      </c>
      <c r="BJ157" s="17" t="s">
        <v>21</v>
      </c>
      <c r="BK157" s="230">
        <f>ROUND(I157*H157,2)</f>
        <v>0</v>
      </c>
      <c r="BL157" s="17" t="s">
        <v>153</v>
      </c>
      <c r="BM157" s="229" t="s">
        <v>175</v>
      </c>
    </row>
    <row r="158" s="2" customFormat="1" ht="24.15" customHeight="1">
      <c r="A158" s="38"/>
      <c r="B158" s="39"/>
      <c r="C158" s="254" t="s">
        <v>26</v>
      </c>
      <c r="D158" s="254" t="s">
        <v>155</v>
      </c>
      <c r="E158" s="255" t="s">
        <v>378</v>
      </c>
      <c r="F158" s="256" t="s">
        <v>379</v>
      </c>
      <c r="G158" s="257" t="s">
        <v>140</v>
      </c>
      <c r="H158" s="258">
        <v>84</v>
      </c>
      <c r="I158" s="259"/>
      <c r="J158" s="260">
        <f>ROUND(I158*H158,2)</f>
        <v>0</v>
      </c>
      <c r="K158" s="256" t="s">
        <v>141</v>
      </c>
      <c r="L158" s="261"/>
      <c r="M158" s="262" t="s">
        <v>1</v>
      </c>
      <c r="N158" s="263" t="s">
        <v>41</v>
      </c>
      <c r="O158" s="91"/>
      <c r="P158" s="227">
        <f>O158*H158</f>
        <v>0</v>
      </c>
      <c r="Q158" s="227">
        <v>0.0038999999999999998</v>
      </c>
      <c r="R158" s="227">
        <f>Q158*H158</f>
        <v>0.3276</v>
      </c>
      <c r="S158" s="227">
        <v>0</v>
      </c>
      <c r="T158" s="228">
        <f>S158*H158</f>
        <v>0</v>
      </c>
      <c r="U158" s="38"/>
      <c r="V158" s="38"/>
      <c r="W158" s="38"/>
      <c r="X158" s="38"/>
      <c r="Y158" s="38"/>
      <c r="Z158" s="38"/>
      <c r="AA158" s="38"/>
      <c r="AB158" s="38"/>
      <c r="AC158" s="38"/>
      <c r="AD158" s="38"/>
      <c r="AE158" s="38"/>
      <c r="AR158" s="229" t="s">
        <v>158</v>
      </c>
      <c r="AT158" s="229" t="s">
        <v>155</v>
      </c>
      <c r="AU158" s="229" t="s">
        <v>84</v>
      </c>
      <c r="AY158" s="17" t="s">
        <v>128</v>
      </c>
      <c r="BE158" s="230">
        <f>IF(N158="základní",J158,0)</f>
        <v>0</v>
      </c>
      <c r="BF158" s="230">
        <f>IF(N158="snížená",J158,0)</f>
        <v>0</v>
      </c>
      <c r="BG158" s="230">
        <f>IF(N158="zákl. přenesená",J158,0)</f>
        <v>0</v>
      </c>
      <c r="BH158" s="230">
        <f>IF(N158="sníž. přenesená",J158,0)</f>
        <v>0</v>
      </c>
      <c r="BI158" s="230">
        <f>IF(N158="nulová",J158,0)</f>
        <v>0</v>
      </c>
      <c r="BJ158" s="17" t="s">
        <v>21</v>
      </c>
      <c r="BK158" s="230">
        <f>ROUND(I158*H158,2)</f>
        <v>0</v>
      </c>
      <c r="BL158" s="17" t="s">
        <v>153</v>
      </c>
      <c r="BM158" s="229" t="s">
        <v>178</v>
      </c>
    </row>
    <row r="159" s="13" customFormat="1">
      <c r="A159" s="13"/>
      <c r="B159" s="231"/>
      <c r="C159" s="232"/>
      <c r="D159" s="233" t="s">
        <v>142</v>
      </c>
      <c r="E159" s="234" t="s">
        <v>1</v>
      </c>
      <c r="F159" s="235" t="s">
        <v>380</v>
      </c>
      <c r="G159" s="232"/>
      <c r="H159" s="236">
        <v>84</v>
      </c>
      <c r="I159" s="237"/>
      <c r="J159" s="232"/>
      <c r="K159" s="232"/>
      <c r="L159" s="238"/>
      <c r="M159" s="239"/>
      <c r="N159" s="240"/>
      <c r="O159" s="240"/>
      <c r="P159" s="240"/>
      <c r="Q159" s="240"/>
      <c r="R159" s="240"/>
      <c r="S159" s="240"/>
      <c r="T159" s="241"/>
      <c r="U159" s="13"/>
      <c r="V159" s="13"/>
      <c r="W159" s="13"/>
      <c r="X159" s="13"/>
      <c r="Y159" s="13"/>
      <c r="Z159" s="13"/>
      <c r="AA159" s="13"/>
      <c r="AB159" s="13"/>
      <c r="AC159" s="13"/>
      <c r="AD159" s="13"/>
      <c r="AE159" s="13"/>
      <c r="AT159" s="242" t="s">
        <v>142</v>
      </c>
      <c r="AU159" s="242" t="s">
        <v>84</v>
      </c>
      <c r="AV159" s="13" t="s">
        <v>84</v>
      </c>
      <c r="AW159" s="13" t="s">
        <v>144</v>
      </c>
      <c r="AX159" s="13" t="s">
        <v>76</v>
      </c>
      <c r="AY159" s="242" t="s">
        <v>128</v>
      </c>
    </row>
    <row r="160" s="14" customFormat="1">
      <c r="A160" s="14"/>
      <c r="B160" s="243"/>
      <c r="C160" s="244"/>
      <c r="D160" s="233" t="s">
        <v>142</v>
      </c>
      <c r="E160" s="245" t="s">
        <v>1</v>
      </c>
      <c r="F160" s="246" t="s">
        <v>145</v>
      </c>
      <c r="G160" s="244"/>
      <c r="H160" s="247">
        <v>84</v>
      </c>
      <c r="I160" s="248"/>
      <c r="J160" s="244"/>
      <c r="K160" s="244"/>
      <c r="L160" s="249"/>
      <c r="M160" s="250"/>
      <c r="N160" s="251"/>
      <c r="O160" s="251"/>
      <c r="P160" s="251"/>
      <c r="Q160" s="251"/>
      <c r="R160" s="251"/>
      <c r="S160" s="251"/>
      <c r="T160" s="252"/>
      <c r="U160" s="14"/>
      <c r="V160" s="14"/>
      <c r="W160" s="14"/>
      <c r="X160" s="14"/>
      <c r="Y160" s="14"/>
      <c r="Z160" s="14"/>
      <c r="AA160" s="14"/>
      <c r="AB160" s="14"/>
      <c r="AC160" s="14"/>
      <c r="AD160" s="14"/>
      <c r="AE160" s="14"/>
      <c r="AT160" s="253" t="s">
        <v>142</v>
      </c>
      <c r="AU160" s="253" t="s">
        <v>84</v>
      </c>
      <c r="AV160" s="14" t="s">
        <v>135</v>
      </c>
      <c r="AW160" s="14" t="s">
        <v>144</v>
      </c>
      <c r="AX160" s="14" t="s">
        <v>21</v>
      </c>
      <c r="AY160" s="253" t="s">
        <v>128</v>
      </c>
    </row>
    <row r="161" s="2" customFormat="1" ht="62.7" customHeight="1">
      <c r="A161" s="38"/>
      <c r="B161" s="39"/>
      <c r="C161" s="218" t="s">
        <v>180</v>
      </c>
      <c r="D161" s="218" t="s">
        <v>131</v>
      </c>
      <c r="E161" s="219" t="s">
        <v>381</v>
      </c>
      <c r="F161" s="220" t="s">
        <v>382</v>
      </c>
      <c r="G161" s="221" t="s">
        <v>140</v>
      </c>
      <c r="H161" s="222">
        <v>6</v>
      </c>
      <c r="I161" s="223"/>
      <c r="J161" s="224">
        <f>ROUND(I161*H161,2)</f>
        <v>0</v>
      </c>
      <c r="K161" s="220" t="s">
        <v>141</v>
      </c>
      <c r="L161" s="44"/>
      <c r="M161" s="225" t="s">
        <v>1</v>
      </c>
      <c r="N161" s="226" t="s">
        <v>41</v>
      </c>
      <c r="O161" s="91"/>
      <c r="P161" s="227">
        <f>O161*H161</f>
        <v>0</v>
      </c>
      <c r="Q161" s="227">
        <v>0.00035</v>
      </c>
      <c r="R161" s="227">
        <f>Q161*H161</f>
        <v>0.0020999999999999999</v>
      </c>
      <c r="S161" s="227">
        <v>0</v>
      </c>
      <c r="T161" s="228">
        <f>S161*H161</f>
        <v>0</v>
      </c>
      <c r="U161" s="38"/>
      <c r="V161" s="38"/>
      <c r="W161" s="38"/>
      <c r="X161" s="38"/>
      <c r="Y161" s="38"/>
      <c r="Z161" s="38"/>
      <c r="AA161" s="38"/>
      <c r="AB161" s="38"/>
      <c r="AC161" s="38"/>
      <c r="AD161" s="38"/>
      <c r="AE161" s="38"/>
      <c r="AR161" s="229" t="s">
        <v>153</v>
      </c>
      <c r="AT161" s="229" t="s">
        <v>131</v>
      </c>
      <c r="AU161" s="229" t="s">
        <v>84</v>
      </c>
      <c r="AY161" s="17" t="s">
        <v>128</v>
      </c>
      <c r="BE161" s="230">
        <f>IF(N161="základní",J161,0)</f>
        <v>0</v>
      </c>
      <c r="BF161" s="230">
        <f>IF(N161="snížená",J161,0)</f>
        <v>0</v>
      </c>
      <c r="BG161" s="230">
        <f>IF(N161="zákl. přenesená",J161,0)</f>
        <v>0</v>
      </c>
      <c r="BH161" s="230">
        <f>IF(N161="sníž. přenesená",J161,0)</f>
        <v>0</v>
      </c>
      <c r="BI161" s="230">
        <f>IF(N161="nulová",J161,0)</f>
        <v>0</v>
      </c>
      <c r="BJ161" s="17" t="s">
        <v>21</v>
      </c>
      <c r="BK161" s="230">
        <f>ROUND(I161*H161,2)</f>
        <v>0</v>
      </c>
      <c r="BL161" s="17" t="s">
        <v>153</v>
      </c>
      <c r="BM161" s="229" t="s">
        <v>183</v>
      </c>
    </row>
    <row r="162" s="13" customFormat="1">
      <c r="A162" s="13"/>
      <c r="B162" s="231"/>
      <c r="C162" s="232"/>
      <c r="D162" s="233" t="s">
        <v>142</v>
      </c>
      <c r="E162" s="234" t="s">
        <v>1</v>
      </c>
      <c r="F162" s="235" t="s">
        <v>383</v>
      </c>
      <c r="G162" s="232"/>
      <c r="H162" s="236">
        <v>6</v>
      </c>
      <c r="I162" s="237"/>
      <c r="J162" s="232"/>
      <c r="K162" s="232"/>
      <c r="L162" s="238"/>
      <c r="M162" s="239"/>
      <c r="N162" s="240"/>
      <c r="O162" s="240"/>
      <c r="P162" s="240"/>
      <c r="Q162" s="240"/>
      <c r="R162" s="240"/>
      <c r="S162" s="240"/>
      <c r="T162" s="241"/>
      <c r="U162" s="13"/>
      <c r="V162" s="13"/>
      <c r="W162" s="13"/>
      <c r="X162" s="13"/>
      <c r="Y162" s="13"/>
      <c r="Z162" s="13"/>
      <c r="AA162" s="13"/>
      <c r="AB162" s="13"/>
      <c r="AC162" s="13"/>
      <c r="AD162" s="13"/>
      <c r="AE162" s="13"/>
      <c r="AT162" s="242" t="s">
        <v>142</v>
      </c>
      <c r="AU162" s="242" t="s">
        <v>84</v>
      </c>
      <c r="AV162" s="13" t="s">
        <v>84</v>
      </c>
      <c r="AW162" s="13" t="s">
        <v>144</v>
      </c>
      <c r="AX162" s="13" t="s">
        <v>76</v>
      </c>
      <c r="AY162" s="242" t="s">
        <v>128</v>
      </c>
    </row>
    <row r="163" s="14" customFormat="1">
      <c r="A163" s="14"/>
      <c r="B163" s="243"/>
      <c r="C163" s="244"/>
      <c r="D163" s="233" t="s">
        <v>142</v>
      </c>
      <c r="E163" s="245" t="s">
        <v>1</v>
      </c>
      <c r="F163" s="246" t="s">
        <v>145</v>
      </c>
      <c r="G163" s="244"/>
      <c r="H163" s="247">
        <v>6</v>
      </c>
      <c r="I163" s="248"/>
      <c r="J163" s="244"/>
      <c r="K163" s="244"/>
      <c r="L163" s="249"/>
      <c r="M163" s="250"/>
      <c r="N163" s="251"/>
      <c r="O163" s="251"/>
      <c r="P163" s="251"/>
      <c r="Q163" s="251"/>
      <c r="R163" s="251"/>
      <c r="S163" s="251"/>
      <c r="T163" s="252"/>
      <c r="U163" s="14"/>
      <c r="V163" s="14"/>
      <c r="W163" s="14"/>
      <c r="X163" s="14"/>
      <c r="Y163" s="14"/>
      <c r="Z163" s="14"/>
      <c r="AA163" s="14"/>
      <c r="AB163" s="14"/>
      <c r="AC163" s="14"/>
      <c r="AD163" s="14"/>
      <c r="AE163" s="14"/>
      <c r="AT163" s="253" t="s">
        <v>142</v>
      </c>
      <c r="AU163" s="253" t="s">
        <v>84</v>
      </c>
      <c r="AV163" s="14" t="s">
        <v>135</v>
      </c>
      <c r="AW163" s="14" t="s">
        <v>144</v>
      </c>
      <c r="AX163" s="14" t="s">
        <v>21</v>
      </c>
      <c r="AY163" s="253" t="s">
        <v>128</v>
      </c>
    </row>
    <row r="164" s="2" customFormat="1" ht="24.15" customHeight="1">
      <c r="A164" s="38"/>
      <c r="B164" s="39"/>
      <c r="C164" s="254" t="s">
        <v>8</v>
      </c>
      <c r="D164" s="254" t="s">
        <v>155</v>
      </c>
      <c r="E164" s="255" t="s">
        <v>384</v>
      </c>
      <c r="F164" s="256" t="s">
        <v>385</v>
      </c>
      <c r="G164" s="257" t="s">
        <v>140</v>
      </c>
      <c r="H164" s="258">
        <v>6.5999999999999996</v>
      </c>
      <c r="I164" s="259"/>
      <c r="J164" s="260">
        <f>ROUND(I164*H164,2)</f>
        <v>0</v>
      </c>
      <c r="K164" s="256" t="s">
        <v>141</v>
      </c>
      <c r="L164" s="261"/>
      <c r="M164" s="262" t="s">
        <v>1</v>
      </c>
      <c r="N164" s="263" t="s">
        <v>41</v>
      </c>
      <c r="O164" s="91"/>
      <c r="P164" s="227">
        <f>O164*H164</f>
        <v>0</v>
      </c>
      <c r="Q164" s="227">
        <v>0.0064999999999999997</v>
      </c>
      <c r="R164" s="227">
        <f>Q164*H164</f>
        <v>0.042899999999999994</v>
      </c>
      <c r="S164" s="227">
        <v>0</v>
      </c>
      <c r="T164" s="228">
        <f>S164*H164</f>
        <v>0</v>
      </c>
      <c r="U164" s="38"/>
      <c r="V164" s="38"/>
      <c r="W164" s="38"/>
      <c r="X164" s="38"/>
      <c r="Y164" s="38"/>
      <c r="Z164" s="38"/>
      <c r="AA164" s="38"/>
      <c r="AB164" s="38"/>
      <c r="AC164" s="38"/>
      <c r="AD164" s="38"/>
      <c r="AE164" s="38"/>
      <c r="AR164" s="229" t="s">
        <v>158</v>
      </c>
      <c r="AT164" s="229" t="s">
        <v>155</v>
      </c>
      <c r="AU164" s="229" t="s">
        <v>84</v>
      </c>
      <c r="AY164" s="17" t="s">
        <v>128</v>
      </c>
      <c r="BE164" s="230">
        <f>IF(N164="základní",J164,0)</f>
        <v>0</v>
      </c>
      <c r="BF164" s="230">
        <f>IF(N164="snížená",J164,0)</f>
        <v>0</v>
      </c>
      <c r="BG164" s="230">
        <f>IF(N164="zákl. přenesená",J164,0)</f>
        <v>0</v>
      </c>
      <c r="BH164" s="230">
        <f>IF(N164="sníž. přenesená",J164,0)</f>
        <v>0</v>
      </c>
      <c r="BI164" s="230">
        <f>IF(N164="nulová",J164,0)</f>
        <v>0</v>
      </c>
      <c r="BJ164" s="17" t="s">
        <v>21</v>
      </c>
      <c r="BK164" s="230">
        <f>ROUND(I164*H164,2)</f>
        <v>0</v>
      </c>
      <c r="BL164" s="17" t="s">
        <v>153</v>
      </c>
      <c r="BM164" s="229" t="s">
        <v>186</v>
      </c>
    </row>
    <row r="165" s="13" customFormat="1">
      <c r="A165" s="13"/>
      <c r="B165" s="231"/>
      <c r="C165" s="232"/>
      <c r="D165" s="233" t="s">
        <v>142</v>
      </c>
      <c r="E165" s="234" t="s">
        <v>1</v>
      </c>
      <c r="F165" s="235" t="s">
        <v>386</v>
      </c>
      <c r="G165" s="232"/>
      <c r="H165" s="236">
        <v>6</v>
      </c>
      <c r="I165" s="237"/>
      <c r="J165" s="232"/>
      <c r="K165" s="232"/>
      <c r="L165" s="238"/>
      <c r="M165" s="239"/>
      <c r="N165" s="240"/>
      <c r="O165" s="240"/>
      <c r="P165" s="240"/>
      <c r="Q165" s="240"/>
      <c r="R165" s="240"/>
      <c r="S165" s="240"/>
      <c r="T165" s="241"/>
      <c r="U165" s="13"/>
      <c r="V165" s="13"/>
      <c r="W165" s="13"/>
      <c r="X165" s="13"/>
      <c r="Y165" s="13"/>
      <c r="Z165" s="13"/>
      <c r="AA165" s="13"/>
      <c r="AB165" s="13"/>
      <c r="AC165" s="13"/>
      <c r="AD165" s="13"/>
      <c r="AE165" s="13"/>
      <c r="AT165" s="242" t="s">
        <v>142</v>
      </c>
      <c r="AU165" s="242" t="s">
        <v>84</v>
      </c>
      <c r="AV165" s="13" t="s">
        <v>84</v>
      </c>
      <c r="AW165" s="13" t="s">
        <v>144</v>
      </c>
      <c r="AX165" s="13" t="s">
        <v>76</v>
      </c>
      <c r="AY165" s="242" t="s">
        <v>128</v>
      </c>
    </row>
    <row r="166" s="15" customFormat="1">
      <c r="A166" s="15"/>
      <c r="B166" s="269"/>
      <c r="C166" s="270"/>
      <c r="D166" s="233" t="s">
        <v>142</v>
      </c>
      <c r="E166" s="271" t="s">
        <v>1</v>
      </c>
      <c r="F166" s="272" t="s">
        <v>387</v>
      </c>
      <c r="G166" s="270"/>
      <c r="H166" s="271" t="s">
        <v>1</v>
      </c>
      <c r="I166" s="273"/>
      <c r="J166" s="270"/>
      <c r="K166" s="270"/>
      <c r="L166" s="274"/>
      <c r="M166" s="275"/>
      <c r="N166" s="276"/>
      <c r="O166" s="276"/>
      <c r="P166" s="276"/>
      <c r="Q166" s="276"/>
      <c r="R166" s="276"/>
      <c r="S166" s="276"/>
      <c r="T166" s="277"/>
      <c r="U166" s="15"/>
      <c r="V166" s="15"/>
      <c r="W166" s="15"/>
      <c r="X166" s="15"/>
      <c r="Y166" s="15"/>
      <c r="Z166" s="15"/>
      <c r="AA166" s="15"/>
      <c r="AB166" s="15"/>
      <c r="AC166" s="15"/>
      <c r="AD166" s="15"/>
      <c r="AE166" s="15"/>
      <c r="AT166" s="278" t="s">
        <v>142</v>
      </c>
      <c r="AU166" s="278" t="s">
        <v>84</v>
      </c>
      <c r="AV166" s="15" t="s">
        <v>21</v>
      </c>
      <c r="AW166" s="15" t="s">
        <v>144</v>
      </c>
      <c r="AX166" s="15" t="s">
        <v>76</v>
      </c>
      <c r="AY166" s="278" t="s">
        <v>128</v>
      </c>
    </row>
    <row r="167" s="14" customFormat="1">
      <c r="A167" s="14"/>
      <c r="B167" s="243"/>
      <c r="C167" s="244"/>
      <c r="D167" s="233" t="s">
        <v>142</v>
      </c>
      <c r="E167" s="245" t="s">
        <v>1</v>
      </c>
      <c r="F167" s="246" t="s">
        <v>145</v>
      </c>
      <c r="G167" s="244"/>
      <c r="H167" s="247">
        <v>6</v>
      </c>
      <c r="I167" s="248"/>
      <c r="J167" s="244"/>
      <c r="K167" s="244"/>
      <c r="L167" s="249"/>
      <c r="M167" s="250"/>
      <c r="N167" s="251"/>
      <c r="O167" s="251"/>
      <c r="P167" s="251"/>
      <c r="Q167" s="251"/>
      <c r="R167" s="251"/>
      <c r="S167" s="251"/>
      <c r="T167" s="252"/>
      <c r="U167" s="14"/>
      <c r="V167" s="14"/>
      <c r="W167" s="14"/>
      <c r="X167" s="14"/>
      <c r="Y167" s="14"/>
      <c r="Z167" s="14"/>
      <c r="AA167" s="14"/>
      <c r="AB167" s="14"/>
      <c r="AC167" s="14"/>
      <c r="AD167" s="14"/>
      <c r="AE167" s="14"/>
      <c r="AT167" s="253" t="s">
        <v>142</v>
      </c>
      <c r="AU167" s="253" t="s">
        <v>84</v>
      </c>
      <c r="AV167" s="14" t="s">
        <v>135</v>
      </c>
      <c r="AW167" s="14" t="s">
        <v>144</v>
      </c>
      <c r="AX167" s="14" t="s">
        <v>76</v>
      </c>
      <c r="AY167" s="253" t="s">
        <v>128</v>
      </c>
    </row>
    <row r="168" s="13" customFormat="1">
      <c r="A168" s="13"/>
      <c r="B168" s="231"/>
      <c r="C168" s="232"/>
      <c r="D168" s="233" t="s">
        <v>142</v>
      </c>
      <c r="E168" s="234" t="s">
        <v>1</v>
      </c>
      <c r="F168" s="235" t="s">
        <v>388</v>
      </c>
      <c r="G168" s="232"/>
      <c r="H168" s="236">
        <v>6.6000000000000005</v>
      </c>
      <c r="I168" s="237"/>
      <c r="J168" s="232"/>
      <c r="K168" s="232"/>
      <c r="L168" s="238"/>
      <c r="M168" s="239"/>
      <c r="N168" s="240"/>
      <c r="O168" s="240"/>
      <c r="P168" s="240"/>
      <c r="Q168" s="240"/>
      <c r="R168" s="240"/>
      <c r="S168" s="240"/>
      <c r="T168" s="241"/>
      <c r="U168" s="13"/>
      <c r="V168" s="13"/>
      <c r="W168" s="13"/>
      <c r="X168" s="13"/>
      <c r="Y168" s="13"/>
      <c r="Z168" s="13"/>
      <c r="AA168" s="13"/>
      <c r="AB168" s="13"/>
      <c r="AC168" s="13"/>
      <c r="AD168" s="13"/>
      <c r="AE168" s="13"/>
      <c r="AT168" s="242" t="s">
        <v>142</v>
      </c>
      <c r="AU168" s="242" t="s">
        <v>84</v>
      </c>
      <c r="AV168" s="13" t="s">
        <v>84</v>
      </c>
      <c r="AW168" s="13" t="s">
        <v>144</v>
      </c>
      <c r="AX168" s="13" t="s">
        <v>76</v>
      </c>
      <c r="AY168" s="242" t="s">
        <v>128</v>
      </c>
    </row>
    <row r="169" s="14" customFormat="1">
      <c r="A169" s="14"/>
      <c r="B169" s="243"/>
      <c r="C169" s="244"/>
      <c r="D169" s="233" t="s">
        <v>142</v>
      </c>
      <c r="E169" s="245" t="s">
        <v>1</v>
      </c>
      <c r="F169" s="246" t="s">
        <v>145</v>
      </c>
      <c r="G169" s="244"/>
      <c r="H169" s="247">
        <v>6.6000000000000005</v>
      </c>
      <c r="I169" s="248"/>
      <c r="J169" s="244"/>
      <c r="K169" s="244"/>
      <c r="L169" s="249"/>
      <c r="M169" s="250"/>
      <c r="N169" s="251"/>
      <c r="O169" s="251"/>
      <c r="P169" s="251"/>
      <c r="Q169" s="251"/>
      <c r="R169" s="251"/>
      <c r="S169" s="251"/>
      <c r="T169" s="252"/>
      <c r="U169" s="14"/>
      <c r="V169" s="14"/>
      <c r="W169" s="14"/>
      <c r="X169" s="14"/>
      <c r="Y169" s="14"/>
      <c r="Z169" s="14"/>
      <c r="AA169" s="14"/>
      <c r="AB169" s="14"/>
      <c r="AC169" s="14"/>
      <c r="AD169" s="14"/>
      <c r="AE169" s="14"/>
      <c r="AT169" s="253" t="s">
        <v>142</v>
      </c>
      <c r="AU169" s="253" t="s">
        <v>84</v>
      </c>
      <c r="AV169" s="14" t="s">
        <v>135</v>
      </c>
      <c r="AW169" s="14" t="s">
        <v>144</v>
      </c>
      <c r="AX169" s="14" t="s">
        <v>21</v>
      </c>
      <c r="AY169" s="253" t="s">
        <v>128</v>
      </c>
    </row>
    <row r="170" s="2" customFormat="1" ht="55.5" customHeight="1">
      <c r="A170" s="38"/>
      <c r="B170" s="39"/>
      <c r="C170" s="218" t="s">
        <v>188</v>
      </c>
      <c r="D170" s="218" t="s">
        <v>131</v>
      </c>
      <c r="E170" s="219" t="s">
        <v>389</v>
      </c>
      <c r="F170" s="220" t="s">
        <v>390</v>
      </c>
      <c r="G170" s="221" t="s">
        <v>287</v>
      </c>
      <c r="H170" s="222">
        <v>0.38700000000000001</v>
      </c>
      <c r="I170" s="223"/>
      <c r="J170" s="224">
        <f>ROUND(I170*H170,2)</f>
        <v>0</v>
      </c>
      <c r="K170" s="220" t="s">
        <v>141</v>
      </c>
      <c r="L170" s="44"/>
      <c r="M170" s="225" t="s">
        <v>1</v>
      </c>
      <c r="N170" s="226" t="s">
        <v>41</v>
      </c>
      <c r="O170" s="91"/>
      <c r="P170" s="227">
        <f>O170*H170</f>
        <v>0</v>
      </c>
      <c r="Q170" s="227">
        <v>0</v>
      </c>
      <c r="R170" s="227">
        <f>Q170*H170</f>
        <v>0</v>
      </c>
      <c r="S170" s="227">
        <v>0</v>
      </c>
      <c r="T170" s="228">
        <f>S170*H170</f>
        <v>0</v>
      </c>
      <c r="U170" s="38"/>
      <c r="V170" s="38"/>
      <c r="W170" s="38"/>
      <c r="X170" s="38"/>
      <c r="Y170" s="38"/>
      <c r="Z170" s="38"/>
      <c r="AA170" s="38"/>
      <c r="AB170" s="38"/>
      <c r="AC170" s="38"/>
      <c r="AD170" s="38"/>
      <c r="AE170" s="38"/>
      <c r="AR170" s="229" t="s">
        <v>153</v>
      </c>
      <c r="AT170" s="229" t="s">
        <v>131</v>
      </c>
      <c r="AU170" s="229" t="s">
        <v>84</v>
      </c>
      <c r="AY170" s="17" t="s">
        <v>128</v>
      </c>
      <c r="BE170" s="230">
        <f>IF(N170="základní",J170,0)</f>
        <v>0</v>
      </c>
      <c r="BF170" s="230">
        <f>IF(N170="snížená",J170,0)</f>
        <v>0</v>
      </c>
      <c r="BG170" s="230">
        <f>IF(N170="zákl. přenesená",J170,0)</f>
        <v>0</v>
      </c>
      <c r="BH170" s="230">
        <f>IF(N170="sníž. přenesená",J170,0)</f>
        <v>0</v>
      </c>
      <c r="BI170" s="230">
        <f>IF(N170="nulová",J170,0)</f>
        <v>0</v>
      </c>
      <c r="BJ170" s="17" t="s">
        <v>21</v>
      </c>
      <c r="BK170" s="230">
        <f>ROUND(I170*H170,2)</f>
        <v>0</v>
      </c>
      <c r="BL170" s="17" t="s">
        <v>153</v>
      </c>
      <c r="BM170" s="229" t="s">
        <v>191</v>
      </c>
    </row>
    <row r="171" s="12" customFormat="1" ht="22.8" customHeight="1">
      <c r="A171" s="12"/>
      <c r="B171" s="202"/>
      <c r="C171" s="203"/>
      <c r="D171" s="204" t="s">
        <v>75</v>
      </c>
      <c r="E171" s="216" t="s">
        <v>391</v>
      </c>
      <c r="F171" s="216" t="s">
        <v>392</v>
      </c>
      <c r="G171" s="203"/>
      <c r="H171" s="203"/>
      <c r="I171" s="206"/>
      <c r="J171" s="217">
        <f>BK171</f>
        <v>0</v>
      </c>
      <c r="K171" s="203"/>
      <c r="L171" s="208"/>
      <c r="M171" s="209"/>
      <c r="N171" s="210"/>
      <c r="O171" s="210"/>
      <c r="P171" s="211">
        <f>SUM(P172:P178)</f>
        <v>0</v>
      </c>
      <c r="Q171" s="210"/>
      <c r="R171" s="211">
        <f>SUM(R172:R178)</f>
        <v>0.028800000000000003</v>
      </c>
      <c r="S171" s="210"/>
      <c r="T171" s="212">
        <f>SUM(T172:T178)</f>
        <v>0</v>
      </c>
      <c r="U171" s="12"/>
      <c r="V171" s="12"/>
      <c r="W171" s="12"/>
      <c r="X171" s="12"/>
      <c r="Y171" s="12"/>
      <c r="Z171" s="12"/>
      <c r="AA171" s="12"/>
      <c r="AB171" s="12"/>
      <c r="AC171" s="12"/>
      <c r="AD171" s="12"/>
      <c r="AE171" s="12"/>
      <c r="AR171" s="213" t="s">
        <v>84</v>
      </c>
      <c r="AT171" s="214" t="s">
        <v>75</v>
      </c>
      <c r="AU171" s="214" t="s">
        <v>21</v>
      </c>
      <c r="AY171" s="213" t="s">
        <v>128</v>
      </c>
      <c r="BK171" s="215">
        <f>SUM(BK172:BK178)</f>
        <v>0</v>
      </c>
    </row>
    <row r="172" s="2" customFormat="1" ht="24.15" customHeight="1">
      <c r="A172" s="38"/>
      <c r="B172" s="39"/>
      <c r="C172" s="218" t="s">
        <v>169</v>
      </c>
      <c r="D172" s="218" t="s">
        <v>131</v>
      </c>
      <c r="E172" s="219" t="s">
        <v>393</v>
      </c>
      <c r="F172" s="220" t="s">
        <v>394</v>
      </c>
      <c r="G172" s="221" t="s">
        <v>152</v>
      </c>
      <c r="H172" s="222">
        <v>80</v>
      </c>
      <c r="I172" s="223"/>
      <c r="J172" s="224">
        <f>ROUND(I172*H172,2)</f>
        <v>0</v>
      </c>
      <c r="K172" s="220" t="s">
        <v>141</v>
      </c>
      <c r="L172" s="44"/>
      <c r="M172" s="225" t="s">
        <v>1</v>
      </c>
      <c r="N172" s="226" t="s">
        <v>41</v>
      </c>
      <c r="O172" s="91"/>
      <c r="P172" s="227">
        <f>O172*H172</f>
        <v>0</v>
      </c>
      <c r="Q172" s="227">
        <v>0.00036000000000000002</v>
      </c>
      <c r="R172" s="227">
        <f>Q172*H172</f>
        <v>0.028800000000000003</v>
      </c>
      <c r="S172" s="227">
        <v>0</v>
      </c>
      <c r="T172" s="228">
        <f>S172*H172</f>
        <v>0</v>
      </c>
      <c r="U172" s="38"/>
      <c r="V172" s="38"/>
      <c r="W172" s="38"/>
      <c r="X172" s="38"/>
      <c r="Y172" s="38"/>
      <c r="Z172" s="38"/>
      <c r="AA172" s="38"/>
      <c r="AB172" s="38"/>
      <c r="AC172" s="38"/>
      <c r="AD172" s="38"/>
      <c r="AE172" s="38"/>
      <c r="AR172" s="229" t="s">
        <v>153</v>
      </c>
      <c r="AT172" s="229" t="s">
        <v>131</v>
      </c>
      <c r="AU172" s="229" t="s">
        <v>84</v>
      </c>
      <c r="AY172" s="17" t="s">
        <v>128</v>
      </c>
      <c r="BE172" s="230">
        <f>IF(N172="základní",J172,0)</f>
        <v>0</v>
      </c>
      <c r="BF172" s="230">
        <f>IF(N172="snížená",J172,0)</f>
        <v>0</v>
      </c>
      <c r="BG172" s="230">
        <f>IF(N172="zákl. přenesená",J172,0)</f>
        <v>0</v>
      </c>
      <c r="BH172" s="230">
        <f>IF(N172="sníž. přenesená",J172,0)</f>
        <v>0</v>
      </c>
      <c r="BI172" s="230">
        <f>IF(N172="nulová",J172,0)</f>
        <v>0</v>
      </c>
      <c r="BJ172" s="17" t="s">
        <v>21</v>
      </c>
      <c r="BK172" s="230">
        <f>ROUND(I172*H172,2)</f>
        <v>0</v>
      </c>
      <c r="BL172" s="17" t="s">
        <v>153</v>
      </c>
      <c r="BM172" s="229" t="s">
        <v>194</v>
      </c>
    </row>
    <row r="173" s="13" customFormat="1">
      <c r="A173" s="13"/>
      <c r="B173" s="231"/>
      <c r="C173" s="232"/>
      <c r="D173" s="233" t="s">
        <v>142</v>
      </c>
      <c r="E173" s="234" t="s">
        <v>1</v>
      </c>
      <c r="F173" s="235" t="s">
        <v>395</v>
      </c>
      <c r="G173" s="232"/>
      <c r="H173" s="236">
        <v>20</v>
      </c>
      <c r="I173" s="237"/>
      <c r="J173" s="232"/>
      <c r="K173" s="232"/>
      <c r="L173" s="238"/>
      <c r="M173" s="239"/>
      <c r="N173" s="240"/>
      <c r="O173" s="240"/>
      <c r="P173" s="240"/>
      <c r="Q173" s="240"/>
      <c r="R173" s="240"/>
      <c r="S173" s="240"/>
      <c r="T173" s="241"/>
      <c r="U173" s="13"/>
      <c r="V173" s="13"/>
      <c r="W173" s="13"/>
      <c r="X173" s="13"/>
      <c r="Y173" s="13"/>
      <c r="Z173" s="13"/>
      <c r="AA173" s="13"/>
      <c r="AB173" s="13"/>
      <c r="AC173" s="13"/>
      <c r="AD173" s="13"/>
      <c r="AE173" s="13"/>
      <c r="AT173" s="242" t="s">
        <v>142</v>
      </c>
      <c r="AU173" s="242" t="s">
        <v>84</v>
      </c>
      <c r="AV173" s="13" t="s">
        <v>84</v>
      </c>
      <c r="AW173" s="13" t="s">
        <v>144</v>
      </c>
      <c r="AX173" s="13" t="s">
        <v>76</v>
      </c>
      <c r="AY173" s="242" t="s">
        <v>128</v>
      </c>
    </row>
    <row r="174" s="13" customFormat="1">
      <c r="A174" s="13"/>
      <c r="B174" s="231"/>
      <c r="C174" s="232"/>
      <c r="D174" s="233" t="s">
        <v>142</v>
      </c>
      <c r="E174" s="234" t="s">
        <v>1</v>
      </c>
      <c r="F174" s="235" t="s">
        <v>396</v>
      </c>
      <c r="G174" s="232"/>
      <c r="H174" s="236">
        <v>20</v>
      </c>
      <c r="I174" s="237"/>
      <c r="J174" s="232"/>
      <c r="K174" s="232"/>
      <c r="L174" s="238"/>
      <c r="M174" s="239"/>
      <c r="N174" s="240"/>
      <c r="O174" s="240"/>
      <c r="P174" s="240"/>
      <c r="Q174" s="240"/>
      <c r="R174" s="240"/>
      <c r="S174" s="240"/>
      <c r="T174" s="241"/>
      <c r="U174" s="13"/>
      <c r="V174" s="13"/>
      <c r="W174" s="13"/>
      <c r="X174" s="13"/>
      <c r="Y174" s="13"/>
      <c r="Z174" s="13"/>
      <c r="AA174" s="13"/>
      <c r="AB174" s="13"/>
      <c r="AC174" s="13"/>
      <c r="AD174" s="13"/>
      <c r="AE174" s="13"/>
      <c r="AT174" s="242" t="s">
        <v>142</v>
      </c>
      <c r="AU174" s="242" t="s">
        <v>84</v>
      </c>
      <c r="AV174" s="13" t="s">
        <v>84</v>
      </c>
      <c r="AW174" s="13" t="s">
        <v>144</v>
      </c>
      <c r="AX174" s="13" t="s">
        <v>76</v>
      </c>
      <c r="AY174" s="242" t="s">
        <v>128</v>
      </c>
    </row>
    <row r="175" s="13" customFormat="1">
      <c r="A175" s="13"/>
      <c r="B175" s="231"/>
      <c r="C175" s="232"/>
      <c r="D175" s="233" t="s">
        <v>142</v>
      </c>
      <c r="E175" s="234" t="s">
        <v>1</v>
      </c>
      <c r="F175" s="235" t="s">
        <v>397</v>
      </c>
      <c r="G175" s="232"/>
      <c r="H175" s="236">
        <v>20</v>
      </c>
      <c r="I175" s="237"/>
      <c r="J175" s="232"/>
      <c r="K175" s="232"/>
      <c r="L175" s="238"/>
      <c r="M175" s="239"/>
      <c r="N175" s="240"/>
      <c r="O175" s="240"/>
      <c r="P175" s="240"/>
      <c r="Q175" s="240"/>
      <c r="R175" s="240"/>
      <c r="S175" s="240"/>
      <c r="T175" s="241"/>
      <c r="U175" s="13"/>
      <c r="V175" s="13"/>
      <c r="W175" s="13"/>
      <c r="X175" s="13"/>
      <c r="Y175" s="13"/>
      <c r="Z175" s="13"/>
      <c r="AA175" s="13"/>
      <c r="AB175" s="13"/>
      <c r="AC175" s="13"/>
      <c r="AD175" s="13"/>
      <c r="AE175" s="13"/>
      <c r="AT175" s="242" t="s">
        <v>142</v>
      </c>
      <c r="AU175" s="242" t="s">
        <v>84</v>
      </c>
      <c r="AV175" s="13" t="s">
        <v>84</v>
      </c>
      <c r="AW175" s="13" t="s">
        <v>144</v>
      </c>
      <c r="AX175" s="13" t="s">
        <v>76</v>
      </c>
      <c r="AY175" s="242" t="s">
        <v>128</v>
      </c>
    </row>
    <row r="176" s="13" customFormat="1">
      <c r="A176" s="13"/>
      <c r="B176" s="231"/>
      <c r="C176" s="232"/>
      <c r="D176" s="233" t="s">
        <v>142</v>
      </c>
      <c r="E176" s="234" t="s">
        <v>1</v>
      </c>
      <c r="F176" s="235" t="s">
        <v>398</v>
      </c>
      <c r="G176" s="232"/>
      <c r="H176" s="236">
        <v>20</v>
      </c>
      <c r="I176" s="237"/>
      <c r="J176" s="232"/>
      <c r="K176" s="232"/>
      <c r="L176" s="238"/>
      <c r="M176" s="239"/>
      <c r="N176" s="240"/>
      <c r="O176" s="240"/>
      <c r="P176" s="240"/>
      <c r="Q176" s="240"/>
      <c r="R176" s="240"/>
      <c r="S176" s="240"/>
      <c r="T176" s="241"/>
      <c r="U176" s="13"/>
      <c r="V176" s="13"/>
      <c r="W176" s="13"/>
      <c r="X176" s="13"/>
      <c r="Y176" s="13"/>
      <c r="Z176" s="13"/>
      <c r="AA176" s="13"/>
      <c r="AB176" s="13"/>
      <c r="AC176" s="13"/>
      <c r="AD176" s="13"/>
      <c r="AE176" s="13"/>
      <c r="AT176" s="242" t="s">
        <v>142</v>
      </c>
      <c r="AU176" s="242" t="s">
        <v>84</v>
      </c>
      <c r="AV176" s="13" t="s">
        <v>84</v>
      </c>
      <c r="AW176" s="13" t="s">
        <v>144</v>
      </c>
      <c r="AX176" s="13" t="s">
        <v>76</v>
      </c>
      <c r="AY176" s="242" t="s">
        <v>128</v>
      </c>
    </row>
    <row r="177" s="14" customFormat="1">
      <c r="A177" s="14"/>
      <c r="B177" s="243"/>
      <c r="C177" s="244"/>
      <c r="D177" s="233" t="s">
        <v>142</v>
      </c>
      <c r="E177" s="245" t="s">
        <v>1</v>
      </c>
      <c r="F177" s="246" t="s">
        <v>145</v>
      </c>
      <c r="G177" s="244"/>
      <c r="H177" s="247">
        <v>80</v>
      </c>
      <c r="I177" s="248"/>
      <c r="J177" s="244"/>
      <c r="K177" s="244"/>
      <c r="L177" s="249"/>
      <c r="M177" s="250"/>
      <c r="N177" s="251"/>
      <c r="O177" s="251"/>
      <c r="P177" s="251"/>
      <c r="Q177" s="251"/>
      <c r="R177" s="251"/>
      <c r="S177" s="251"/>
      <c r="T177" s="252"/>
      <c r="U177" s="14"/>
      <c r="V177" s="14"/>
      <c r="W177" s="14"/>
      <c r="X177" s="14"/>
      <c r="Y177" s="14"/>
      <c r="Z177" s="14"/>
      <c r="AA177" s="14"/>
      <c r="AB177" s="14"/>
      <c r="AC177" s="14"/>
      <c r="AD177" s="14"/>
      <c r="AE177" s="14"/>
      <c r="AT177" s="253" t="s">
        <v>142</v>
      </c>
      <c r="AU177" s="253" t="s">
        <v>84</v>
      </c>
      <c r="AV177" s="14" t="s">
        <v>135</v>
      </c>
      <c r="AW177" s="14" t="s">
        <v>144</v>
      </c>
      <c r="AX177" s="14" t="s">
        <v>21</v>
      </c>
      <c r="AY177" s="253" t="s">
        <v>128</v>
      </c>
    </row>
    <row r="178" s="2" customFormat="1" ht="55.5" customHeight="1">
      <c r="A178" s="38"/>
      <c r="B178" s="39"/>
      <c r="C178" s="218" t="s">
        <v>195</v>
      </c>
      <c r="D178" s="218" t="s">
        <v>131</v>
      </c>
      <c r="E178" s="219" t="s">
        <v>399</v>
      </c>
      <c r="F178" s="220" t="s">
        <v>400</v>
      </c>
      <c r="G178" s="221" t="s">
        <v>287</v>
      </c>
      <c r="H178" s="222">
        <v>0.029000000000000001</v>
      </c>
      <c r="I178" s="223"/>
      <c r="J178" s="224">
        <f>ROUND(I178*H178,2)</f>
        <v>0</v>
      </c>
      <c r="K178" s="220" t="s">
        <v>141</v>
      </c>
      <c r="L178" s="44"/>
      <c r="M178" s="225" t="s">
        <v>1</v>
      </c>
      <c r="N178" s="226" t="s">
        <v>41</v>
      </c>
      <c r="O178" s="91"/>
      <c r="P178" s="227">
        <f>O178*H178</f>
        <v>0</v>
      </c>
      <c r="Q178" s="227">
        <v>0</v>
      </c>
      <c r="R178" s="227">
        <f>Q178*H178</f>
        <v>0</v>
      </c>
      <c r="S178" s="227">
        <v>0</v>
      </c>
      <c r="T178" s="228">
        <f>S178*H178</f>
        <v>0</v>
      </c>
      <c r="U178" s="38"/>
      <c r="V178" s="38"/>
      <c r="W178" s="38"/>
      <c r="X178" s="38"/>
      <c r="Y178" s="38"/>
      <c r="Z178" s="38"/>
      <c r="AA178" s="38"/>
      <c r="AB178" s="38"/>
      <c r="AC178" s="38"/>
      <c r="AD178" s="38"/>
      <c r="AE178" s="38"/>
      <c r="AR178" s="229" t="s">
        <v>153</v>
      </c>
      <c r="AT178" s="229" t="s">
        <v>131</v>
      </c>
      <c r="AU178" s="229" t="s">
        <v>84</v>
      </c>
      <c r="AY178" s="17" t="s">
        <v>128</v>
      </c>
      <c r="BE178" s="230">
        <f>IF(N178="základní",J178,0)</f>
        <v>0</v>
      </c>
      <c r="BF178" s="230">
        <f>IF(N178="snížená",J178,0)</f>
        <v>0</v>
      </c>
      <c r="BG178" s="230">
        <f>IF(N178="zákl. přenesená",J178,0)</f>
        <v>0</v>
      </c>
      <c r="BH178" s="230">
        <f>IF(N178="sníž. přenesená",J178,0)</f>
        <v>0</v>
      </c>
      <c r="BI178" s="230">
        <f>IF(N178="nulová",J178,0)</f>
        <v>0</v>
      </c>
      <c r="BJ178" s="17" t="s">
        <v>21</v>
      </c>
      <c r="BK178" s="230">
        <f>ROUND(I178*H178,2)</f>
        <v>0</v>
      </c>
      <c r="BL178" s="17" t="s">
        <v>153</v>
      </c>
      <c r="BM178" s="229" t="s">
        <v>198</v>
      </c>
    </row>
    <row r="179" s="12" customFormat="1" ht="22.8" customHeight="1">
      <c r="A179" s="12"/>
      <c r="B179" s="202"/>
      <c r="C179" s="203"/>
      <c r="D179" s="204" t="s">
        <v>75</v>
      </c>
      <c r="E179" s="216" t="s">
        <v>401</v>
      </c>
      <c r="F179" s="216" t="s">
        <v>402</v>
      </c>
      <c r="G179" s="203"/>
      <c r="H179" s="203"/>
      <c r="I179" s="206"/>
      <c r="J179" s="217">
        <f>BK179</f>
        <v>0</v>
      </c>
      <c r="K179" s="203"/>
      <c r="L179" s="208"/>
      <c r="M179" s="209"/>
      <c r="N179" s="210"/>
      <c r="O179" s="210"/>
      <c r="P179" s="211">
        <f>SUM(P180:P186)</f>
        <v>0</v>
      </c>
      <c r="Q179" s="210"/>
      <c r="R179" s="211">
        <f>SUM(R180:R186)</f>
        <v>0.0018500000000000001</v>
      </c>
      <c r="S179" s="210"/>
      <c r="T179" s="212">
        <f>SUM(T180:T186)</f>
        <v>0</v>
      </c>
      <c r="U179" s="12"/>
      <c r="V179" s="12"/>
      <c r="W179" s="12"/>
      <c r="X179" s="12"/>
      <c r="Y179" s="12"/>
      <c r="Z179" s="12"/>
      <c r="AA179" s="12"/>
      <c r="AB179" s="12"/>
      <c r="AC179" s="12"/>
      <c r="AD179" s="12"/>
      <c r="AE179" s="12"/>
      <c r="AR179" s="213" t="s">
        <v>84</v>
      </c>
      <c r="AT179" s="214" t="s">
        <v>75</v>
      </c>
      <c r="AU179" s="214" t="s">
        <v>21</v>
      </c>
      <c r="AY179" s="213" t="s">
        <v>128</v>
      </c>
      <c r="BK179" s="215">
        <f>SUM(BK180:BK186)</f>
        <v>0</v>
      </c>
    </row>
    <row r="180" s="2" customFormat="1" ht="24.15" customHeight="1">
      <c r="A180" s="38"/>
      <c r="B180" s="39"/>
      <c r="C180" s="218" t="s">
        <v>153</v>
      </c>
      <c r="D180" s="218" t="s">
        <v>131</v>
      </c>
      <c r="E180" s="219" t="s">
        <v>403</v>
      </c>
      <c r="F180" s="220" t="s">
        <v>404</v>
      </c>
      <c r="G180" s="221" t="s">
        <v>163</v>
      </c>
      <c r="H180" s="222">
        <v>1</v>
      </c>
      <c r="I180" s="223"/>
      <c r="J180" s="224">
        <f>ROUND(I180*H180,2)</f>
        <v>0</v>
      </c>
      <c r="K180" s="220" t="s">
        <v>1</v>
      </c>
      <c r="L180" s="44"/>
      <c r="M180" s="225" t="s">
        <v>1</v>
      </c>
      <c r="N180" s="226" t="s">
        <v>41</v>
      </c>
      <c r="O180" s="91"/>
      <c r="P180" s="227">
        <f>O180*H180</f>
        <v>0</v>
      </c>
      <c r="Q180" s="227">
        <v>0</v>
      </c>
      <c r="R180" s="227">
        <f>Q180*H180</f>
        <v>0</v>
      </c>
      <c r="S180" s="227">
        <v>0</v>
      </c>
      <c r="T180" s="228">
        <f>S180*H180</f>
        <v>0</v>
      </c>
      <c r="U180" s="38"/>
      <c r="V180" s="38"/>
      <c r="W180" s="38"/>
      <c r="X180" s="38"/>
      <c r="Y180" s="38"/>
      <c r="Z180" s="38"/>
      <c r="AA180" s="38"/>
      <c r="AB180" s="38"/>
      <c r="AC180" s="38"/>
      <c r="AD180" s="38"/>
      <c r="AE180" s="38"/>
      <c r="AR180" s="229" t="s">
        <v>153</v>
      </c>
      <c r="AT180" s="229" t="s">
        <v>131</v>
      </c>
      <c r="AU180" s="229" t="s">
        <v>84</v>
      </c>
      <c r="AY180" s="17" t="s">
        <v>128</v>
      </c>
      <c r="BE180" s="230">
        <f>IF(N180="základní",J180,0)</f>
        <v>0</v>
      </c>
      <c r="BF180" s="230">
        <f>IF(N180="snížená",J180,0)</f>
        <v>0</v>
      </c>
      <c r="BG180" s="230">
        <f>IF(N180="zákl. přenesená",J180,0)</f>
        <v>0</v>
      </c>
      <c r="BH180" s="230">
        <f>IF(N180="sníž. přenesená",J180,0)</f>
        <v>0</v>
      </c>
      <c r="BI180" s="230">
        <f>IF(N180="nulová",J180,0)</f>
        <v>0</v>
      </c>
      <c r="BJ180" s="17" t="s">
        <v>21</v>
      </c>
      <c r="BK180" s="230">
        <f>ROUND(I180*H180,2)</f>
        <v>0</v>
      </c>
      <c r="BL180" s="17" t="s">
        <v>153</v>
      </c>
      <c r="BM180" s="229" t="s">
        <v>158</v>
      </c>
    </row>
    <row r="181" s="13" customFormat="1">
      <c r="A181" s="13"/>
      <c r="B181" s="231"/>
      <c r="C181" s="232"/>
      <c r="D181" s="233" t="s">
        <v>142</v>
      </c>
      <c r="E181" s="234" t="s">
        <v>1</v>
      </c>
      <c r="F181" s="235" t="s">
        <v>405</v>
      </c>
      <c r="G181" s="232"/>
      <c r="H181" s="236">
        <v>1</v>
      </c>
      <c r="I181" s="237"/>
      <c r="J181" s="232"/>
      <c r="K181" s="232"/>
      <c r="L181" s="238"/>
      <c r="M181" s="239"/>
      <c r="N181" s="240"/>
      <c r="O181" s="240"/>
      <c r="P181" s="240"/>
      <c r="Q181" s="240"/>
      <c r="R181" s="240"/>
      <c r="S181" s="240"/>
      <c r="T181" s="241"/>
      <c r="U181" s="13"/>
      <c r="V181" s="13"/>
      <c r="W181" s="13"/>
      <c r="X181" s="13"/>
      <c r="Y181" s="13"/>
      <c r="Z181" s="13"/>
      <c r="AA181" s="13"/>
      <c r="AB181" s="13"/>
      <c r="AC181" s="13"/>
      <c r="AD181" s="13"/>
      <c r="AE181" s="13"/>
      <c r="AT181" s="242" t="s">
        <v>142</v>
      </c>
      <c r="AU181" s="242" t="s">
        <v>84</v>
      </c>
      <c r="AV181" s="13" t="s">
        <v>84</v>
      </c>
      <c r="AW181" s="13" t="s">
        <v>144</v>
      </c>
      <c r="AX181" s="13" t="s">
        <v>76</v>
      </c>
      <c r="AY181" s="242" t="s">
        <v>128</v>
      </c>
    </row>
    <row r="182" s="14" customFormat="1">
      <c r="A182" s="14"/>
      <c r="B182" s="243"/>
      <c r="C182" s="244"/>
      <c r="D182" s="233" t="s">
        <v>142</v>
      </c>
      <c r="E182" s="245" t="s">
        <v>1</v>
      </c>
      <c r="F182" s="246" t="s">
        <v>145</v>
      </c>
      <c r="G182" s="244"/>
      <c r="H182" s="247">
        <v>1</v>
      </c>
      <c r="I182" s="248"/>
      <c r="J182" s="244"/>
      <c r="K182" s="244"/>
      <c r="L182" s="249"/>
      <c r="M182" s="250"/>
      <c r="N182" s="251"/>
      <c r="O182" s="251"/>
      <c r="P182" s="251"/>
      <c r="Q182" s="251"/>
      <c r="R182" s="251"/>
      <c r="S182" s="251"/>
      <c r="T182" s="252"/>
      <c r="U182" s="14"/>
      <c r="V182" s="14"/>
      <c r="W182" s="14"/>
      <c r="X182" s="14"/>
      <c r="Y182" s="14"/>
      <c r="Z182" s="14"/>
      <c r="AA182" s="14"/>
      <c r="AB182" s="14"/>
      <c r="AC182" s="14"/>
      <c r="AD182" s="14"/>
      <c r="AE182" s="14"/>
      <c r="AT182" s="253" t="s">
        <v>142</v>
      </c>
      <c r="AU182" s="253" t="s">
        <v>84</v>
      </c>
      <c r="AV182" s="14" t="s">
        <v>135</v>
      </c>
      <c r="AW182" s="14" t="s">
        <v>144</v>
      </c>
      <c r="AX182" s="14" t="s">
        <v>21</v>
      </c>
      <c r="AY182" s="253" t="s">
        <v>128</v>
      </c>
    </row>
    <row r="183" s="2" customFormat="1" ht="24.15" customHeight="1">
      <c r="A183" s="38"/>
      <c r="B183" s="39"/>
      <c r="C183" s="218" t="s">
        <v>202</v>
      </c>
      <c r="D183" s="218" t="s">
        <v>131</v>
      </c>
      <c r="E183" s="219" t="s">
        <v>406</v>
      </c>
      <c r="F183" s="220" t="s">
        <v>407</v>
      </c>
      <c r="G183" s="221" t="s">
        <v>152</v>
      </c>
      <c r="H183" s="222">
        <v>5</v>
      </c>
      <c r="I183" s="223"/>
      <c r="J183" s="224">
        <f>ROUND(I183*H183,2)</f>
        <v>0</v>
      </c>
      <c r="K183" s="220" t="s">
        <v>141</v>
      </c>
      <c r="L183" s="44"/>
      <c r="M183" s="225" t="s">
        <v>1</v>
      </c>
      <c r="N183" s="226" t="s">
        <v>41</v>
      </c>
      <c r="O183" s="91"/>
      <c r="P183" s="227">
        <f>O183*H183</f>
        <v>0</v>
      </c>
      <c r="Q183" s="227">
        <v>0.00036999999999999999</v>
      </c>
      <c r="R183" s="227">
        <f>Q183*H183</f>
        <v>0.0018500000000000001</v>
      </c>
      <c r="S183" s="227">
        <v>0</v>
      </c>
      <c r="T183" s="228">
        <f>S183*H183</f>
        <v>0</v>
      </c>
      <c r="U183" s="38"/>
      <c r="V183" s="38"/>
      <c r="W183" s="38"/>
      <c r="X183" s="38"/>
      <c r="Y183" s="38"/>
      <c r="Z183" s="38"/>
      <c r="AA183" s="38"/>
      <c r="AB183" s="38"/>
      <c r="AC183" s="38"/>
      <c r="AD183" s="38"/>
      <c r="AE183" s="38"/>
      <c r="AR183" s="229" t="s">
        <v>153</v>
      </c>
      <c r="AT183" s="229" t="s">
        <v>131</v>
      </c>
      <c r="AU183" s="229" t="s">
        <v>84</v>
      </c>
      <c r="AY183" s="17" t="s">
        <v>128</v>
      </c>
      <c r="BE183" s="230">
        <f>IF(N183="základní",J183,0)</f>
        <v>0</v>
      </c>
      <c r="BF183" s="230">
        <f>IF(N183="snížená",J183,0)</f>
        <v>0</v>
      </c>
      <c r="BG183" s="230">
        <f>IF(N183="zákl. přenesená",J183,0)</f>
        <v>0</v>
      </c>
      <c r="BH183" s="230">
        <f>IF(N183="sníž. přenesená",J183,0)</f>
        <v>0</v>
      </c>
      <c r="BI183" s="230">
        <f>IF(N183="nulová",J183,0)</f>
        <v>0</v>
      </c>
      <c r="BJ183" s="17" t="s">
        <v>21</v>
      </c>
      <c r="BK183" s="230">
        <f>ROUND(I183*H183,2)</f>
        <v>0</v>
      </c>
      <c r="BL183" s="17" t="s">
        <v>153</v>
      </c>
      <c r="BM183" s="229" t="s">
        <v>205</v>
      </c>
    </row>
    <row r="184" s="13" customFormat="1">
      <c r="A184" s="13"/>
      <c r="B184" s="231"/>
      <c r="C184" s="232"/>
      <c r="D184" s="233" t="s">
        <v>142</v>
      </c>
      <c r="E184" s="234" t="s">
        <v>1</v>
      </c>
      <c r="F184" s="235" t="s">
        <v>408</v>
      </c>
      <c r="G184" s="232"/>
      <c r="H184" s="236">
        <v>5</v>
      </c>
      <c r="I184" s="237"/>
      <c r="J184" s="232"/>
      <c r="K184" s="232"/>
      <c r="L184" s="238"/>
      <c r="M184" s="239"/>
      <c r="N184" s="240"/>
      <c r="O184" s="240"/>
      <c r="P184" s="240"/>
      <c r="Q184" s="240"/>
      <c r="R184" s="240"/>
      <c r="S184" s="240"/>
      <c r="T184" s="241"/>
      <c r="U184" s="13"/>
      <c r="V184" s="13"/>
      <c r="W184" s="13"/>
      <c r="X184" s="13"/>
      <c r="Y184" s="13"/>
      <c r="Z184" s="13"/>
      <c r="AA184" s="13"/>
      <c r="AB184" s="13"/>
      <c r="AC184" s="13"/>
      <c r="AD184" s="13"/>
      <c r="AE184" s="13"/>
      <c r="AT184" s="242" t="s">
        <v>142</v>
      </c>
      <c r="AU184" s="242" t="s">
        <v>84</v>
      </c>
      <c r="AV184" s="13" t="s">
        <v>84</v>
      </c>
      <c r="AW184" s="13" t="s">
        <v>144</v>
      </c>
      <c r="AX184" s="13" t="s">
        <v>76</v>
      </c>
      <c r="AY184" s="242" t="s">
        <v>128</v>
      </c>
    </row>
    <row r="185" s="14" customFormat="1">
      <c r="A185" s="14"/>
      <c r="B185" s="243"/>
      <c r="C185" s="244"/>
      <c r="D185" s="233" t="s">
        <v>142</v>
      </c>
      <c r="E185" s="245" t="s">
        <v>1</v>
      </c>
      <c r="F185" s="246" t="s">
        <v>145</v>
      </c>
      <c r="G185" s="244"/>
      <c r="H185" s="247">
        <v>5</v>
      </c>
      <c r="I185" s="248"/>
      <c r="J185" s="244"/>
      <c r="K185" s="244"/>
      <c r="L185" s="249"/>
      <c r="M185" s="250"/>
      <c r="N185" s="251"/>
      <c r="O185" s="251"/>
      <c r="P185" s="251"/>
      <c r="Q185" s="251"/>
      <c r="R185" s="251"/>
      <c r="S185" s="251"/>
      <c r="T185" s="252"/>
      <c r="U185" s="14"/>
      <c r="V185" s="14"/>
      <c r="W185" s="14"/>
      <c r="X185" s="14"/>
      <c r="Y185" s="14"/>
      <c r="Z185" s="14"/>
      <c r="AA185" s="14"/>
      <c r="AB185" s="14"/>
      <c r="AC185" s="14"/>
      <c r="AD185" s="14"/>
      <c r="AE185" s="14"/>
      <c r="AT185" s="253" t="s">
        <v>142</v>
      </c>
      <c r="AU185" s="253" t="s">
        <v>84</v>
      </c>
      <c r="AV185" s="14" t="s">
        <v>135</v>
      </c>
      <c r="AW185" s="14" t="s">
        <v>144</v>
      </c>
      <c r="AX185" s="14" t="s">
        <v>21</v>
      </c>
      <c r="AY185" s="253" t="s">
        <v>128</v>
      </c>
    </row>
    <row r="186" s="2" customFormat="1" ht="55.5" customHeight="1">
      <c r="A186" s="38"/>
      <c r="B186" s="39"/>
      <c r="C186" s="218" t="s">
        <v>175</v>
      </c>
      <c r="D186" s="218" t="s">
        <v>131</v>
      </c>
      <c r="E186" s="219" t="s">
        <v>409</v>
      </c>
      <c r="F186" s="220" t="s">
        <v>410</v>
      </c>
      <c r="G186" s="221" t="s">
        <v>287</v>
      </c>
      <c r="H186" s="222">
        <v>0.002</v>
      </c>
      <c r="I186" s="223"/>
      <c r="J186" s="224">
        <f>ROUND(I186*H186,2)</f>
        <v>0</v>
      </c>
      <c r="K186" s="220" t="s">
        <v>141</v>
      </c>
      <c r="L186" s="44"/>
      <c r="M186" s="225" t="s">
        <v>1</v>
      </c>
      <c r="N186" s="226" t="s">
        <v>41</v>
      </c>
      <c r="O186" s="91"/>
      <c r="P186" s="227">
        <f>O186*H186</f>
        <v>0</v>
      </c>
      <c r="Q186" s="227">
        <v>0</v>
      </c>
      <c r="R186" s="227">
        <f>Q186*H186</f>
        <v>0</v>
      </c>
      <c r="S186" s="227">
        <v>0</v>
      </c>
      <c r="T186" s="228">
        <f>S186*H186</f>
        <v>0</v>
      </c>
      <c r="U186" s="38"/>
      <c r="V186" s="38"/>
      <c r="W186" s="38"/>
      <c r="X186" s="38"/>
      <c r="Y186" s="38"/>
      <c r="Z186" s="38"/>
      <c r="AA186" s="38"/>
      <c r="AB186" s="38"/>
      <c r="AC186" s="38"/>
      <c r="AD186" s="38"/>
      <c r="AE186" s="38"/>
      <c r="AR186" s="229" t="s">
        <v>153</v>
      </c>
      <c r="AT186" s="229" t="s">
        <v>131</v>
      </c>
      <c r="AU186" s="229" t="s">
        <v>84</v>
      </c>
      <c r="AY186" s="17" t="s">
        <v>128</v>
      </c>
      <c r="BE186" s="230">
        <f>IF(N186="základní",J186,0)</f>
        <v>0</v>
      </c>
      <c r="BF186" s="230">
        <f>IF(N186="snížená",J186,0)</f>
        <v>0</v>
      </c>
      <c r="BG186" s="230">
        <f>IF(N186="zákl. přenesená",J186,0)</f>
        <v>0</v>
      </c>
      <c r="BH186" s="230">
        <f>IF(N186="sníž. přenesená",J186,0)</f>
        <v>0</v>
      </c>
      <c r="BI186" s="230">
        <f>IF(N186="nulová",J186,0)</f>
        <v>0</v>
      </c>
      <c r="BJ186" s="17" t="s">
        <v>21</v>
      </c>
      <c r="BK186" s="230">
        <f>ROUND(I186*H186,2)</f>
        <v>0</v>
      </c>
      <c r="BL186" s="17" t="s">
        <v>153</v>
      </c>
      <c r="BM186" s="229" t="s">
        <v>208</v>
      </c>
    </row>
    <row r="187" s="12" customFormat="1" ht="22.8" customHeight="1">
      <c r="A187" s="12"/>
      <c r="B187" s="202"/>
      <c r="C187" s="203"/>
      <c r="D187" s="204" t="s">
        <v>75</v>
      </c>
      <c r="E187" s="216" t="s">
        <v>411</v>
      </c>
      <c r="F187" s="216" t="s">
        <v>412</v>
      </c>
      <c r="G187" s="203"/>
      <c r="H187" s="203"/>
      <c r="I187" s="206"/>
      <c r="J187" s="217">
        <f>BK187</f>
        <v>0</v>
      </c>
      <c r="K187" s="203"/>
      <c r="L187" s="208"/>
      <c r="M187" s="209"/>
      <c r="N187" s="210"/>
      <c r="O187" s="210"/>
      <c r="P187" s="211">
        <f>SUM(P188:P191)</f>
        <v>0</v>
      </c>
      <c r="Q187" s="210"/>
      <c r="R187" s="211">
        <f>SUM(R188:R191)</f>
        <v>0.00030000000000000003</v>
      </c>
      <c r="S187" s="210"/>
      <c r="T187" s="212">
        <f>SUM(T188:T191)</f>
        <v>0</v>
      </c>
      <c r="U187" s="12"/>
      <c r="V187" s="12"/>
      <c r="W187" s="12"/>
      <c r="X187" s="12"/>
      <c r="Y187" s="12"/>
      <c r="Z187" s="12"/>
      <c r="AA187" s="12"/>
      <c r="AB187" s="12"/>
      <c r="AC187" s="12"/>
      <c r="AD187" s="12"/>
      <c r="AE187" s="12"/>
      <c r="AR187" s="213" t="s">
        <v>84</v>
      </c>
      <c r="AT187" s="214" t="s">
        <v>75</v>
      </c>
      <c r="AU187" s="214" t="s">
        <v>21</v>
      </c>
      <c r="AY187" s="213" t="s">
        <v>128</v>
      </c>
      <c r="BK187" s="215">
        <f>SUM(BK188:BK191)</f>
        <v>0</v>
      </c>
    </row>
    <row r="188" s="2" customFormat="1" ht="33" customHeight="1">
      <c r="A188" s="38"/>
      <c r="B188" s="39"/>
      <c r="C188" s="218" t="s">
        <v>210</v>
      </c>
      <c r="D188" s="218" t="s">
        <v>131</v>
      </c>
      <c r="E188" s="219" t="s">
        <v>413</v>
      </c>
      <c r="F188" s="220" t="s">
        <v>414</v>
      </c>
      <c r="G188" s="221" t="s">
        <v>163</v>
      </c>
      <c r="H188" s="222">
        <v>15</v>
      </c>
      <c r="I188" s="223"/>
      <c r="J188" s="224">
        <f>ROUND(I188*H188,2)</f>
        <v>0</v>
      </c>
      <c r="K188" s="220" t="s">
        <v>141</v>
      </c>
      <c r="L188" s="44"/>
      <c r="M188" s="225" t="s">
        <v>1</v>
      </c>
      <c r="N188" s="226" t="s">
        <v>41</v>
      </c>
      <c r="O188" s="91"/>
      <c r="P188" s="227">
        <f>O188*H188</f>
        <v>0</v>
      </c>
      <c r="Q188" s="227">
        <v>2.0000000000000002E-05</v>
      </c>
      <c r="R188" s="227">
        <f>Q188*H188</f>
        <v>0.00030000000000000003</v>
      </c>
      <c r="S188" s="227">
        <v>0</v>
      </c>
      <c r="T188" s="228">
        <f>S188*H188</f>
        <v>0</v>
      </c>
      <c r="U188" s="38"/>
      <c r="V188" s="38"/>
      <c r="W188" s="38"/>
      <c r="X188" s="38"/>
      <c r="Y188" s="38"/>
      <c r="Z188" s="38"/>
      <c r="AA188" s="38"/>
      <c r="AB188" s="38"/>
      <c r="AC188" s="38"/>
      <c r="AD188" s="38"/>
      <c r="AE188" s="38"/>
      <c r="AR188" s="229" t="s">
        <v>153</v>
      </c>
      <c r="AT188" s="229" t="s">
        <v>131</v>
      </c>
      <c r="AU188" s="229" t="s">
        <v>84</v>
      </c>
      <c r="AY188" s="17" t="s">
        <v>128</v>
      </c>
      <c r="BE188" s="230">
        <f>IF(N188="základní",J188,0)</f>
        <v>0</v>
      </c>
      <c r="BF188" s="230">
        <f>IF(N188="snížená",J188,0)</f>
        <v>0</v>
      </c>
      <c r="BG188" s="230">
        <f>IF(N188="zákl. přenesená",J188,0)</f>
        <v>0</v>
      </c>
      <c r="BH188" s="230">
        <f>IF(N188="sníž. přenesená",J188,0)</f>
        <v>0</v>
      </c>
      <c r="BI188" s="230">
        <f>IF(N188="nulová",J188,0)</f>
        <v>0</v>
      </c>
      <c r="BJ188" s="17" t="s">
        <v>21</v>
      </c>
      <c r="BK188" s="230">
        <f>ROUND(I188*H188,2)</f>
        <v>0</v>
      </c>
      <c r="BL188" s="17" t="s">
        <v>153</v>
      </c>
      <c r="BM188" s="229" t="s">
        <v>213</v>
      </c>
    </row>
    <row r="189" s="13" customFormat="1">
      <c r="A189" s="13"/>
      <c r="B189" s="231"/>
      <c r="C189" s="232"/>
      <c r="D189" s="233" t="s">
        <v>142</v>
      </c>
      <c r="E189" s="234" t="s">
        <v>1</v>
      </c>
      <c r="F189" s="235" t="s">
        <v>415</v>
      </c>
      <c r="G189" s="232"/>
      <c r="H189" s="236">
        <v>15</v>
      </c>
      <c r="I189" s="237"/>
      <c r="J189" s="232"/>
      <c r="K189" s="232"/>
      <c r="L189" s="238"/>
      <c r="M189" s="239"/>
      <c r="N189" s="240"/>
      <c r="O189" s="240"/>
      <c r="P189" s="240"/>
      <c r="Q189" s="240"/>
      <c r="R189" s="240"/>
      <c r="S189" s="240"/>
      <c r="T189" s="241"/>
      <c r="U189" s="13"/>
      <c r="V189" s="13"/>
      <c r="W189" s="13"/>
      <c r="X189" s="13"/>
      <c r="Y189" s="13"/>
      <c r="Z189" s="13"/>
      <c r="AA189" s="13"/>
      <c r="AB189" s="13"/>
      <c r="AC189" s="13"/>
      <c r="AD189" s="13"/>
      <c r="AE189" s="13"/>
      <c r="AT189" s="242" t="s">
        <v>142</v>
      </c>
      <c r="AU189" s="242" t="s">
        <v>84</v>
      </c>
      <c r="AV189" s="13" t="s">
        <v>84</v>
      </c>
      <c r="AW189" s="13" t="s">
        <v>144</v>
      </c>
      <c r="AX189" s="13" t="s">
        <v>76</v>
      </c>
      <c r="AY189" s="242" t="s">
        <v>128</v>
      </c>
    </row>
    <row r="190" s="14" customFormat="1">
      <c r="A190" s="14"/>
      <c r="B190" s="243"/>
      <c r="C190" s="244"/>
      <c r="D190" s="233" t="s">
        <v>142</v>
      </c>
      <c r="E190" s="245" t="s">
        <v>1</v>
      </c>
      <c r="F190" s="246" t="s">
        <v>145</v>
      </c>
      <c r="G190" s="244"/>
      <c r="H190" s="247">
        <v>15</v>
      </c>
      <c r="I190" s="248"/>
      <c r="J190" s="244"/>
      <c r="K190" s="244"/>
      <c r="L190" s="249"/>
      <c r="M190" s="250"/>
      <c r="N190" s="251"/>
      <c r="O190" s="251"/>
      <c r="P190" s="251"/>
      <c r="Q190" s="251"/>
      <c r="R190" s="251"/>
      <c r="S190" s="251"/>
      <c r="T190" s="252"/>
      <c r="U190" s="14"/>
      <c r="V190" s="14"/>
      <c r="W190" s="14"/>
      <c r="X190" s="14"/>
      <c r="Y190" s="14"/>
      <c r="Z190" s="14"/>
      <c r="AA190" s="14"/>
      <c r="AB190" s="14"/>
      <c r="AC190" s="14"/>
      <c r="AD190" s="14"/>
      <c r="AE190" s="14"/>
      <c r="AT190" s="253" t="s">
        <v>142</v>
      </c>
      <c r="AU190" s="253" t="s">
        <v>84</v>
      </c>
      <c r="AV190" s="14" t="s">
        <v>135</v>
      </c>
      <c r="AW190" s="14" t="s">
        <v>144</v>
      </c>
      <c r="AX190" s="14" t="s">
        <v>21</v>
      </c>
      <c r="AY190" s="253" t="s">
        <v>128</v>
      </c>
    </row>
    <row r="191" s="2" customFormat="1" ht="55.5" customHeight="1">
      <c r="A191" s="38"/>
      <c r="B191" s="39"/>
      <c r="C191" s="218" t="s">
        <v>178</v>
      </c>
      <c r="D191" s="218" t="s">
        <v>131</v>
      </c>
      <c r="E191" s="219" t="s">
        <v>416</v>
      </c>
      <c r="F191" s="220" t="s">
        <v>417</v>
      </c>
      <c r="G191" s="221" t="s">
        <v>287</v>
      </c>
      <c r="H191" s="222">
        <v>0.20000000000000001</v>
      </c>
      <c r="I191" s="223"/>
      <c r="J191" s="224">
        <f>ROUND(I191*H191,2)</f>
        <v>0</v>
      </c>
      <c r="K191" s="220" t="s">
        <v>141</v>
      </c>
      <c r="L191" s="44"/>
      <c r="M191" s="225" t="s">
        <v>1</v>
      </c>
      <c r="N191" s="226" t="s">
        <v>41</v>
      </c>
      <c r="O191" s="91"/>
      <c r="P191" s="227">
        <f>O191*H191</f>
        <v>0</v>
      </c>
      <c r="Q191" s="227">
        <v>0</v>
      </c>
      <c r="R191" s="227">
        <f>Q191*H191</f>
        <v>0</v>
      </c>
      <c r="S191" s="227">
        <v>0</v>
      </c>
      <c r="T191" s="228">
        <f>S191*H191</f>
        <v>0</v>
      </c>
      <c r="U191" s="38"/>
      <c r="V191" s="38"/>
      <c r="W191" s="38"/>
      <c r="X191" s="38"/>
      <c r="Y191" s="38"/>
      <c r="Z191" s="38"/>
      <c r="AA191" s="38"/>
      <c r="AB191" s="38"/>
      <c r="AC191" s="38"/>
      <c r="AD191" s="38"/>
      <c r="AE191" s="38"/>
      <c r="AR191" s="229" t="s">
        <v>153</v>
      </c>
      <c r="AT191" s="229" t="s">
        <v>131</v>
      </c>
      <c r="AU191" s="229" t="s">
        <v>84</v>
      </c>
      <c r="AY191" s="17" t="s">
        <v>128</v>
      </c>
      <c r="BE191" s="230">
        <f>IF(N191="základní",J191,0)</f>
        <v>0</v>
      </c>
      <c r="BF191" s="230">
        <f>IF(N191="snížená",J191,0)</f>
        <v>0</v>
      </c>
      <c r="BG191" s="230">
        <f>IF(N191="zákl. přenesená",J191,0)</f>
        <v>0</v>
      </c>
      <c r="BH191" s="230">
        <f>IF(N191="sníž. přenesená",J191,0)</f>
        <v>0</v>
      </c>
      <c r="BI191" s="230">
        <f>IF(N191="nulová",J191,0)</f>
        <v>0</v>
      </c>
      <c r="BJ191" s="17" t="s">
        <v>21</v>
      </c>
      <c r="BK191" s="230">
        <f>ROUND(I191*H191,2)</f>
        <v>0</v>
      </c>
      <c r="BL191" s="17" t="s">
        <v>153</v>
      </c>
      <c r="BM191" s="229" t="s">
        <v>216</v>
      </c>
    </row>
    <row r="192" s="12" customFormat="1" ht="22.8" customHeight="1">
      <c r="A192" s="12"/>
      <c r="B192" s="202"/>
      <c r="C192" s="203"/>
      <c r="D192" s="204" t="s">
        <v>75</v>
      </c>
      <c r="E192" s="216" t="s">
        <v>289</v>
      </c>
      <c r="F192" s="216" t="s">
        <v>290</v>
      </c>
      <c r="G192" s="203"/>
      <c r="H192" s="203"/>
      <c r="I192" s="206"/>
      <c r="J192" s="217">
        <f>BK192</f>
        <v>0</v>
      </c>
      <c r="K192" s="203"/>
      <c r="L192" s="208"/>
      <c r="M192" s="209"/>
      <c r="N192" s="210"/>
      <c r="O192" s="210"/>
      <c r="P192" s="211">
        <f>SUM(P193:P203)</f>
        <v>0</v>
      </c>
      <c r="Q192" s="210"/>
      <c r="R192" s="211">
        <f>SUM(R193:R203)</f>
        <v>0</v>
      </c>
      <c r="S192" s="210"/>
      <c r="T192" s="212">
        <f>SUM(T193:T203)</f>
        <v>0</v>
      </c>
      <c r="U192" s="12"/>
      <c r="V192" s="12"/>
      <c r="W192" s="12"/>
      <c r="X192" s="12"/>
      <c r="Y192" s="12"/>
      <c r="Z192" s="12"/>
      <c r="AA192" s="12"/>
      <c r="AB192" s="12"/>
      <c r="AC192" s="12"/>
      <c r="AD192" s="12"/>
      <c r="AE192" s="12"/>
      <c r="AR192" s="213" t="s">
        <v>84</v>
      </c>
      <c r="AT192" s="214" t="s">
        <v>75</v>
      </c>
      <c r="AU192" s="214" t="s">
        <v>21</v>
      </c>
      <c r="AY192" s="213" t="s">
        <v>128</v>
      </c>
      <c r="BK192" s="215">
        <f>SUM(BK193:BK203)</f>
        <v>0</v>
      </c>
    </row>
    <row r="193" s="2" customFormat="1" ht="24.15" customHeight="1">
      <c r="A193" s="38"/>
      <c r="B193" s="39"/>
      <c r="C193" s="218" t="s">
        <v>7</v>
      </c>
      <c r="D193" s="218" t="s">
        <v>131</v>
      </c>
      <c r="E193" s="219" t="s">
        <v>418</v>
      </c>
      <c r="F193" s="220" t="s">
        <v>419</v>
      </c>
      <c r="G193" s="221" t="s">
        <v>152</v>
      </c>
      <c r="H193" s="222">
        <v>1000</v>
      </c>
      <c r="I193" s="223"/>
      <c r="J193" s="224">
        <f>ROUND(I193*H193,2)</f>
        <v>0</v>
      </c>
      <c r="K193" s="220" t="s">
        <v>141</v>
      </c>
      <c r="L193" s="44"/>
      <c r="M193" s="225" t="s">
        <v>1</v>
      </c>
      <c r="N193" s="226" t="s">
        <v>41</v>
      </c>
      <c r="O193" s="91"/>
      <c r="P193" s="227">
        <f>O193*H193</f>
        <v>0</v>
      </c>
      <c r="Q193" s="227">
        <v>0</v>
      </c>
      <c r="R193" s="227">
        <f>Q193*H193</f>
        <v>0</v>
      </c>
      <c r="S193" s="227">
        <v>0</v>
      </c>
      <c r="T193" s="228">
        <f>S193*H193</f>
        <v>0</v>
      </c>
      <c r="U193" s="38"/>
      <c r="V193" s="38"/>
      <c r="W193" s="38"/>
      <c r="X193" s="38"/>
      <c r="Y193" s="38"/>
      <c r="Z193" s="38"/>
      <c r="AA193" s="38"/>
      <c r="AB193" s="38"/>
      <c r="AC193" s="38"/>
      <c r="AD193" s="38"/>
      <c r="AE193" s="38"/>
      <c r="AR193" s="229" t="s">
        <v>153</v>
      </c>
      <c r="AT193" s="229" t="s">
        <v>131</v>
      </c>
      <c r="AU193" s="229" t="s">
        <v>84</v>
      </c>
      <c r="AY193" s="17" t="s">
        <v>128</v>
      </c>
      <c r="BE193" s="230">
        <f>IF(N193="základní",J193,0)</f>
        <v>0</v>
      </c>
      <c r="BF193" s="230">
        <f>IF(N193="snížená",J193,0)</f>
        <v>0</v>
      </c>
      <c r="BG193" s="230">
        <f>IF(N193="zákl. přenesená",J193,0)</f>
        <v>0</v>
      </c>
      <c r="BH193" s="230">
        <f>IF(N193="sníž. přenesená",J193,0)</f>
        <v>0</v>
      </c>
      <c r="BI193" s="230">
        <f>IF(N193="nulová",J193,0)</f>
        <v>0</v>
      </c>
      <c r="BJ193" s="17" t="s">
        <v>21</v>
      </c>
      <c r="BK193" s="230">
        <f>ROUND(I193*H193,2)</f>
        <v>0</v>
      </c>
      <c r="BL193" s="17" t="s">
        <v>153</v>
      </c>
      <c r="BM193" s="229" t="s">
        <v>220</v>
      </c>
    </row>
    <row r="194" s="13" customFormat="1">
      <c r="A194" s="13"/>
      <c r="B194" s="231"/>
      <c r="C194" s="232"/>
      <c r="D194" s="233" t="s">
        <v>142</v>
      </c>
      <c r="E194" s="234" t="s">
        <v>1</v>
      </c>
      <c r="F194" s="235" t="s">
        <v>420</v>
      </c>
      <c r="G194" s="232"/>
      <c r="H194" s="236">
        <v>150</v>
      </c>
      <c r="I194" s="237"/>
      <c r="J194" s="232"/>
      <c r="K194" s="232"/>
      <c r="L194" s="238"/>
      <c r="M194" s="239"/>
      <c r="N194" s="240"/>
      <c r="O194" s="240"/>
      <c r="P194" s="240"/>
      <c r="Q194" s="240"/>
      <c r="R194" s="240"/>
      <c r="S194" s="240"/>
      <c r="T194" s="241"/>
      <c r="U194" s="13"/>
      <c r="V194" s="13"/>
      <c r="W194" s="13"/>
      <c r="X194" s="13"/>
      <c r="Y194" s="13"/>
      <c r="Z194" s="13"/>
      <c r="AA194" s="13"/>
      <c r="AB194" s="13"/>
      <c r="AC194" s="13"/>
      <c r="AD194" s="13"/>
      <c r="AE194" s="13"/>
      <c r="AT194" s="242" t="s">
        <v>142</v>
      </c>
      <c r="AU194" s="242" t="s">
        <v>84</v>
      </c>
      <c r="AV194" s="13" t="s">
        <v>84</v>
      </c>
      <c r="AW194" s="13" t="s">
        <v>144</v>
      </c>
      <c r="AX194" s="13" t="s">
        <v>76</v>
      </c>
      <c r="AY194" s="242" t="s">
        <v>128</v>
      </c>
    </row>
    <row r="195" s="13" customFormat="1">
      <c r="A195" s="13"/>
      <c r="B195" s="231"/>
      <c r="C195" s="232"/>
      <c r="D195" s="233" t="s">
        <v>142</v>
      </c>
      <c r="E195" s="234" t="s">
        <v>1</v>
      </c>
      <c r="F195" s="235" t="s">
        <v>421</v>
      </c>
      <c r="G195" s="232"/>
      <c r="H195" s="236">
        <v>200</v>
      </c>
      <c r="I195" s="237"/>
      <c r="J195" s="232"/>
      <c r="K195" s="232"/>
      <c r="L195" s="238"/>
      <c r="M195" s="239"/>
      <c r="N195" s="240"/>
      <c r="O195" s="240"/>
      <c r="P195" s="240"/>
      <c r="Q195" s="240"/>
      <c r="R195" s="240"/>
      <c r="S195" s="240"/>
      <c r="T195" s="241"/>
      <c r="U195" s="13"/>
      <c r="V195" s="13"/>
      <c r="W195" s="13"/>
      <c r="X195" s="13"/>
      <c r="Y195" s="13"/>
      <c r="Z195" s="13"/>
      <c r="AA195" s="13"/>
      <c r="AB195" s="13"/>
      <c r="AC195" s="13"/>
      <c r="AD195" s="13"/>
      <c r="AE195" s="13"/>
      <c r="AT195" s="242" t="s">
        <v>142</v>
      </c>
      <c r="AU195" s="242" t="s">
        <v>84</v>
      </c>
      <c r="AV195" s="13" t="s">
        <v>84</v>
      </c>
      <c r="AW195" s="13" t="s">
        <v>144</v>
      </c>
      <c r="AX195" s="13" t="s">
        <v>76</v>
      </c>
      <c r="AY195" s="242" t="s">
        <v>128</v>
      </c>
    </row>
    <row r="196" s="13" customFormat="1">
      <c r="A196" s="13"/>
      <c r="B196" s="231"/>
      <c r="C196" s="232"/>
      <c r="D196" s="233" t="s">
        <v>142</v>
      </c>
      <c r="E196" s="234" t="s">
        <v>1</v>
      </c>
      <c r="F196" s="235" t="s">
        <v>422</v>
      </c>
      <c r="G196" s="232"/>
      <c r="H196" s="236">
        <v>300</v>
      </c>
      <c r="I196" s="237"/>
      <c r="J196" s="232"/>
      <c r="K196" s="232"/>
      <c r="L196" s="238"/>
      <c r="M196" s="239"/>
      <c r="N196" s="240"/>
      <c r="O196" s="240"/>
      <c r="P196" s="240"/>
      <c r="Q196" s="240"/>
      <c r="R196" s="240"/>
      <c r="S196" s="240"/>
      <c r="T196" s="241"/>
      <c r="U196" s="13"/>
      <c r="V196" s="13"/>
      <c r="W196" s="13"/>
      <c r="X196" s="13"/>
      <c r="Y196" s="13"/>
      <c r="Z196" s="13"/>
      <c r="AA196" s="13"/>
      <c r="AB196" s="13"/>
      <c r="AC196" s="13"/>
      <c r="AD196" s="13"/>
      <c r="AE196" s="13"/>
      <c r="AT196" s="242" t="s">
        <v>142</v>
      </c>
      <c r="AU196" s="242" t="s">
        <v>84</v>
      </c>
      <c r="AV196" s="13" t="s">
        <v>84</v>
      </c>
      <c r="AW196" s="13" t="s">
        <v>144</v>
      </c>
      <c r="AX196" s="13" t="s">
        <v>76</v>
      </c>
      <c r="AY196" s="242" t="s">
        <v>128</v>
      </c>
    </row>
    <row r="197" s="13" customFormat="1">
      <c r="A197" s="13"/>
      <c r="B197" s="231"/>
      <c r="C197" s="232"/>
      <c r="D197" s="233" t="s">
        <v>142</v>
      </c>
      <c r="E197" s="234" t="s">
        <v>1</v>
      </c>
      <c r="F197" s="235" t="s">
        <v>423</v>
      </c>
      <c r="G197" s="232"/>
      <c r="H197" s="236">
        <v>300</v>
      </c>
      <c r="I197" s="237"/>
      <c r="J197" s="232"/>
      <c r="K197" s="232"/>
      <c r="L197" s="238"/>
      <c r="M197" s="239"/>
      <c r="N197" s="240"/>
      <c r="O197" s="240"/>
      <c r="P197" s="240"/>
      <c r="Q197" s="240"/>
      <c r="R197" s="240"/>
      <c r="S197" s="240"/>
      <c r="T197" s="241"/>
      <c r="U197" s="13"/>
      <c r="V197" s="13"/>
      <c r="W197" s="13"/>
      <c r="X197" s="13"/>
      <c r="Y197" s="13"/>
      <c r="Z197" s="13"/>
      <c r="AA197" s="13"/>
      <c r="AB197" s="13"/>
      <c r="AC197" s="13"/>
      <c r="AD197" s="13"/>
      <c r="AE197" s="13"/>
      <c r="AT197" s="242" t="s">
        <v>142</v>
      </c>
      <c r="AU197" s="242" t="s">
        <v>84</v>
      </c>
      <c r="AV197" s="13" t="s">
        <v>84</v>
      </c>
      <c r="AW197" s="13" t="s">
        <v>144</v>
      </c>
      <c r="AX197" s="13" t="s">
        <v>76</v>
      </c>
      <c r="AY197" s="242" t="s">
        <v>128</v>
      </c>
    </row>
    <row r="198" s="13" customFormat="1">
      <c r="A198" s="13"/>
      <c r="B198" s="231"/>
      <c r="C198" s="232"/>
      <c r="D198" s="233" t="s">
        <v>142</v>
      </c>
      <c r="E198" s="234" t="s">
        <v>1</v>
      </c>
      <c r="F198" s="235" t="s">
        <v>424</v>
      </c>
      <c r="G198" s="232"/>
      <c r="H198" s="236">
        <v>50</v>
      </c>
      <c r="I198" s="237"/>
      <c r="J198" s="232"/>
      <c r="K198" s="232"/>
      <c r="L198" s="238"/>
      <c r="M198" s="239"/>
      <c r="N198" s="240"/>
      <c r="O198" s="240"/>
      <c r="P198" s="240"/>
      <c r="Q198" s="240"/>
      <c r="R198" s="240"/>
      <c r="S198" s="240"/>
      <c r="T198" s="241"/>
      <c r="U198" s="13"/>
      <c r="V198" s="13"/>
      <c r="W198" s="13"/>
      <c r="X198" s="13"/>
      <c r="Y198" s="13"/>
      <c r="Z198" s="13"/>
      <c r="AA198" s="13"/>
      <c r="AB198" s="13"/>
      <c r="AC198" s="13"/>
      <c r="AD198" s="13"/>
      <c r="AE198" s="13"/>
      <c r="AT198" s="242" t="s">
        <v>142</v>
      </c>
      <c r="AU198" s="242" t="s">
        <v>84</v>
      </c>
      <c r="AV198" s="13" t="s">
        <v>84</v>
      </c>
      <c r="AW198" s="13" t="s">
        <v>144</v>
      </c>
      <c r="AX198" s="13" t="s">
        <v>76</v>
      </c>
      <c r="AY198" s="242" t="s">
        <v>128</v>
      </c>
    </row>
    <row r="199" s="14" customFormat="1">
      <c r="A199" s="14"/>
      <c r="B199" s="243"/>
      <c r="C199" s="244"/>
      <c r="D199" s="233" t="s">
        <v>142</v>
      </c>
      <c r="E199" s="245" t="s">
        <v>1</v>
      </c>
      <c r="F199" s="246" t="s">
        <v>145</v>
      </c>
      <c r="G199" s="244"/>
      <c r="H199" s="247">
        <v>1000</v>
      </c>
      <c r="I199" s="248"/>
      <c r="J199" s="244"/>
      <c r="K199" s="244"/>
      <c r="L199" s="249"/>
      <c r="M199" s="250"/>
      <c r="N199" s="251"/>
      <c r="O199" s="251"/>
      <c r="P199" s="251"/>
      <c r="Q199" s="251"/>
      <c r="R199" s="251"/>
      <c r="S199" s="251"/>
      <c r="T199" s="252"/>
      <c r="U199" s="14"/>
      <c r="V199" s="14"/>
      <c r="W199" s="14"/>
      <c r="X199" s="14"/>
      <c r="Y199" s="14"/>
      <c r="Z199" s="14"/>
      <c r="AA199" s="14"/>
      <c r="AB199" s="14"/>
      <c r="AC199" s="14"/>
      <c r="AD199" s="14"/>
      <c r="AE199" s="14"/>
      <c r="AT199" s="253" t="s">
        <v>142</v>
      </c>
      <c r="AU199" s="253" t="s">
        <v>84</v>
      </c>
      <c r="AV199" s="14" t="s">
        <v>135</v>
      </c>
      <c r="AW199" s="14" t="s">
        <v>144</v>
      </c>
      <c r="AX199" s="14" t="s">
        <v>21</v>
      </c>
      <c r="AY199" s="253" t="s">
        <v>128</v>
      </c>
    </row>
    <row r="200" s="2" customFormat="1" ht="24.15" customHeight="1">
      <c r="A200" s="38"/>
      <c r="B200" s="39"/>
      <c r="C200" s="254" t="s">
        <v>183</v>
      </c>
      <c r="D200" s="254" t="s">
        <v>155</v>
      </c>
      <c r="E200" s="255" t="s">
        <v>425</v>
      </c>
      <c r="F200" s="256" t="s">
        <v>426</v>
      </c>
      <c r="G200" s="257" t="s">
        <v>152</v>
      </c>
      <c r="H200" s="258">
        <v>1050</v>
      </c>
      <c r="I200" s="259"/>
      <c r="J200" s="260">
        <f>ROUND(I200*H200,2)</f>
        <v>0</v>
      </c>
      <c r="K200" s="256" t="s">
        <v>1</v>
      </c>
      <c r="L200" s="261"/>
      <c r="M200" s="262" t="s">
        <v>1</v>
      </c>
      <c r="N200" s="263" t="s">
        <v>41</v>
      </c>
      <c r="O200" s="91"/>
      <c r="P200" s="227">
        <f>O200*H200</f>
        <v>0</v>
      </c>
      <c r="Q200" s="227">
        <v>0</v>
      </c>
      <c r="R200" s="227">
        <f>Q200*H200</f>
        <v>0</v>
      </c>
      <c r="S200" s="227">
        <v>0</v>
      </c>
      <c r="T200" s="228">
        <f>S200*H200</f>
        <v>0</v>
      </c>
      <c r="U200" s="38"/>
      <c r="V200" s="38"/>
      <c r="W200" s="38"/>
      <c r="X200" s="38"/>
      <c r="Y200" s="38"/>
      <c r="Z200" s="38"/>
      <c r="AA200" s="38"/>
      <c r="AB200" s="38"/>
      <c r="AC200" s="38"/>
      <c r="AD200" s="38"/>
      <c r="AE200" s="38"/>
      <c r="AR200" s="229" t="s">
        <v>158</v>
      </c>
      <c r="AT200" s="229" t="s">
        <v>155</v>
      </c>
      <c r="AU200" s="229" t="s">
        <v>84</v>
      </c>
      <c r="AY200" s="17" t="s">
        <v>128</v>
      </c>
      <c r="BE200" s="230">
        <f>IF(N200="základní",J200,0)</f>
        <v>0</v>
      </c>
      <c r="BF200" s="230">
        <f>IF(N200="snížená",J200,0)</f>
        <v>0</v>
      </c>
      <c r="BG200" s="230">
        <f>IF(N200="zákl. přenesená",J200,0)</f>
        <v>0</v>
      </c>
      <c r="BH200" s="230">
        <f>IF(N200="sníž. přenesená",J200,0)</f>
        <v>0</v>
      </c>
      <c r="BI200" s="230">
        <f>IF(N200="nulová",J200,0)</f>
        <v>0</v>
      </c>
      <c r="BJ200" s="17" t="s">
        <v>21</v>
      </c>
      <c r="BK200" s="230">
        <f>ROUND(I200*H200,2)</f>
        <v>0</v>
      </c>
      <c r="BL200" s="17" t="s">
        <v>153</v>
      </c>
      <c r="BM200" s="229" t="s">
        <v>224</v>
      </c>
    </row>
    <row r="201" s="13" customFormat="1">
      <c r="A201" s="13"/>
      <c r="B201" s="231"/>
      <c r="C201" s="232"/>
      <c r="D201" s="233" t="s">
        <v>142</v>
      </c>
      <c r="E201" s="234" t="s">
        <v>1</v>
      </c>
      <c r="F201" s="235" t="s">
        <v>427</v>
      </c>
      <c r="G201" s="232"/>
      <c r="H201" s="236">
        <v>1050</v>
      </c>
      <c r="I201" s="237"/>
      <c r="J201" s="232"/>
      <c r="K201" s="232"/>
      <c r="L201" s="238"/>
      <c r="M201" s="239"/>
      <c r="N201" s="240"/>
      <c r="O201" s="240"/>
      <c r="P201" s="240"/>
      <c r="Q201" s="240"/>
      <c r="R201" s="240"/>
      <c r="S201" s="240"/>
      <c r="T201" s="241"/>
      <c r="U201" s="13"/>
      <c r="V201" s="13"/>
      <c r="W201" s="13"/>
      <c r="X201" s="13"/>
      <c r="Y201" s="13"/>
      <c r="Z201" s="13"/>
      <c r="AA201" s="13"/>
      <c r="AB201" s="13"/>
      <c r="AC201" s="13"/>
      <c r="AD201" s="13"/>
      <c r="AE201" s="13"/>
      <c r="AT201" s="242" t="s">
        <v>142</v>
      </c>
      <c r="AU201" s="242" t="s">
        <v>84</v>
      </c>
      <c r="AV201" s="13" t="s">
        <v>84</v>
      </c>
      <c r="AW201" s="13" t="s">
        <v>144</v>
      </c>
      <c r="AX201" s="13" t="s">
        <v>76</v>
      </c>
      <c r="AY201" s="242" t="s">
        <v>128</v>
      </c>
    </row>
    <row r="202" s="14" customFormat="1">
      <c r="A202" s="14"/>
      <c r="B202" s="243"/>
      <c r="C202" s="244"/>
      <c r="D202" s="233" t="s">
        <v>142</v>
      </c>
      <c r="E202" s="245" t="s">
        <v>1</v>
      </c>
      <c r="F202" s="246" t="s">
        <v>145</v>
      </c>
      <c r="G202" s="244"/>
      <c r="H202" s="247">
        <v>1050</v>
      </c>
      <c r="I202" s="248"/>
      <c r="J202" s="244"/>
      <c r="K202" s="244"/>
      <c r="L202" s="249"/>
      <c r="M202" s="250"/>
      <c r="N202" s="251"/>
      <c r="O202" s="251"/>
      <c r="P202" s="251"/>
      <c r="Q202" s="251"/>
      <c r="R202" s="251"/>
      <c r="S202" s="251"/>
      <c r="T202" s="252"/>
      <c r="U202" s="14"/>
      <c r="V202" s="14"/>
      <c r="W202" s="14"/>
      <c r="X202" s="14"/>
      <c r="Y202" s="14"/>
      <c r="Z202" s="14"/>
      <c r="AA202" s="14"/>
      <c r="AB202" s="14"/>
      <c r="AC202" s="14"/>
      <c r="AD202" s="14"/>
      <c r="AE202" s="14"/>
      <c r="AT202" s="253" t="s">
        <v>142</v>
      </c>
      <c r="AU202" s="253" t="s">
        <v>84</v>
      </c>
      <c r="AV202" s="14" t="s">
        <v>135</v>
      </c>
      <c r="AW202" s="14" t="s">
        <v>144</v>
      </c>
      <c r="AX202" s="14" t="s">
        <v>21</v>
      </c>
      <c r="AY202" s="253" t="s">
        <v>128</v>
      </c>
    </row>
    <row r="203" s="2" customFormat="1" ht="55.5" customHeight="1">
      <c r="A203" s="38"/>
      <c r="B203" s="39"/>
      <c r="C203" s="218" t="s">
        <v>225</v>
      </c>
      <c r="D203" s="218" t="s">
        <v>131</v>
      </c>
      <c r="E203" s="219" t="s">
        <v>428</v>
      </c>
      <c r="F203" s="220" t="s">
        <v>429</v>
      </c>
      <c r="G203" s="221" t="s">
        <v>287</v>
      </c>
      <c r="H203" s="222">
        <v>0.052999999999999998</v>
      </c>
      <c r="I203" s="223"/>
      <c r="J203" s="224">
        <f>ROUND(I203*H203,2)</f>
        <v>0</v>
      </c>
      <c r="K203" s="220" t="s">
        <v>141</v>
      </c>
      <c r="L203" s="44"/>
      <c r="M203" s="225" t="s">
        <v>1</v>
      </c>
      <c r="N203" s="226" t="s">
        <v>41</v>
      </c>
      <c r="O203" s="91"/>
      <c r="P203" s="227">
        <f>O203*H203</f>
        <v>0</v>
      </c>
      <c r="Q203" s="227">
        <v>0</v>
      </c>
      <c r="R203" s="227">
        <f>Q203*H203</f>
        <v>0</v>
      </c>
      <c r="S203" s="227">
        <v>0</v>
      </c>
      <c r="T203" s="228">
        <f>S203*H203</f>
        <v>0</v>
      </c>
      <c r="U203" s="38"/>
      <c r="V203" s="38"/>
      <c r="W203" s="38"/>
      <c r="X203" s="38"/>
      <c r="Y203" s="38"/>
      <c r="Z203" s="38"/>
      <c r="AA203" s="38"/>
      <c r="AB203" s="38"/>
      <c r="AC203" s="38"/>
      <c r="AD203" s="38"/>
      <c r="AE203" s="38"/>
      <c r="AR203" s="229" t="s">
        <v>153</v>
      </c>
      <c r="AT203" s="229" t="s">
        <v>131</v>
      </c>
      <c r="AU203" s="229" t="s">
        <v>84</v>
      </c>
      <c r="AY203" s="17" t="s">
        <v>128</v>
      </c>
      <c r="BE203" s="230">
        <f>IF(N203="základní",J203,0)</f>
        <v>0</v>
      </c>
      <c r="BF203" s="230">
        <f>IF(N203="snížená",J203,0)</f>
        <v>0</v>
      </c>
      <c r="BG203" s="230">
        <f>IF(N203="zákl. přenesená",J203,0)</f>
        <v>0</v>
      </c>
      <c r="BH203" s="230">
        <f>IF(N203="sníž. přenesená",J203,0)</f>
        <v>0</v>
      </c>
      <c r="BI203" s="230">
        <f>IF(N203="nulová",J203,0)</f>
        <v>0</v>
      </c>
      <c r="BJ203" s="17" t="s">
        <v>21</v>
      </c>
      <c r="BK203" s="230">
        <f>ROUND(I203*H203,2)</f>
        <v>0</v>
      </c>
      <c r="BL203" s="17" t="s">
        <v>153</v>
      </c>
      <c r="BM203" s="229" t="s">
        <v>228</v>
      </c>
    </row>
    <row r="204" s="12" customFormat="1" ht="22.8" customHeight="1">
      <c r="A204" s="12"/>
      <c r="B204" s="202"/>
      <c r="C204" s="203"/>
      <c r="D204" s="204" t="s">
        <v>75</v>
      </c>
      <c r="E204" s="216" t="s">
        <v>430</v>
      </c>
      <c r="F204" s="216" t="s">
        <v>431</v>
      </c>
      <c r="G204" s="203"/>
      <c r="H204" s="203"/>
      <c r="I204" s="206"/>
      <c r="J204" s="217">
        <f>BK204</f>
        <v>0</v>
      </c>
      <c r="K204" s="203"/>
      <c r="L204" s="208"/>
      <c r="M204" s="209"/>
      <c r="N204" s="210"/>
      <c r="O204" s="210"/>
      <c r="P204" s="211">
        <f>SUM(P205:P383)</f>
        <v>0</v>
      </c>
      <c r="Q204" s="210"/>
      <c r="R204" s="211">
        <f>SUM(R205:R383)</f>
        <v>0.21975</v>
      </c>
      <c r="S204" s="210"/>
      <c r="T204" s="212">
        <f>SUM(T205:T383)</f>
        <v>0</v>
      </c>
      <c r="U204" s="12"/>
      <c r="V204" s="12"/>
      <c r="W204" s="12"/>
      <c r="X204" s="12"/>
      <c r="Y204" s="12"/>
      <c r="Z204" s="12"/>
      <c r="AA204" s="12"/>
      <c r="AB204" s="12"/>
      <c r="AC204" s="12"/>
      <c r="AD204" s="12"/>
      <c r="AE204" s="12"/>
      <c r="AR204" s="213" t="s">
        <v>84</v>
      </c>
      <c r="AT204" s="214" t="s">
        <v>75</v>
      </c>
      <c r="AU204" s="214" t="s">
        <v>21</v>
      </c>
      <c r="AY204" s="213" t="s">
        <v>128</v>
      </c>
      <c r="BK204" s="215">
        <f>SUM(BK205:BK383)</f>
        <v>0</v>
      </c>
    </row>
    <row r="205" s="2" customFormat="1" ht="24.15" customHeight="1">
      <c r="A205" s="38"/>
      <c r="B205" s="39"/>
      <c r="C205" s="218" t="s">
        <v>186</v>
      </c>
      <c r="D205" s="218" t="s">
        <v>131</v>
      </c>
      <c r="E205" s="219" t="s">
        <v>432</v>
      </c>
      <c r="F205" s="220" t="s">
        <v>433</v>
      </c>
      <c r="G205" s="221" t="s">
        <v>163</v>
      </c>
      <c r="H205" s="222">
        <v>5</v>
      </c>
      <c r="I205" s="223"/>
      <c r="J205" s="224">
        <f>ROUND(I205*H205,2)</f>
        <v>0</v>
      </c>
      <c r="K205" s="220" t="s">
        <v>141</v>
      </c>
      <c r="L205" s="44"/>
      <c r="M205" s="225" t="s">
        <v>1</v>
      </c>
      <c r="N205" s="226" t="s">
        <v>41</v>
      </c>
      <c r="O205" s="91"/>
      <c r="P205" s="227">
        <f>O205*H205</f>
        <v>0</v>
      </c>
      <c r="Q205" s="227">
        <v>0</v>
      </c>
      <c r="R205" s="227">
        <f>Q205*H205</f>
        <v>0</v>
      </c>
      <c r="S205" s="227">
        <v>0</v>
      </c>
      <c r="T205" s="228">
        <f>S205*H205</f>
        <v>0</v>
      </c>
      <c r="U205" s="38"/>
      <c r="V205" s="38"/>
      <c r="W205" s="38"/>
      <c r="X205" s="38"/>
      <c r="Y205" s="38"/>
      <c r="Z205" s="38"/>
      <c r="AA205" s="38"/>
      <c r="AB205" s="38"/>
      <c r="AC205" s="38"/>
      <c r="AD205" s="38"/>
      <c r="AE205" s="38"/>
      <c r="AR205" s="229" t="s">
        <v>153</v>
      </c>
      <c r="AT205" s="229" t="s">
        <v>131</v>
      </c>
      <c r="AU205" s="229" t="s">
        <v>84</v>
      </c>
      <c r="AY205" s="17" t="s">
        <v>128</v>
      </c>
      <c r="BE205" s="230">
        <f>IF(N205="základní",J205,0)</f>
        <v>0</v>
      </c>
      <c r="BF205" s="230">
        <f>IF(N205="snížená",J205,0)</f>
        <v>0</v>
      </c>
      <c r="BG205" s="230">
        <f>IF(N205="zákl. přenesená",J205,0)</f>
        <v>0</v>
      </c>
      <c r="BH205" s="230">
        <f>IF(N205="sníž. přenesená",J205,0)</f>
        <v>0</v>
      </c>
      <c r="BI205" s="230">
        <f>IF(N205="nulová",J205,0)</f>
        <v>0</v>
      </c>
      <c r="BJ205" s="17" t="s">
        <v>21</v>
      </c>
      <c r="BK205" s="230">
        <f>ROUND(I205*H205,2)</f>
        <v>0</v>
      </c>
      <c r="BL205" s="17" t="s">
        <v>153</v>
      </c>
      <c r="BM205" s="229" t="s">
        <v>231</v>
      </c>
    </row>
    <row r="206" s="13" customFormat="1">
      <c r="A206" s="13"/>
      <c r="B206" s="231"/>
      <c r="C206" s="232"/>
      <c r="D206" s="233" t="s">
        <v>142</v>
      </c>
      <c r="E206" s="234" t="s">
        <v>1</v>
      </c>
      <c r="F206" s="235" t="s">
        <v>434</v>
      </c>
      <c r="G206" s="232"/>
      <c r="H206" s="236">
        <v>2</v>
      </c>
      <c r="I206" s="237"/>
      <c r="J206" s="232"/>
      <c r="K206" s="232"/>
      <c r="L206" s="238"/>
      <c r="M206" s="239"/>
      <c r="N206" s="240"/>
      <c r="O206" s="240"/>
      <c r="P206" s="240"/>
      <c r="Q206" s="240"/>
      <c r="R206" s="240"/>
      <c r="S206" s="240"/>
      <c r="T206" s="241"/>
      <c r="U206" s="13"/>
      <c r="V206" s="13"/>
      <c r="W206" s="13"/>
      <c r="X206" s="13"/>
      <c r="Y206" s="13"/>
      <c r="Z206" s="13"/>
      <c r="AA206" s="13"/>
      <c r="AB206" s="13"/>
      <c r="AC206" s="13"/>
      <c r="AD206" s="13"/>
      <c r="AE206" s="13"/>
      <c r="AT206" s="242" t="s">
        <v>142</v>
      </c>
      <c r="AU206" s="242" t="s">
        <v>84</v>
      </c>
      <c r="AV206" s="13" t="s">
        <v>84</v>
      </c>
      <c r="AW206" s="13" t="s">
        <v>144</v>
      </c>
      <c r="AX206" s="13" t="s">
        <v>76</v>
      </c>
      <c r="AY206" s="242" t="s">
        <v>128</v>
      </c>
    </row>
    <row r="207" s="13" customFormat="1">
      <c r="A207" s="13"/>
      <c r="B207" s="231"/>
      <c r="C207" s="232"/>
      <c r="D207" s="233" t="s">
        <v>142</v>
      </c>
      <c r="E207" s="234" t="s">
        <v>1</v>
      </c>
      <c r="F207" s="235" t="s">
        <v>434</v>
      </c>
      <c r="G207" s="232"/>
      <c r="H207" s="236">
        <v>2</v>
      </c>
      <c r="I207" s="237"/>
      <c r="J207" s="232"/>
      <c r="K207" s="232"/>
      <c r="L207" s="238"/>
      <c r="M207" s="239"/>
      <c r="N207" s="240"/>
      <c r="O207" s="240"/>
      <c r="P207" s="240"/>
      <c r="Q207" s="240"/>
      <c r="R207" s="240"/>
      <c r="S207" s="240"/>
      <c r="T207" s="241"/>
      <c r="U207" s="13"/>
      <c r="V207" s="13"/>
      <c r="W207" s="13"/>
      <c r="X207" s="13"/>
      <c r="Y207" s="13"/>
      <c r="Z207" s="13"/>
      <c r="AA207" s="13"/>
      <c r="AB207" s="13"/>
      <c r="AC207" s="13"/>
      <c r="AD207" s="13"/>
      <c r="AE207" s="13"/>
      <c r="AT207" s="242" t="s">
        <v>142</v>
      </c>
      <c r="AU207" s="242" t="s">
        <v>84</v>
      </c>
      <c r="AV207" s="13" t="s">
        <v>84</v>
      </c>
      <c r="AW207" s="13" t="s">
        <v>144</v>
      </c>
      <c r="AX207" s="13" t="s">
        <v>76</v>
      </c>
      <c r="AY207" s="242" t="s">
        <v>128</v>
      </c>
    </row>
    <row r="208" s="13" customFormat="1">
      <c r="A208" s="13"/>
      <c r="B208" s="231"/>
      <c r="C208" s="232"/>
      <c r="D208" s="233" t="s">
        <v>142</v>
      </c>
      <c r="E208" s="234" t="s">
        <v>1</v>
      </c>
      <c r="F208" s="235" t="s">
        <v>435</v>
      </c>
      <c r="G208" s="232"/>
      <c r="H208" s="236">
        <v>1</v>
      </c>
      <c r="I208" s="237"/>
      <c r="J208" s="232"/>
      <c r="K208" s="232"/>
      <c r="L208" s="238"/>
      <c r="M208" s="239"/>
      <c r="N208" s="240"/>
      <c r="O208" s="240"/>
      <c r="P208" s="240"/>
      <c r="Q208" s="240"/>
      <c r="R208" s="240"/>
      <c r="S208" s="240"/>
      <c r="T208" s="241"/>
      <c r="U208" s="13"/>
      <c r="V208" s="13"/>
      <c r="W208" s="13"/>
      <c r="X208" s="13"/>
      <c r="Y208" s="13"/>
      <c r="Z208" s="13"/>
      <c r="AA208" s="13"/>
      <c r="AB208" s="13"/>
      <c r="AC208" s="13"/>
      <c r="AD208" s="13"/>
      <c r="AE208" s="13"/>
      <c r="AT208" s="242" t="s">
        <v>142</v>
      </c>
      <c r="AU208" s="242" t="s">
        <v>84</v>
      </c>
      <c r="AV208" s="13" t="s">
        <v>84</v>
      </c>
      <c r="AW208" s="13" t="s">
        <v>144</v>
      </c>
      <c r="AX208" s="13" t="s">
        <v>76</v>
      </c>
      <c r="AY208" s="242" t="s">
        <v>128</v>
      </c>
    </row>
    <row r="209" s="14" customFormat="1">
      <c r="A209" s="14"/>
      <c r="B209" s="243"/>
      <c r="C209" s="244"/>
      <c r="D209" s="233" t="s">
        <v>142</v>
      </c>
      <c r="E209" s="245" t="s">
        <v>1</v>
      </c>
      <c r="F209" s="246" t="s">
        <v>145</v>
      </c>
      <c r="G209" s="244"/>
      <c r="H209" s="247">
        <v>5</v>
      </c>
      <c r="I209" s="248"/>
      <c r="J209" s="244"/>
      <c r="K209" s="244"/>
      <c r="L209" s="249"/>
      <c r="M209" s="250"/>
      <c r="N209" s="251"/>
      <c r="O209" s="251"/>
      <c r="P209" s="251"/>
      <c r="Q209" s="251"/>
      <c r="R209" s="251"/>
      <c r="S209" s="251"/>
      <c r="T209" s="252"/>
      <c r="U209" s="14"/>
      <c r="V209" s="14"/>
      <c r="W209" s="14"/>
      <c r="X209" s="14"/>
      <c r="Y209" s="14"/>
      <c r="Z209" s="14"/>
      <c r="AA209" s="14"/>
      <c r="AB209" s="14"/>
      <c r="AC209" s="14"/>
      <c r="AD209" s="14"/>
      <c r="AE209" s="14"/>
      <c r="AT209" s="253" t="s">
        <v>142</v>
      </c>
      <c r="AU209" s="253" t="s">
        <v>84</v>
      </c>
      <c r="AV209" s="14" t="s">
        <v>135</v>
      </c>
      <c r="AW209" s="14" t="s">
        <v>144</v>
      </c>
      <c r="AX209" s="14" t="s">
        <v>21</v>
      </c>
      <c r="AY209" s="253" t="s">
        <v>128</v>
      </c>
    </row>
    <row r="210" s="2" customFormat="1" ht="16.5" customHeight="1">
      <c r="A210" s="38"/>
      <c r="B210" s="39"/>
      <c r="C210" s="254" t="s">
        <v>232</v>
      </c>
      <c r="D210" s="254" t="s">
        <v>155</v>
      </c>
      <c r="E210" s="255" t="s">
        <v>436</v>
      </c>
      <c r="F210" s="256" t="s">
        <v>437</v>
      </c>
      <c r="G210" s="257" t="s">
        <v>163</v>
      </c>
      <c r="H210" s="258">
        <v>2</v>
      </c>
      <c r="I210" s="259"/>
      <c r="J210" s="260">
        <f>ROUND(I210*H210,2)</f>
        <v>0</v>
      </c>
      <c r="K210" s="256" t="s">
        <v>141</v>
      </c>
      <c r="L210" s="261"/>
      <c r="M210" s="262" t="s">
        <v>1</v>
      </c>
      <c r="N210" s="263" t="s">
        <v>41</v>
      </c>
      <c r="O210" s="91"/>
      <c r="P210" s="227">
        <f>O210*H210</f>
        <v>0</v>
      </c>
      <c r="Q210" s="227">
        <v>0.029999999999999999</v>
      </c>
      <c r="R210" s="227">
        <f>Q210*H210</f>
        <v>0.059999999999999998</v>
      </c>
      <c r="S210" s="227">
        <v>0</v>
      </c>
      <c r="T210" s="228">
        <f>S210*H210</f>
        <v>0</v>
      </c>
      <c r="U210" s="38"/>
      <c r="V210" s="38"/>
      <c r="W210" s="38"/>
      <c r="X210" s="38"/>
      <c r="Y210" s="38"/>
      <c r="Z210" s="38"/>
      <c r="AA210" s="38"/>
      <c r="AB210" s="38"/>
      <c r="AC210" s="38"/>
      <c r="AD210" s="38"/>
      <c r="AE210" s="38"/>
      <c r="AR210" s="229" t="s">
        <v>158</v>
      </c>
      <c r="AT210" s="229" t="s">
        <v>155</v>
      </c>
      <c r="AU210" s="229" t="s">
        <v>84</v>
      </c>
      <c r="AY210" s="17" t="s">
        <v>128</v>
      </c>
      <c r="BE210" s="230">
        <f>IF(N210="základní",J210,0)</f>
        <v>0</v>
      </c>
      <c r="BF210" s="230">
        <f>IF(N210="snížená",J210,0)</f>
        <v>0</v>
      </c>
      <c r="BG210" s="230">
        <f>IF(N210="zákl. přenesená",J210,0)</f>
        <v>0</v>
      </c>
      <c r="BH210" s="230">
        <f>IF(N210="sníž. přenesená",J210,0)</f>
        <v>0</v>
      </c>
      <c r="BI210" s="230">
        <f>IF(N210="nulová",J210,0)</f>
        <v>0</v>
      </c>
      <c r="BJ210" s="17" t="s">
        <v>21</v>
      </c>
      <c r="BK210" s="230">
        <f>ROUND(I210*H210,2)</f>
        <v>0</v>
      </c>
      <c r="BL210" s="17" t="s">
        <v>153</v>
      </c>
      <c r="BM210" s="229" t="s">
        <v>235</v>
      </c>
    </row>
    <row r="211" s="15" customFormat="1">
      <c r="A211" s="15"/>
      <c r="B211" s="269"/>
      <c r="C211" s="270"/>
      <c r="D211" s="233" t="s">
        <v>142</v>
      </c>
      <c r="E211" s="271" t="s">
        <v>1</v>
      </c>
      <c r="F211" s="272" t="s">
        <v>438</v>
      </c>
      <c r="G211" s="270"/>
      <c r="H211" s="271" t="s">
        <v>1</v>
      </c>
      <c r="I211" s="273"/>
      <c r="J211" s="270"/>
      <c r="K211" s="270"/>
      <c r="L211" s="274"/>
      <c r="M211" s="275"/>
      <c r="N211" s="276"/>
      <c r="O211" s="276"/>
      <c r="P211" s="276"/>
      <c r="Q211" s="276"/>
      <c r="R211" s="276"/>
      <c r="S211" s="276"/>
      <c r="T211" s="277"/>
      <c r="U211" s="15"/>
      <c r="V211" s="15"/>
      <c r="W211" s="15"/>
      <c r="X211" s="15"/>
      <c r="Y211" s="15"/>
      <c r="Z211" s="15"/>
      <c r="AA211" s="15"/>
      <c r="AB211" s="15"/>
      <c r="AC211" s="15"/>
      <c r="AD211" s="15"/>
      <c r="AE211" s="15"/>
      <c r="AT211" s="278" t="s">
        <v>142</v>
      </c>
      <c r="AU211" s="278" t="s">
        <v>84</v>
      </c>
      <c r="AV211" s="15" t="s">
        <v>21</v>
      </c>
      <c r="AW211" s="15" t="s">
        <v>144</v>
      </c>
      <c r="AX211" s="15" t="s">
        <v>76</v>
      </c>
      <c r="AY211" s="278" t="s">
        <v>128</v>
      </c>
    </row>
    <row r="212" s="13" customFormat="1">
      <c r="A212" s="13"/>
      <c r="B212" s="231"/>
      <c r="C212" s="232"/>
      <c r="D212" s="233" t="s">
        <v>142</v>
      </c>
      <c r="E212" s="234" t="s">
        <v>1</v>
      </c>
      <c r="F212" s="235" t="s">
        <v>84</v>
      </c>
      <c r="G212" s="232"/>
      <c r="H212" s="236">
        <v>2</v>
      </c>
      <c r="I212" s="237"/>
      <c r="J212" s="232"/>
      <c r="K212" s="232"/>
      <c r="L212" s="238"/>
      <c r="M212" s="239"/>
      <c r="N212" s="240"/>
      <c r="O212" s="240"/>
      <c r="P212" s="240"/>
      <c r="Q212" s="240"/>
      <c r="R212" s="240"/>
      <c r="S212" s="240"/>
      <c r="T212" s="241"/>
      <c r="U212" s="13"/>
      <c r="V212" s="13"/>
      <c r="W212" s="13"/>
      <c r="X212" s="13"/>
      <c r="Y212" s="13"/>
      <c r="Z212" s="13"/>
      <c r="AA212" s="13"/>
      <c r="AB212" s="13"/>
      <c r="AC212" s="13"/>
      <c r="AD212" s="13"/>
      <c r="AE212" s="13"/>
      <c r="AT212" s="242" t="s">
        <v>142</v>
      </c>
      <c r="AU212" s="242" t="s">
        <v>84</v>
      </c>
      <c r="AV212" s="13" t="s">
        <v>84</v>
      </c>
      <c r="AW212" s="13" t="s">
        <v>144</v>
      </c>
      <c r="AX212" s="13" t="s">
        <v>76</v>
      </c>
      <c r="AY212" s="242" t="s">
        <v>128</v>
      </c>
    </row>
    <row r="213" s="14" customFormat="1">
      <c r="A213" s="14"/>
      <c r="B213" s="243"/>
      <c r="C213" s="244"/>
      <c r="D213" s="233" t="s">
        <v>142</v>
      </c>
      <c r="E213" s="245" t="s">
        <v>1</v>
      </c>
      <c r="F213" s="246" t="s">
        <v>145</v>
      </c>
      <c r="G213" s="244"/>
      <c r="H213" s="247">
        <v>2</v>
      </c>
      <c r="I213" s="248"/>
      <c r="J213" s="244"/>
      <c r="K213" s="244"/>
      <c r="L213" s="249"/>
      <c r="M213" s="250"/>
      <c r="N213" s="251"/>
      <c r="O213" s="251"/>
      <c r="P213" s="251"/>
      <c r="Q213" s="251"/>
      <c r="R213" s="251"/>
      <c r="S213" s="251"/>
      <c r="T213" s="252"/>
      <c r="U213" s="14"/>
      <c r="V213" s="14"/>
      <c r="W213" s="14"/>
      <c r="X213" s="14"/>
      <c r="Y213" s="14"/>
      <c r="Z213" s="14"/>
      <c r="AA213" s="14"/>
      <c r="AB213" s="14"/>
      <c r="AC213" s="14"/>
      <c r="AD213" s="14"/>
      <c r="AE213" s="14"/>
      <c r="AT213" s="253" t="s">
        <v>142</v>
      </c>
      <c r="AU213" s="253" t="s">
        <v>84</v>
      </c>
      <c r="AV213" s="14" t="s">
        <v>135</v>
      </c>
      <c r="AW213" s="14" t="s">
        <v>144</v>
      </c>
      <c r="AX213" s="14" t="s">
        <v>21</v>
      </c>
      <c r="AY213" s="253" t="s">
        <v>128</v>
      </c>
    </row>
    <row r="214" s="2" customFormat="1" ht="16.5" customHeight="1">
      <c r="A214" s="38"/>
      <c r="B214" s="39"/>
      <c r="C214" s="254" t="s">
        <v>191</v>
      </c>
      <c r="D214" s="254" t="s">
        <v>155</v>
      </c>
      <c r="E214" s="255" t="s">
        <v>439</v>
      </c>
      <c r="F214" s="256" t="s">
        <v>440</v>
      </c>
      <c r="G214" s="257" t="s">
        <v>163</v>
      </c>
      <c r="H214" s="258">
        <v>3</v>
      </c>
      <c r="I214" s="259"/>
      <c r="J214" s="260">
        <f>ROUND(I214*H214,2)</f>
        <v>0</v>
      </c>
      <c r="K214" s="256" t="s">
        <v>141</v>
      </c>
      <c r="L214" s="261"/>
      <c r="M214" s="262" t="s">
        <v>1</v>
      </c>
      <c r="N214" s="263" t="s">
        <v>41</v>
      </c>
      <c r="O214" s="91"/>
      <c r="P214" s="227">
        <f>O214*H214</f>
        <v>0</v>
      </c>
      <c r="Q214" s="227">
        <v>0.034599999999999999</v>
      </c>
      <c r="R214" s="227">
        <f>Q214*H214</f>
        <v>0.1038</v>
      </c>
      <c r="S214" s="227">
        <v>0</v>
      </c>
      <c r="T214" s="228">
        <f>S214*H214</f>
        <v>0</v>
      </c>
      <c r="U214" s="38"/>
      <c r="V214" s="38"/>
      <c r="W214" s="38"/>
      <c r="X214" s="38"/>
      <c r="Y214" s="38"/>
      <c r="Z214" s="38"/>
      <c r="AA214" s="38"/>
      <c r="AB214" s="38"/>
      <c r="AC214" s="38"/>
      <c r="AD214" s="38"/>
      <c r="AE214" s="38"/>
      <c r="AR214" s="229" t="s">
        <v>158</v>
      </c>
      <c r="AT214" s="229" t="s">
        <v>155</v>
      </c>
      <c r="AU214" s="229" t="s">
        <v>84</v>
      </c>
      <c r="AY214" s="17" t="s">
        <v>128</v>
      </c>
      <c r="BE214" s="230">
        <f>IF(N214="základní",J214,0)</f>
        <v>0</v>
      </c>
      <c r="BF214" s="230">
        <f>IF(N214="snížená",J214,0)</f>
        <v>0</v>
      </c>
      <c r="BG214" s="230">
        <f>IF(N214="zákl. přenesená",J214,0)</f>
        <v>0</v>
      </c>
      <c r="BH214" s="230">
        <f>IF(N214="sníž. přenesená",J214,0)</f>
        <v>0</v>
      </c>
      <c r="BI214" s="230">
        <f>IF(N214="nulová",J214,0)</f>
        <v>0</v>
      </c>
      <c r="BJ214" s="17" t="s">
        <v>21</v>
      </c>
      <c r="BK214" s="230">
        <f>ROUND(I214*H214,2)</f>
        <v>0</v>
      </c>
      <c r="BL214" s="17" t="s">
        <v>153</v>
      </c>
      <c r="BM214" s="229" t="s">
        <v>238</v>
      </c>
    </row>
    <row r="215" s="15" customFormat="1">
      <c r="A215" s="15"/>
      <c r="B215" s="269"/>
      <c r="C215" s="270"/>
      <c r="D215" s="233" t="s">
        <v>142</v>
      </c>
      <c r="E215" s="271" t="s">
        <v>1</v>
      </c>
      <c r="F215" s="272" t="s">
        <v>441</v>
      </c>
      <c r="G215" s="270"/>
      <c r="H215" s="271" t="s">
        <v>1</v>
      </c>
      <c r="I215" s="273"/>
      <c r="J215" s="270"/>
      <c r="K215" s="270"/>
      <c r="L215" s="274"/>
      <c r="M215" s="275"/>
      <c r="N215" s="276"/>
      <c r="O215" s="276"/>
      <c r="P215" s="276"/>
      <c r="Q215" s="276"/>
      <c r="R215" s="276"/>
      <c r="S215" s="276"/>
      <c r="T215" s="277"/>
      <c r="U215" s="15"/>
      <c r="V215" s="15"/>
      <c r="W215" s="15"/>
      <c r="X215" s="15"/>
      <c r="Y215" s="15"/>
      <c r="Z215" s="15"/>
      <c r="AA215" s="15"/>
      <c r="AB215" s="15"/>
      <c r="AC215" s="15"/>
      <c r="AD215" s="15"/>
      <c r="AE215" s="15"/>
      <c r="AT215" s="278" t="s">
        <v>142</v>
      </c>
      <c r="AU215" s="278" t="s">
        <v>84</v>
      </c>
      <c r="AV215" s="15" t="s">
        <v>21</v>
      </c>
      <c r="AW215" s="15" t="s">
        <v>144</v>
      </c>
      <c r="AX215" s="15" t="s">
        <v>76</v>
      </c>
      <c r="AY215" s="278" t="s">
        <v>128</v>
      </c>
    </row>
    <row r="216" s="13" customFormat="1">
      <c r="A216" s="13"/>
      <c r="B216" s="231"/>
      <c r="C216" s="232"/>
      <c r="D216" s="233" t="s">
        <v>142</v>
      </c>
      <c r="E216" s="234" t="s">
        <v>1</v>
      </c>
      <c r="F216" s="235" t="s">
        <v>84</v>
      </c>
      <c r="G216" s="232"/>
      <c r="H216" s="236">
        <v>2</v>
      </c>
      <c r="I216" s="237"/>
      <c r="J216" s="232"/>
      <c r="K216" s="232"/>
      <c r="L216" s="238"/>
      <c r="M216" s="239"/>
      <c r="N216" s="240"/>
      <c r="O216" s="240"/>
      <c r="P216" s="240"/>
      <c r="Q216" s="240"/>
      <c r="R216" s="240"/>
      <c r="S216" s="240"/>
      <c r="T216" s="241"/>
      <c r="U216" s="13"/>
      <c r="V216" s="13"/>
      <c r="W216" s="13"/>
      <c r="X216" s="13"/>
      <c r="Y216" s="13"/>
      <c r="Z216" s="13"/>
      <c r="AA216" s="13"/>
      <c r="AB216" s="13"/>
      <c r="AC216" s="13"/>
      <c r="AD216" s="13"/>
      <c r="AE216" s="13"/>
      <c r="AT216" s="242" t="s">
        <v>142</v>
      </c>
      <c r="AU216" s="242" t="s">
        <v>84</v>
      </c>
      <c r="AV216" s="13" t="s">
        <v>84</v>
      </c>
      <c r="AW216" s="13" t="s">
        <v>144</v>
      </c>
      <c r="AX216" s="13" t="s">
        <v>76</v>
      </c>
      <c r="AY216" s="242" t="s">
        <v>128</v>
      </c>
    </row>
    <row r="217" s="15" customFormat="1">
      <c r="A217" s="15"/>
      <c r="B217" s="269"/>
      <c r="C217" s="270"/>
      <c r="D217" s="233" t="s">
        <v>142</v>
      </c>
      <c r="E217" s="271" t="s">
        <v>1</v>
      </c>
      <c r="F217" s="272" t="s">
        <v>442</v>
      </c>
      <c r="G217" s="270"/>
      <c r="H217" s="271" t="s">
        <v>1</v>
      </c>
      <c r="I217" s="273"/>
      <c r="J217" s="270"/>
      <c r="K217" s="270"/>
      <c r="L217" s="274"/>
      <c r="M217" s="275"/>
      <c r="N217" s="276"/>
      <c r="O217" s="276"/>
      <c r="P217" s="276"/>
      <c r="Q217" s="276"/>
      <c r="R217" s="276"/>
      <c r="S217" s="276"/>
      <c r="T217" s="277"/>
      <c r="U217" s="15"/>
      <c r="V217" s="15"/>
      <c r="W217" s="15"/>
      <c r="X217" s="15"/>
      <c r="Y217" s="15"/>
      <c r="Z217" s="15"/>
      <c r="AA217" s="15"/>
      <c r="AB217" s="15"/>
      <c r="AC217" s="15"/>
      <c r="AD217" s="15"/>
      <c r="AE217" s="15"/>
      <c r="AT217" s="278" t="s">
        <v>142</v>
      </c>
      <c r="AU217" s="278" t="s">
        <v>84</v>
      </c>
      <c r="AV217" s="15" t="s">
        <v>21</v>
      </c>
      <c r="AW217" s="15" t="s">
        <v>144</v>
      </c>
      <c r="AX217" s="15" t="s">
        <v>76</v>
      </c>
      <c r="AY217" s="278" t="s">
        <v>128</v>
      </c>
    </row>
    <row r="218" s="13" customFormat="1">
      <c r="A218" s="13"/>
      <c r="B218" s="231"/>
      <c r="C218" s="232"/>
      <c r="D218" s="233" t="s">
        <v>142</v>
      </c>
      <c r="E218" s="234" t="s">
        <v>1</v>
      </c>
      <c r="F218" s="235" t="s">
        <v>21</v>
      </c>
      <c r="G218" s="232"/>
      <c r="H218" s="236">
        <v>1</v>
      </c>
      <c r="I218" s="237"/>
      <c r="J218" s="232"/>
      <c r="K218" s="232"/>
      <c r="L218" s="238"/>
      <c r="M218" s="239"/>
      <c r="N218" s="240"/>
      <c r="O218" s="240"/>
      <c r="P218" s="240"/>
      <c r="Q218" s="240"/>
      <c r="R218" s="240"/>
      <c r="S218" s="240"/>
      <c r="T218" s="241"/>
      <c r="U218" s="13"/>
      <c r="V218" s="13"/>
      <c r="W218" s="13"/>
      <c r="X218" s="13"/>
      <c r="Y218" s="13"/>
      <c r="Z218" s="13"/>
      <c r="AA218" s="13"/>
      <c r="AB218" s="13"/>
      <c r="AC218" s="13"/>
      <c r="AD218" s="13"/>
      <c r="AE218" s="13"/>
      <c r="AT218" s="242" t="s">
        <v>142</v>
      </c>
      <c r="AU218" s="242" t="s">
        <v>84</v>
      </c>
      <c r="AV218" s="13" t="s">
        <v>84</v>
      </c>
      <c r="AW218" s="13" t="s">
        <v>144</v>
      </c>
      <c r="AX218" s="13" t="s">
        <v>76</v>
      </c>
      <c r="AY218" s="242" t="s">
        <v>128</v>
      </c>
    </row>
    <row r="219" s="14" customFormat="1">
      <c r="A219" s="14"/>
      <c r="B219" s="243"/>
      <c r="C219" s="244"/>
      <c r="D219" s="233" t="s">
        <v>142</v>
      </c>
      <c r="E219" s="245" t="s">
        <v>1</v>
      </c>
      <c r="F219" s="246" t="s">
        <v>145</v>
      </c>
      <c r="G219" s="244"/>
      <c r="H219" s="247">
        <v>3</v>
      </c>
      <c r="I219" s="248"/>
      <c r="J219" s="244"/>
      <c r="K219" s="244"/>
      <c r="L219" s="249"/>
      <c r="M219" s="250"/>
      <c r="N219" s="251"/>
      <c r="O219" s="251"/>
      <c r="P219" s="251"/>
      <c r="Q219" s="251"/>
      <c r="R219" s="251"/>
      <c r="S219" s="251"/>
      <c r="T219" s="252"/>
      <c r="U219" s="14"/>
      <c r="V219" s="14"/>
      <c r="W219" s="14"/>
      <c r="X219" s="14"/>
      <c r="Y219" s="14"/>
      <c r="Z219" s="14"/>
      <c r="AA219" s="14"/>
      <c r="AB219" s="14"/>
      <c r="AC219" s="14"/>
      <c r="AD219" s="14"/>
      <c r="AE219" s="14"/>
      <c r="AT219" s="253" t="s">
        <v>142</v>
      </c>
      <c r="AU219" s="253" t="s">
        <v>84</v>
      </c>
      <c r="AV219" s="14" t="s">
        <v>135</v>
      </c>
      <c r="AW219" s="14" t="s">
        <v>144</v>
      </c>
      <c r="AX219" s="14" t="s">
        <v>21</v>
      </c>
      <c r="AY219" s="253" t="s">
        <v>128</v>
      </c>
    </row>
    <row r="220" s="2" customFormat="1" ht="33" customHeight="1">
      <c r="A220" s="38"/>
      <c r="B220" s="39"/>
      <c r="C220" s="218" t="s">
        <v>239</v>
      </c>
      <c r="D220" s="218" t="s">
        <v>131</v>
      </c>
      <c r="E220" s="219" t="s">
        <v>443</v>
      </c>
      <c r="F220" s="220" t="s">
        <v>444</v>
      </c>
      <c r="G220" s="221" t="s">
        <v>163</v>
      </c>
      <c r="H220" s="222">
        <v>1</v>
      </c>
      <c r="I220" s="223"/>
      <c r="J220" s="224">
        <f>ROUND(I220*H220,2)</f>
        <v>0</v>
      </c>
      <c r="K220" s="220" t="s">
        <v>141</v>
      </c>
      <c r="L220" s="44"/>
      <c r="M220" s="225" t="s">
        <v>1</v>
      </c>
      <c r="N220" s="226" t="s">
        <v>41</v>
      </c>
      <c r="O220" s="91"/>
      <c r="P220" s="227">
        <f>O220*H220</f>
        <v>0</v>
      </c>
      <c r="Q220" s="227">
        <v>0</v>
      </c>
      <c r="R220" s="227">
        <f>Q220*H220</f>
        <v>0</v>
      </c>
      <c r="S220" s="227">
        <v>0</v>
      </c>
      <c r="T220" s="228">
        <f>S220*H220</f>
        <v>0</v>
      </c>
      <c r="U220" s="38"/>
      <c r="V220" s="38"/>
      <c r="W220" s="38"/>
      <c r="X220" s="38"/>
      <c r="Y220" s="38"/>
      <c r="Z220" s="38"/>
      <c r="AA220" s="38"/>
      <c r="AB220" s="38"/>
      <c r="AC220" s="38"/>
      <c r="AD220" s="38"/>
      <c r="AE220" s="38"/>
      <c r="AR220" s="229" t="s">
        <v>153</v>
      </c>
      <c r="AT220" s="229" t="s">
        <v>131</v>
      </c>
      <c r="AU220" s="229" t="s">
        <v>84</v>
      </c>
      <c r="AY220" s="17" t="s">
        <v>128</v>
      </c>
      <c r="BE220" s="230">
        <f>IF(N220="základní",J220,0)</f>
        <v>0</v>
      </c>
      <c r="BF220" s="230">
        <f>IF(N220="snížená",J220,0)</f>
        <v>0</v>
      </c>
      <c r="BG220" s="230">
        <f>IF(N220="zákl. přenesená",J220,0)</f>
        <v>0</v>
      </c>
      <c r="BH220" s="230">
        <f>IF(N220="sníž. přenesená",J220,0)</f>
        <v>0</v>
      </c>
      <c r="BI220" s="230">
        <f>IF(N220="nulová",J220,0)</f>
        <v>0</v>
      </c>
      <c r="BJ220" s="17" t="s">
        <v>21</v>
      </c>
      <c r="BK220" s="230">
        <f>ROUND(I220*H220,2)</f>
        <v>0</v>
      </c>
      <c r="BL220" s="17" t="s">
        <v>153</v>
      </c>
      <c r="BM220" s="229" t="s">
        <v>242</v>
      </c>
    </row>
    <row r="221" s="2" customFormat="1" ht="16.5" customHeight="1">
      <c r="A221" s="38"/>
      <c r="B221" s="39"/>
      <c r="C221" s="254" t="s">
        <v>194</v>
      </c>
      <c r="D221" s="254" t="s">
        <v>155</v>
      </c>
      <c r="E221" s="255" t="s">
        <v>445</v>
      </c>
      <c r="F221" s="256" t="s">
        <v>446</v>
      </c>
      <c r="G221" s="257" t="s">
        <v>163</v>
      </c>
      <c r="H221" s="258">
        <v>1</v>
      </c>
      <c r="I221" s="259"/>
      <c r="J221" s="260">
        <f>ROUND(I221*H221,2)</f>
        <v>0</v>
      </c>
      <c r="K221" s="256" t="s">
        <v>141</v>
      </c>
      <c r="L221" s="261"/>
      <c r="M221" s="262" t="s">
        <v>1</v>
      </c>
      <c r="N221" s="263" t="s">
        <v>41</v>
      </c>
      <c r="O221" s="91"/>
      <c r="P221" s="227">
        <f>O221*H221</f>
        <v>0</v>
      </c>
      <c r="Q221" s="227">
        <v>0.010500000000000001</v>
      </c>
      <c r="R221" s="227">
        <f>Q221*H221</f>
        <v>0.010500000000000001</v>
      </c>
      <c r="S221" s="227">
        <v>0</v>
      </c>
      <c r="T221" s="228">
        <f>S221*H221</f>
        <v>0</v>
      </c>
      <c r="U221" s="38"/>
      <c r="V221" s="38"/>
      <c r="W221" s="38"/>
      <c r="X221" s="38"/>
      <c r="Y221" s="38"/>
      <c r="Z221" s="38"/>
      <c r="AA221" s="38"/>
      <c r="AB221" s="38"/>
      <c r="AC221" s="38"/>
      <c r="AD221" s="38"/>
      <c r="AE221" s="38"/>
      <c r="AR221" s="229" t="s">
        <v>158</v>
      </c>
      <c r="AT221" s="229" t="s">
        <v>155</v>
      </c>
      <c r="AU221" s="229" t="s">
        <v>84</v>
      </c>
      <c r="AY221" s="17" t="s">
        <v>128</v>
      </c>
      <c r="BE221" s="230">
        <f>IF(N221="základní",J221,0)</f>
        <v>0</v>
      </c>
      <c r="BF221" s="230">
        <f>IF(N221="snížená",J221,0)</f>
        <v>0</v>
      </c>
      <c r="BG221" s="230">
        <f>IF(N221="zákl. přenesená",J221,0)</f>
        <v>0</v>
      </c>
      <c r="BH221" s="230">
        <f>IF(N221="sníž. přenesená",J221,0)</f>
        <v>0</v>
      </c>
      <c r="BI221" s="230">
        <f>IF(N221="nulová",J221,0)</f>
        <v>0</v>
      </c>
      <c r="BJ221" s="17" t="s">
        <v>21</v>
      </c>
      <c r="BK221" s="230">
        <f>ROUND(I221*H221,2)</f>
        <v>0</v>
      </c>
      <c r="BL221" s="17" t="s">
        <v>153</v>
      </c>
      <c r="BM221" s="229" t="s">
        <v>245</v>
      </c>
    </row>
    <row r="222" s="13" customFormat="1">
      <c r="A222" s="13"/>
      <c r="B222" s="231"/>
      <c r="C222" s="232"/>
      <c r="D222" s="233" t="s">
        <v>142</v>
      </c>
      <c r="E222" s="234" t="s">
        <v>1</v>
      </c>
      <c r="F222" s="235" t="s">
        <v>21</v>
      </c>
      <c r="G222" s="232"/>
      <c r="H222" s="236">
        <v>1</v>
      </c>
      <c r="I222" s="237"/>
      <c r="J222" s="232"/>
      <c r="K222" s="232"/>
      <c r="L222" s="238"/>
      <c r="M222" s="239"/>
      <c r="N222" s="240"/>
      <c r="O222" s="240"/>
      <c r="P222" s="240"/>
      <c r="Q222" s="240"/>
      <c r="R222" s="240"/>
      <c r="S222" s="240"/>
      <c r="T222" s="241"/>
      <c r="U222" s="13"/>
      <c r="V222" s="13"/>
      <c r="W222" s="13"/>
      <c r="X222" s="13"/>
      <c r="Y222" s="13"/>
      <c r="Z222" s="13"/>
      <c r="AA222" s="13"/>
      <c r="AB222" s="13"/>
      <c r="AC222" s="13"/>
      <c r="AD222" s="13"/>
      <c r="AE222" s="13"/>
      <c r="AT222" s="242" t="s">
        <v>142</v>
      </c>
      <c r="AU222" s="242" t="s">
        <v>84</v>
      </c>
      <c r="AV222" s="13" t="s">
        <v>84</v>
      </c>
      <c r="AW222" s="13" t="s">
        <v>144</v>
      </c>
      <c r="AX222" s="13" t="s">
        <v>76</v>
      </c>
      <c r="AY222" s="242" t="s">
        <v>128</v>
      </c>
    </row>
    <row r="223" s="15" customFormat="1">
      <c r="A223" s="15"/>
      <c r="B223" s="269"/>
      <c r="C223" s="270"/>
      <c r="D223" s="233" t="s">
        <v>142</v>
      </c>
      <c r="E223" s="271" t="s">
        <v>1</v>
      </c>
      <c r="F223" s="272" t="s">
        <v>447</v>
      </c>
      <c r="G223" s="270"/>
      <c r="H223" s="271" t="s">
        <v>1</v>
      </c>
      <c r="I223" s="273"/>
      <c r="J223" s="270"/>
      <c r="K223" s="270"/>
      <c r="L223" s="274"/>
      <c r="M223" s="275"/>
      <c r="N223" s="276"/>
      <c r="O223" s="276"/>
      <c r="P223" s="276"/>
      <c r="Q223" s="276"/>
      <c r="R223" s="276"/>
      <c r="S223" s="276"/>
      <c r="T223" s="277"/>
      <c r="U223" s="15"/>
      <c r="V223" s="15"/>
      <c r="W223" s="15"/>
      <c r="X223" s="15"/>
      <c r="Y223" s="15"/>
      <c r="Z223" s="15"/>
      <c r="AA223" s="15"/>
      <c r="AB223" s="15"/>
      <c r="AC223" s="15"/>
      <c r="AD223" s="15"/>
      <c r="AE223" s="15"/>
      <c r="AT223" s="278" t="s">
        <v>142</v>
      </c>
      <c r="AU223" s="278" t="s">
        <v>84</v>
      </c>
      <c r="AV223" s="15" t="s">
        <v>21</v>
      </c>
      <c r="AW223" s="15" t="s">
        <v>144</v>
      </c>
      <c r="AX223" s="15" t="s">
        <v>76</v>
      </c>
      <c r="AY223" s="278" t="s">
        <v>128</v>
      </c>
    </row>
    <row r="224" s="15" customFormat="1">
      <c r="A224" s="15"/>
      <c r="B224" s="269"/>
      <c r="C224" s="270"/>
      <c r="D224" s="233" t="s">
        <v>142</v>
      </c>
      <c r="E224" s="271" t="s">
        <v>1</v>
      </c>
      <c r="F224" s="272" t="s">
        <v>448</v>
      </c>
      <c r="G224" s="270"/>
      <c r="H224" s="271" t="s">
        <v>1</v>
      </c>
      <c r="I224" s="273"/>
      <c r="J224" s="270"/>
      <c r="K224" s="270"/>
      <c r="L224" s="274"/>
      <c r="M224" s="275"/>
      <c r="N224" s="276"/>
      <c r="O224" s="276"/>
      <c r="P224" s="276"/>
      <c r="Q224" s="276"/>
      <c r="R224" s="276"/>
      <c r="S224" s="276"/>
      <c r="T224" s="277"/>
      <c r="U224" s="15"/>
      <c r="V224" s="15"/>
      <c r="W224" s="15"/>
      <c r="X224" s="15"/>
      <c r="Y224" s="15"/>
      <c r="Z224" s="15"/>
      <c r="AA224" s="15"/>
      <c r="AB224" s="15"/>
      <c r="AC224" s="15"/>
      <c r="AD224" s="15"/>
      <c r="AE224" s="15"/>
      <c r="AT224" s="278" t="s">
        <v>142</v>
      </c>
      <c r="AU224" s="278" t="s">
        <v>84</v>
      </c>
      <c r="AV224" s="15" t="s">
        <v>21</v>
      </c>
      <c r="AW224" s="15" t="s">
        <v>144</v>
      </c>
      <c r="AX224" s="15" t="s">
        <v>76</v>
      </c>
      <c r="AY224" s="278" t="s">
        <v>128</v>
      </c>
    </row>
    <row r="225" s="15" customFormat="1">
      <c r="A225" s="15"/>
      <c r="B225" s="269"/>
      <c r="C225" s="270"/>
      <c r="D225" s="233" t="s">
        <v>142</v>
      </c>
      <c r="E225" s="271" t="s">
        <v>1</v>
      </c>
      <c r="F225" s="272" t="s">
        <v>449</v>
      </c>
      <c r="G225" s="270"/>
      <c r="H225" s="271" t="s">
        <v>1</v>
      </c>
      <c r="I225" s="273"/>
      <c r="J225" s="270"/>
      <c r="K225" s="270"/>
      <c r="L225" s="274"/>
      <c r="M225" s="275"/>
      <c r="N225" s="276"/>
      <c r="O225" s="276"/>
      <c r="P225" s="276"/>
      <c r="Q225" s="276"/>
      <c r="R225" s="276"/>
      <c r="S225" s="276"/>
      <c r="T225" s="277"/>
      <c r="U225" s="15"/>
      <c r="V225" s="15"/>
      <c r="W225" s="15"/>
      <c r="X225" s="15"/>
      <c r="Y225" s="15"/>
      <c r="Z225" s="15"/>
      <c r="AA225" s="15"/>
      <c r="AB225" s="15"/>
      <c r="AC225" s="15"/>
      <c r="AD225" s="15"/>
      <c r="AE225" s="15"/>
      <c r="AT225" s="278" t="s">
        <v>142</v>
      </c>
      <c r="AU225" s="278" t="s">
        <v>84</v>
      </c>
      <c r="AV225" s="15" t="s">
        <v>21</v>
      </c>
      <c r="AW225" s="15" t="s">
        <v>144</v>
      </c>
      <c r="AX225" s="15" t="s">
        <v>76</v>
      </c>
      <c r="AY225" s="278" t="s">
        <v>128</v>
      </c>
    </row>
    <row r="226" s="14" customFormat="1">
      <c r="A226" s="14"/>
      <c r="B226" s="243"/>
      <c r="C226" s="244"/>
      <c r="D226" s="233" t="s">
        <v>142</v>
      </c>
      <c r="E226" s="245" t="s">
        <v>1</v>
      </c>
      <c r="F226" s="246" t="s">
        <v>145</v>
      </c>
      <c r="G226" s="244"/>
      <c r="H226" s="247">
        <v>1</v>
      </c>
      <c r="I226" s="248"/>
      <c r="J226" s="244"/>
      <c r="K226" s="244"/>
      <c r="L226" s="249"/>
      <c r="M226" s="250"/>
      <c r="N226" s="251"/>
      <c r="O226" s="251"/>
      <c r="P226" s="251"/>
      <c r="Q226" s="251"/>
      <c r="R226" s="251"/>
      <c r="S226" s="251"/>
      <c r="T226" s="252"/>
      <c r="U226" s="14"/>
      <c r="V226" s="14"/>
      <c r="W226" s="14"/>
      <c r="X226" s="14"/>
      <c r="Y226" s="14"/>
      <c r="Z226" s="14"/>
      <c r="AA226" s="14"/>
      <c r="AB226" s="14"/>
      <c r="AC226" s="14"/>
      <c r="AD226" s="14"/>
      <c r="AE226" s="14"/>
      <c r="AT226" s="253" t="s">
        <v>142</v>
      </c>
      <c r="AU226" s="253" t="s">
        <v>84</v>
      </c>
      <c r="AV226" s="14" t="s">
        <v>135</v>
      </c>
      <c r="AW226" s="14" t="s">
        <v>144</v>
      </c>
      <c r="AX226" s="14" t="s">
        <v>21</v>
      </c>
      <c r="AY226" s="253" t="s">
        <v>128</v>
      </c>
    </row>
    <row r="227" s="2" customFormat="1" ht="21.75" customHeight="1">
      <c r="A227" s="38"/>
      <c r="B227" s="39"/>
      <c r="C227" s="218" t="s">
        <v>246</v>
      </c>
      <c r="D227" s="218" t="s">
        <v>131</v>
      </c>
      <c r="E227" s="219" t="s">
        <v>450</v>
      </c>
      <c r="F227" s="220" t="s">
        <v>451</v>
      </c>
      <c r="G227" s="221" t="s">
        <v>163</v>
      </c>
      <c r="H227" s="222">
        <v>1</v>
      </c>
      <c r="I227" s="223"/>
      <c r="J227" s="224">
        <f>ROUND(I227*H227,2)</f>
        <v>0</v>
      </c>
      <c r="K227" s="220" t="s">
        <v>141</v>
      </c>
      <c r="L227" s="44"/>
      <c r="M227" s="225" t="s">
        <v>1</v>
      </c>
      <c r="N227" s="226" t="s">
        <v>41</v>
      </c>
      <c r="O227" s="91"/>
      <c r="P227" s="227">
        <f>O227*H227</f>
        <v>0</v>
      </c>
      <c r="Q227" s="227">
        <v>0</v>
      </c>
      <c r="R227" s="227">
        <f>Q227*H227</f>
        <v>0</v>
      </c>
      <c r="S227" s="227">
        <v>0</v>
      </c>
      <c r="T227" s="228">
        <f>S227*H227</f>
        <v>0</v>
      </c>
      <c r="U227" s="38"/>
      <c r="V227" s="38"/>
      <c r="W227" s="38"/>
      <c r="X227" s="38"/>
      <c r="Y227" s="38"/>
      <c r="Z227" s="38"/>
      <c r="AA227" s="38"/>
      <c r="AB227" s="38"/>
      <c r="AC227" s="38"/>
      <c r="AD227" s="38"/>
      <c r="AE227" s="38"/>
      <c r="AR227" s="229" t="s">
        <v>153</v>
      </c>
      <c r="AT227" s="229" t="s">
        <v>131</v>
      </c>
      <c r="AU227" s="229" t="s">
        <v>84</v>
      </c>
      <c r="AY227" s="17" t="s">
        <v>128</v>
      </c>
      <c r="BE227" s="230">
        <f>IF(N227="základní",J227,0)</f>
        <v>0</v>
      </c>
      <c r="BF227" s="230">
        <f>IF(N227="snížená",J227,0)</f>
        <v>0</v>
      </c>
      <c r="BG227" s="230">
        <f>IF(N227="zákl. přenesená",J227,0)</f>
        <v>0</v>
      </c>
      <c r="BH227" s="230">
        <f>IF(N227="sníž. přenesená",J227,0)</f>
        <v>0</v>
      </c>
      <c r="BI227" s="230">
        <f>IF(N227="nulová",J227,0)</f>
        <v>0</v>
      </c>
      <c r="BJ227" s="17" t="s">
        <v>21</v>
      </c>
      <c r="BK227" s="230">
        <f>ROUND(I227*H227,2)</f>
        <v>0</v>
      </c>
      <c r="BL227" s="17" t="s">
        <v>153</v>
      </c>
      <c r="BM227" s="229" t="s">
        <v>249</v>
      </c>
    </row>
    <row r="228" s="13" customFormat="1">
      <c r="A228" s="13"/>
      <c r="B228" s="231"/>
      <c r="C228" s="232"/>
      <c r="D228" s="233" t="s">
        <v>142</v>
      </c>
      <c r="E228" s="234" t="s">
        <v>1</v>
      </c>
      <c r="F228" s="235" t="s">
        <v>452</v>
      </c>
      <c r="G228" s="232"/>
      <c r="H228" s="236">
        <v>1</v>
      </c>
      <c r="I228" s="237"/>
      <c r="J228" s="232"/>
      <c r="K228" s="232"/>
      <c r="L228" s="238"/>
      <c r="M228" s="239"/>
      <c r="N228" s="240"/>
      <c r="O228" s="240"/>
      <c r="P228" s="240"/>
      <c r="Q228" s="240"/>
      <c r="R228" s="240"/>
      <c r="S228" s="240"/>
      <c r="T228" s="241"/>
      <c r="U228" s="13"/>
      <c r="V228" s="13"/>
      <c r="W228" s="13"/>
      <c r="X228" s="13"/>
      <c r="Y228" s="13"/>
      <c r="Z228" s="13"/>
      <c r="AA228" s="13"/>
      <c r="AB228" s="13"/>
      <c r="AC228" s="13"/>
      <c r="AD228" s="13"/>
      <c r="AE228" s="13"/>
      <c r="AT228" s="242" t="s">
        <v>142</v>
      </c>
      <c r="AU228" s="242" t="s">
        <v>84</v>
      </c>
      <c r="AV228" s="13" t="s">
        <v>84</v>
      </c>
      <c r="AW228" s="13" t="s">
        <v>144</v>
      </c>
      <c r="AX228" s="13" t="s">
        <v>76</v>
      </c>
      <c r="AY228" s="242" t="s">
        <v>128</v>
      </c>
    </row>
    <row r="229" s="14" customFormat="1">
      <c r="A229" s="14"/>
      <c r="B229" s="243"/>
      <c r="C229" s="244"/>
      <c r="D229" s="233" t="s">
        <v>142</v>
      </c>
      <c r="E229" s="245" t="s">
        <v>1</v>
      </c>
      <c r="F229" s="246" t="s">
        <v>145</v>
      </c>
      <c r="G229" s="244"/>
      <c r="H229" s="247">
        <v>1</v>
      </c>
      <c r="I229" s="248"/>
      <c r="J229" s="244"/>
      <c r="K229" s="244"/>
      <c r="L229" s="249"/>
      <c r="M229" s="250"/>
      <c r="N229" s="251"/>
      <c r="O229" s="251"/>
      <c r="P229" s="251"/>
      <c r="Q229" s="251"/>
      <c r="R229" s="251"/>
      <c r="S229" s="251"/>
      <c r="T229" s="252"/>
      <c r="U229" s="14"/>
      <c r="V229" s="14"/>
      <c r="W229" s="14"/>
      <c r="X229" s="14"/>
      <c r="Y229" s="14"/>
      <c r="Z229" s="14"/>
      <c r="AA229" s="14"/>
      <c r="AB229" s="14"/>
      <c r="AC229" s="14"/>
      <c r="AD229" s="14"/>
      <c r="AE229" s="14"/>
      <c r="AT229" s="253" t="s">
        <v>142</v>
      </c>
      <c r="AU229" s="253" t="s">
        <v>84</v>
      </c>
      <c r="AV229" s="14" t="s">
        <v>135</v>
      </c>
      <c r="AW229" s="14" t="s">
        <v>144</v>
      </c>
      <c r="AX229" s="14" t="s">
        <v>21</v>
      </c>
      <c r="AY229" s="253" t="s">
        <v>128</v>
      </c>
    </row>
    <row r="230" s="2" customFormat="1" ht="44.25" customHeight="1">
      <c r="A230" s="38"/>
      <c r="B230" s="39"/>
      <c r="C230" s="254" t="s">
        <v>198</v>
      </c>
      <c r="D230" s="254" t="s">
        <v>155</v>
      </c>
      <c r="E230" s="255" t="s">
        <v>453</v>
      </c>
      <c r="F230" s="256" t="s">
        <v>454</v>
      </c>
      <c r="G230" s="257" t="s">
        <v>163</v>
      </c>
      <c r="H230" s="258">
        <v>1</v>
      </c>
      <c r="I230" s="259"/>
      <c r="J230" s="260">
        <f>ROUND(I230*H230,2)</f>
        <v>0</v>
      </c>
      <c r="K230" s="256" t="s">
        <v>1</v>
      </c>
      <c r="L230" s="261"/>
      <c r="M230" s="262" t="s">
        <v>1</v>
      </c>
      <c r="N230" s="263" t="s">
        <v>41</v>
      </c>
      <c r="O230" s="91"/>
      <c r="P230" s="227">
        <f>O230*H230</f>
        <v>0</v>
      </c>
      <c r="Q230" s="227">
        <v>0</v>
      </c>
      <c r="R230" s="227">
        <f>Q230*H230</f>
        <v>0</v>
      </c>
      <c r="S230" s="227">
        <v>0</v>
      </c>
      <c r="T230" s="228">
        <f>S230*H230</f>
        <v>0</v>
      </c>
      <c r="U230" s="38"/>
      <c r="V230" s="38"/>
      <c r="W230" s="38"/>
      <c r="X230" s="38"/>
      <c r="Y230" s="38"/>
      <c r="Z230" s="38"/>
      <c r="AA230" s="38"/>
      <c r="AB230" s="38"/>
      <c r="AC230" s="38"/>
      <c r="AD230" s="38"/>
      <c r="AE230" s="38"/>
      <c r="AR230" s="229" t="s">
        <v>158</v>
      </c>
      <c r="AT230" s="229" t="s">
        <v>155</v>
      </c>
      <c r="AU230" s="229" t="s">
        <v>84</v>
      </c>
      <c r="AY230" s="17" t="s">
        <v>128</v>
      </c>
      <c r="BE230" s="230">
        <f>IF(N230="základní",J230,0)</f>
        <v>0</v>
      </c>
      <c r="BF230" s="230">
        <f>IF(N230="snížená",J230,0)</f>
        <v>0</v>
      </c>
      <c r="BG230" s="230">
        <f>IF(N230="zákl. přenesená",J230,0)</f>
        <v>0</v>
      </c>
      <c r="BH230" s="230">
        <f>IF(N230="sníž. přenesená",J230,0)</f>
        <v>0</v>
      </c>
      <c r="BI230" s="230">
        <f>IF(N230="nulová",J230,0)</f>
        <v>0</v>
      </c>
      <c r="BJ230" s="17" t="s">
        <v>21</v>
      </c>
      <c r="BK230" s="230">
        <f>ROUND(I230*H230,2)</f>
        <v>0</v>
      </c>
      <c r="BL230" s="17" t="s">
        <v>153</v>
      </c>
      <c r="BM230" s="229" t="s">
        <v>252</v>
      </c>
    </row>
    <row r="231" s="2" customFormat="1" ht="33" customHeight="1">
      <c r="A231" s="38"/>
      <c r="B231" s="39"/>
      <c r="C231" s="218" t="s">
        <v>253</v>
      </c>
      <c r="D231" s="218" t="s">
        <v>131</v>
      </c>
      <c r="E231" s="219" t="s">
        <v>455</v>
      </c>
      <c r="F231" s="220" t="s">
        <v>456</v>
      </c>
      <c r="G231" s="221" t="s">
        <v>163</v>
      </c>
      <c r="H231" s="222">
        <v>12</v>
      </c>
      <c r="I231" s="223"/>
      <c r="J231" s="224">
        <f>ROUND(I231*H231,2)</f>
        <v>0</v>
      </c>
      <c r="K231" s="220" t="s">
        <v>141</v>
      </c>
      <c r="L231" s="44"/>
      <c r="M231" s="225" t="s">
        <v>1</v>
      </c>
      <c r="N231" s="226" t="s">
        <v>41</v>
      </c>
      <c r="O231" s="91"/>
      <c r="P231" s="227">
        <f>O231*H231</f>
        <v>0</v>
      </c>
      <c r="Q231" s="227">
        <v>0</v>
      </c>
      <c r="R231" s="227">
        <f>Q231*H231</f>
        <v>0</v>
      </c>
      <c r="S231" s="227">
        <v>0</v>
      </c>
      <c r="T231" s="228">
        <f>S231*H231</f>
        <v>0</v>
      </c>
      <c r="U231" s="38"/>
      <c r="V231" s="38"/>
      <c r="W231" s="38"/>
      <c r="X231" s="38"/>
      <c r="Y231" s="38"/>
      <c r="Z231" s="38"/>
      <c r="AA231" s="38"/>
      <c r="AB231" s="38"/>
      <c r="AC231" s="38"/>
      <c r="AD231" s="38"/>
      <c r="AE231" s="38"/>
      <c r="AR231" s="229" t="s">
        <v>153</v>
      </c>
      <c r="AT231" s="229" t="s">
        <v>131</v>
      </c>
      <c r="AU231" s="229" t="s">
        <v>84</v>
      </c>
      <c r="AY231" s="17" t="s">
        <v>128</v>
      </c>
      <c r="BE231" s="230">
        <f>IF(N231="základní",J231,0)</f>
        <v>0</v>
      </c>
      <c r="BF231" s="230">
        <f>IF(N231="snížená",J231,0)</f>
        <v>0</v>
      </c>
      <c r="BG231" s="230">
        <f>IF(N231="zákl. přenesená",J231,0)</f>
        <v>0</v>
      </c>
      <c r="BH231" s="230">
        <f>IF(N231="sníž. přenesená",J231,0)</f>
        <v>0</v>
      </c>
      <c r="BI231" s="230">
        <f>IF(N231="nulová",J231,0)</f>
        <v>0</v>
      </c>
      <c r="BJ231" s="17" t="s">
        <v>21</v>
      </c>
      <c r="BK231" s="230">
        <f>ROUND(I231*H231,2)</f>
        <v>0</v>
      </c>
      <c r="BL231" s="17" t="s">
        <v>153</v>
      </c>
      <c r="BM231" s="229" t="s">
        <v>256</v>
      </c>
    </row>
    <row r="232" s="13" customFormat="1">
      <c r="A232" s="13"/>
      <c r="B232" s="231"/>
      <c r="C232" s="232"/>
      <c r="D232" s="233" t="s">
        <v>142</v>
      </c>
      <c r="E232" s="234" t="s">
        <v>1</v>
      </c>
      <c r="F232" s="235" t="s">
        <v>457</v>
      </c>
      <c r="G232" s="232"/>
      <c r="H232" s="236">
        <v>3</v>
      </c>
      <c r="I232" s="237"/>
      <c r="J232" s="232"/>
      <c r="K232" s="232"/>
      <c r="L232" s="238"/>
      <c r="M232" s="239"/>
      <c r="N232" s="240"/>
      <c r="O232" s="240"/>
      <c r="P232" s="240"/>
      <c r="Q232" s="240"/>
      <c r="R232" s="240"/>
      <c r="S232" s="240"/>
      <c r="T232" s="241"/>
      <c r="U232" s="13"/>
      <c r="V232" s="13"/>
      <c r="W232" s="13"/>
      <c r="X232" s="13"/>
      <c r="Y232" s="13"/>
      <c r="Z232" s="13"/>
      <c r="AA232" s="13"/>
      <c r="AB232" s="13"/>
      <c r="AC232" s="13"/>
      <c r="AD232" s="13"/>
      <c r="AE232" s="13"/>
      <c r="AT232" s="242" t="s">
        <v>142</v>
      </c>
      <c r="AU232" s="242" t="s">
        <v>84</v>
      </c>
      <c r="AV232" s="13" t="s">
        <v>84</v>
      </c>
      <c r="AW232" s="13" t="s">
        <v>144</v>
      </c>
      <c r="AX232" s="13" t="s">
        <v>76</v>
      </c>
      <c r="AY232" s="242" t="s">
        <v>128</v>
      </c>
    </row>
    <row r="233" s="13" customFormat="1">
      <c r="A233" s="13"/>
      <c r="B233" s="231"/>
      <c r="C233" s="232"/>
      <c r="D233" s="233" t="s">
        <v>142</v>
      </c>
      <c r="E233" s="234" t="s">
        <v>1</v>
      </c>
      <c r="F233" s="235" t="s">
        <v>458</v>
      </c>
      <c r="G233" s="232"/>
      <c r="H233" s="236">
        <v>3</v>
      </c>
      <c r="I233" s="237"/>
      <c r="J233" s="232"/>
      <c r="K233" s="232"/>
      <c r="L233" s="238"/>
      <c r="M233" s="239"/>
      <c r="N233" s="240"/>
      <c r="O233" s="240"/>
      <c r="P233" s="240"/>
      <c r="Q233" s="240"/>
      <c r="R233" s="240"/>
      <c r="S233" s="240"/>
      <c r="T233" s="241"/>
      <c r="U233" s="13"/>
      <c r="V233" s="13"/>
      <c r="W233" s="13"/>
      <c r="X233" s="13"/>
      <c r="Y233" s="13"/>
      <c r="Z233" s="13"/>
      <c r="AA233" s="13"/>
      <c r="AB233" s="13"/>
      <c r="AC233" s="13"/>
      <c r="AD233" s="13"/>
      <c r="AE233" s="13"/>
      <c r="AT233" s="242" t="s">
        <v>142</v>
      </c>
      <c r="AU233" s="242" t="s">
        <v>84</v>
      </c>
      <c r="AV233" s="13" t="s">
        <v>84</v>
      </c>
      <c r="AW233" s="13" t="s">
        <v>144</v>
      </c>
      <c r="AX233" s="13" t="s">
        <v>76</v>
      </c>
      <c r="AY233" s="242" t="s">
        <v>128</v>
      </c>
    </row>
    <row r="234" s="13" customFormat="1">
      <c r="A234" s="13"/>
      <c r="B234" s="231"/>
      <c r="C234" s="232"/>
      <c r="D234" s="233" t="s">
        <v>142</v>
      </c>
      <c r="E234" s="234" t="s">
        <v>1</v>
      </c>
      <c r="F234" s="235" t="s">
        <v>459</v>
      </c>
      <c r="G234" s="232"/>
      <c r="H234" s="236">
        <v>3</v>
      </c>
      <c r="I234" s="237"/>
      <c r="J234" s="232"/>
      <c r="K234" s="232"/>
      <c r="L234" s="238"/>
      <c r="M234" s="239"/>
      <c r="N234" s="240"/>
      <c r="O234" s="240"/>
      <c r="P234" s="240"/>
      <c r="Q234" s="240"/>
      <c r="R234" s="240"/>
      <c r="S234" s="240"/>
      <c r="T234" s="241"/>
      <c r="U234" s="13"/>
      <c r="V234" s="13"/>
      <c r="W234" s="13"/>
      <c r="X234" s="13"/>
      <c r="Y234" s="13"/>
      <c r="Z234" s="13"/>
      <c r="AA234" s="13"/>
      <c r="AB234" s="13"/>
      <c r="AC234" s="13"/>
      <c r="AD234" s="13"/>
      <c r="AE234" s="13"/>
      <c r="AT234" s="242" t="s">
        <v>142</v>
      </c>
      <c r="AU234" s="242" t="s">
        <v>84</v>
      </c>
      <c r="AV234" s="13" t="s">
        <v>84</v>
      </c>
      <c r="AW234" s="13" t="s">
        <v>144</v>
      </c>
      <c r="AX234" s="13" t="s">
        <v>76</v>
      </c>
      <c r="AY234" s="242" t="s">
        <v>128</v>
      </c>
    </row>
    <row r="235" s="13" customFormat="1">
      <c r="A235" s="13"/>
      <c r="B235" s="231"/>
      <c r="C235" s="232"/>
      <c r="D235" s="233" t="s">
        <v>142</v>
      </c>
      <c r="E235" s="234" t="s">
        <v>1</v>
      </c>
      <c r="F235" s="235" t="s">
        <v>460</v>
      </c>
      <c r="G235" s="232"/>
      <c r="H235" s="236">
        <v>3</v>
      </c>
      <c r="I235" s="237"/>
      <c r="J235" s="232"/>
      <c r="K235" s="232"/>
      <c r="L235" s="238"/>
      <c r="M235" s="239"/>
      <c r="N235" s="240"/>
      <c r="O235" s="240"/>
      <c r="P235" s="240"/>
      <c r="Q235" s="240"/>
      <c r="R235" s="240"/>
      <c r="S235" s="240"/>
      <c r="T235" s="241"/>
      <c r="U235" s="13"/>
      <c r="V235" s="13"/>
      <c r="W235" s="13"/>
      <c r="X235" s="13"/>
      <c r="Y235" s="13"/>
      <c r="Z235" s="13"/>
      <c r="AA235" s="13"/>
      <c r="AB235" s="13"/>
      <c r="AC235" s="13"/>
      <c r="AD235" s="13"/>
      <c r="AE235" s="13"/>
      <c r="AT235" s="242" t="s">
        <v>142</v>
      </c>
      <c r="AU235" s="242" t="s">
        <v>84</v>
      </c>
      <c r="AV235" s="13" t="s">
        <v>84</v>
      </c>
      <c r="AW235" s="13" t="s">
        <v>144</v>
      </c>
      <c r="AX235" s="13" t="s">
        <v>76</v>
      </c>
      <c r="AY235" s="242" t="s">
        <v>128</v>
      </c>
    </row>
    <row r="236" s="14" customFormat="1">
      <c r="A236" s="14"/>
      <c r="B236" s="243"/>
      <c r="C236" s="244"/>
      <c r="D236" s="233" t="s">
        <v>142</v>
      </c>
      <c r="E236" s="245" t="s">
        <v>1</v>
      </c>
      <c r="F236" s="246" t="s">
        <v>145</v>
      </c>
      <c r="G236" s="244"/>
      <c r="H236" s="247">
        <v>12</v>
      </c>
      <c r="I236" s="248"/>
      <c r="J236" s="244"/>
      <c r="K236" s="244"/>
      <c r="L236" s="249"/>
      <c r="M236" s="250"/>
      <c r="N236" s="251"/>
      <c r="O236" s="251"/>
      <c r="P236" s="251"/>
      <c r="Q236" s="251"/>
      <c r="R236" s="251"/>
      <c r="S236" s="251"/>
      <c r="T236" s="252"/>
      <c r="U236" s="14"/>
      <c r="V236" s="14"/>
      <c r="W236" s="14"/>
      <c r="X236" s="14"/>
      <c r="Y236" s="14"/>
      <c r="Z236" s="14"/>
      <c r="AA236" s="14"/>
      <c r="AB236" s="14"/>
      <c r="AC236" s="14"/>
      <c r="AD236" s="14"/>
      <c r="AE236" s="14"/>
      <c r="AT236" s="253" t="s">
        <v>142</v>
      </c>
      <c r="AU236" s="253" t="s">
        <v>84</v>
      </c>
      <c r="AV236" s="14" t="s">
        <v>135</v>
      </c>
      <c r="AW236" s="14" t="s">
        <v>144</v>
      </c>
      <c r="AX236" s="14" t="s">
        <v>21</v>
      </c>
      <c r="AY236" s="253" t="s">
        <v>128</v>
      </c>
    </row>
    <row r="237" s="2" customFormat="1" ht="37.8" customHeight="1">
      <c r="A237" s="38"/>
      <c r="B237" s="39"/>
      <c r="C237" s="254" t="s">
        <v>158</v>
      </c>
      <c r="D237" s="254" t="s">
        <v>155</v>
      </c>
      <c r="E237" s="255" t="s">
        <v>461</v>
      </c>
      <c r="F237" s="256" t="s">
        <v>462</v>
      </c>
      <c r="G237" s="257" t="s">
        <v>163</v>
      </c>
      <c r="H237" s="258">
        <v>12</v>
      </c>
      <c r="I237" s="259"/>
      <c r="J237" s="260">
        <f>ROUND(I237*H237,2)</f>
        <v>0</v>
      </c>
      <c r="K237" s="256" t="s">
        <v>1</v>
      </c>
      <c r="L237" s="261"/>
      <c r="M237" s="262" t="s">
        <v>1</v>
      </c>
      <c r="N237" s="263" t="s">
        <v>41</v>
      </c>
      <c r="O237" s="91"/>
      <c r="P237" s="227">
        <f>O237*H237</f>
        <v>0</v>
      </c>
      <c r="Q237" s="227">
        <v>0</v>
      </c>
      <c r="R237" s="227">
        <f>Q237*H237</f>
        <v>0</v>
      </c>
      <c r="S237" s="227">
        <v>0</v>
      </c>
      <c r="T237" s="228">
        <f>S237*H237</f>
        <v>0</v>
      </c>
      <c r="U237" s="38"/>
      <c r="V237" s="38"/>
      <c r="W237" s="38"/>
      <c r="X237" s="38"/>
      <c r="Y237" s="38"/>
      <c r="Z237" s="38"/>
      <c r="AA237" s="38"/>
      <c r="AB237" s="38"/>
      <c r="AC237" s="38"/>
      <c r="AD237" s="38"/>
      <c r="AE237" s="38"/>
      <c r="AR237" s="229" t="s">
        <v>158</v>
      </c>
      <c r="AT237" s="229" t="s">
        <v>155</v>
      </c>
      <c r="AU237" s="229" t="s">
        <v>84</v>
      </c>
      <c r="AY237" s="17" t="s">
        <v>128</v>
      </c>
      <c r="BE237" s="230">
        <f>IF(N237="základní",J237,0)</f>
        <v>0</v>
      </c>
      <c r="BF237" s="230">
        <f>IF(N237="snížená",J237,0)</f>
        <v>0</v>
      </c>
      <c r="BG237" s="230">
        <f>IF(N237="zákl. přenesená",J237,0)</f>
        <v>0</v>
      </c>
      <c r="BH237" s="230">
        <f>IF(N237="sníž. přenesená",J237,0)</f>
        <v>0</v>
      </c>
      <c r="BI237" s="230">
        <f>IF(N237="nulová",J237,0)</f>
        <v>0</v>
      </c>
      <c r="BJ237" s="17" t="s">
        <v>21</v>
      </c>
      <c r="BK237" s="230">
        <f>ROUND(I237*H237,2)</f>
        <v>0</v>
      </c>
      <c r="BL237" s="17" t="s">
        <v>153</v>
      </c>
      <c r="BM237" s="229" t="s">
        <v>258</v>
      </c>
    </row>
    <row r="238" s="2" customFormat="1" ht="37.8" customHeight="1">
      <c r="A238" s="38"/>
      <c r="B238" s="39"/>
      <c r="C238" s="218" t="s">
        <v>259</v>
      </c>
      <c r="D238" s="218" t="s">
        <v>131</v>
      </c>
      <c r="E238" s="219" t="s">
        <v>463</v>
      </c>
      <c r="F238" s="220" t="s">
        <v>464</v>
      </c>
      <c r="G238" s="221" t="s">
        <v>152</v>
      </c>
      <c r="H238" s="222">
        <v>80</v>
      </c>
      <c r="I238" s="223"/>
      <c r="J238" s="224">
        <f>ROUND(I238*H238,2)</f>
        <v>0</v>
      </c>
      <c r="K238" s="220" t="s">
        <v>141</v>
      </c>
      <c r="L238" s="44"/>
      <c r="M238" s="225" t="s">
        <v>1</v>
      </c>
      <c r="N238" s="226" t="s">
        <v>41</v>
      </c>
      <c r="O238" s="91"/>
      <c r="P238" s="227">
        <f>O238*H238</f>
        <v>0</v>
      </c>
      <c r="Q238" s="227">
        <v>0</v>
      </c>
      <c r="R238" s="227">
        <f>Q238*H238</f>
        <v>0</v>
      </c>
      <c r="S238" s="227">
        <v>0</v>
      </c>
      <c r="T238" s="228">
        <f>S238*H238</f>
        <v>0</v>
      </c>
      <c r="U238" s="38"/>
      <c r="V238" s="38"/>
      <c r="W238" s="38"/>
      <c r="X238" s="38"/>
      <c r="Y238" s="38"/>
      <c r="Z238" s="38"/>
      <c r="AA238" s="38"/>
      <c r="AB238" s="38"/>
      <c r="AC238" s="38"/>
      <c r="AD238" s="38"/>
      <c r="AE238" s="38"/>
      <c r="AR238" s="229" t="s">
        <v>153</v>
      </c>
      <c r="AT238" s="229" t="s">
        <v>131</v>
      </c>
      <c r="AU238" s="229" t="s">
        <v>84</v>
      </c>
      <c r="AY238" s="17" t="s">
        <v>128</v>
      </c>
      <c r="BE238" s="230">
        <f>IF(N238="základní",J238,0)</f>
        <v>0</v>
      </c>
      <c r="BF238" s="230">
        <f>IF(N238="snížená",J238,0)</f>
        <v>0</v>
      </c>
      <c r="BG238" s="230">
        <f>IF(N238="zákl. přenesená",J238,0)</f>
        <v>0</v>
      </c>
      <c r="BH238" s="230">
        <f>IF(N238="sníž. přenesená",J238,0)</f>
        <v>0</v>
      </c>
      <c r="BI238" s="230">
        <f>IF(N238="nulová",J238,0)</f>
        <v>0</v>
      </c>
      <c r="BJ238" s="17" t="s">
        <v>21</v>
      </c>
      <c r="BK238" s="230">
        <f>ROUND(I238*H238,2)</f>
        <v>0</v>
      </c>
      <c r="BL238" s="17" t="s">
        <v>153</v>
      </c>
      <c r="BM238" s="229" t="s">
        <v>262</v>
      </c>
    </row>
    <row r="239" s="13" customFormat="1">
      <c r="A239" s="13"/>
      <c r="B239" s="231"/>
      <c r="C239" s="232"/>
      <c r="D239" s="233" t="s">
        <v>142</v>
      </c>
      <c r="E239" s="234" t="s">
        <v>1</v>
      </c>
      <c r="F239" s="235" t="s">
        <v>465</v>
      </c>
      <c r="G239" s="232"/>
      <c r="H239" s="236">
        <v>80</v>
      </c>
      <c r="I239" s="237"/>
      <c r="J239" s="232"/>
      <c r="K239" s="232"/>
      <c r="L239" s="238"/>
      <c r="M239" s="239"/>
      <c r="N239" s="240"/>
      <c r="O239" s="240"/>
      <c r="P239" s="240"/>
      <c r="Q239" s="240"/>
      <c r="R239" s="240"/>
      <c r="S239" s="240"/>
      <c r="T239" s="241"/>
      <c r="U239" s="13"/>
      <c r="V239" s="13"/>
      <c r="W239" s="13"/>
      <c r="X239" s="13"/>
      <c r="Y239" s="13"/>
      <c r="Z239" s="13"/>
      <c r="AA239" s="13"/>
      <c r="AB239" s="13"/>
      <c r="AC239" s="13"/>
      <c r="AD239" s="13"/>
      <c r="AE239" s="13"/>
      <c r="AT239" s="242" t="s">
        <v>142</v>
      </c>
      <c r="AU239" s="242" t="s">
        <v>84</v>
      </c>
      <c r="AV239" s="13" t="s">
        <v>84</v>
      </c>
      <c r="AW239" s="13" t="s">
        <v>144</v>
      </c>
      <c r="AX239" s="13" t="s">
        <v>76</v>
      </c>
      <c r="AY239" s="242" t="s">
        <v>128</v>
      </c>
    </row>
    <row r="240" s="14" customFormat="1">
      <c r="A240" s="14"/>
      <c r="B240" s="243"/>
      <c r="C240" s="244"/>
      <c r="D240" s="233" t="s">
        <v>142</v>
      </c>
      <c r="E240" s="245" t="s">
        <v>1</v>
      </c>
      <c r="F240" s="246" t="s">
        <v>145</v>
      </c>
      <c r="G240" s="244"/>
      <c r="H240" s="247">
        <v>80</v>
      </c>
      <c r="I240" s="248"/>
      <c r="J240" s="244"/>
      <c r="K240" s="244"/>
      <c r="L240" s="249"/>
      <c r="M240" s="250"/>
      <c r="N240" s="251"/>
      <c r="O240" s="251"/>
      <c r="P240" s="251"/>
      <c r="Q240" s="251"/>
      <c r="R240" s="251"/>
      <c r="S240" s="251"/>
      <c r="T240" s="252"/>
      <c r="U240" s="14"/>
      <c r="V240" s="14"/>
      <c r="W240" s="14"/>
      <c r="X240" s="14"/>
      <c r="Y240" s="14"/>
      <c r="Z240" s="14"/>
      <c r="AA240" s="14"/>
      <c r="AB240" s="14"/>
      <c r="AC240" s="14"/>
      <c r="AD240" s="14"/>
      <c r="AE240" s="14"/>
      <c r="AT240" s="253" t="s">
        <v>142</v>
      </c>
      <c r="AU240" s="253" t="s">
        <v>84</v>
      </c>
      <c r="AV240" s="14" t="s">
        <v>135</v>
      </c>
      <c r="AW240" s="14" t="s">
        <v>144</v>
      </c>
      <c r="AX240" s="14" t="s">
        <v>21</v>
      </c>
      <c r="AY240" s="253" t="s">
        <v>128</v>
      </c>
    </row>
    <row r="241" s="2" customFormat="1" ht="16.5" customHeight="1">
      <c r="A241" s="38"/>
      <c r="B241" s="39"/>
      <c r="C241" s="254" t="s">
        <v>205</v>
      </c>
      <c r="D241" s="254" t="s">
        <v>155</v>
      </c>
      <c r="E241" s="255" t="s">
        <v>466</v>
      </c>
      <c r="F241" s="256" t="s">
        <v>467</v>
      </c>
      <c r="G241" s="257" t="s">
        <v>152</v>
      </c>
      <c r="H241" s="258">
        <v>96</v>
      </c>
      <c r="I241" s="259"/>
      <c r="J241" s="260">
        <f>ROUND(I241*H241,2)</f>
        <v>0</v>
      </c>
      <c r="K241" s="256" t="s">
        <v>1</v>
      </c>
      <c r="L241" s="261"/>
      <c r="M241" s="262" t="s">
        <v>1</v>
      </c>
      <c r="N241" s="263" t="s">
        <v>41</v>
      </c>
      <c r="O241" s="91"/>
      <c r="P241" s="227">
        <f>O241*H241</f>
        <v>0</v>
      </c>
      <c r="Q241" s="227">
        <v>0</v>
      </c>
      <c r="R241" s="227">
        <f>Q241*H241</f>
        <v>0</v>
      </c>
      <c r="S241" s="227">
        <v>0</v>
      </c>
      <c r="T241" s="228">
        <f>S241*H241</f>
        <v>0</v>
      </c>
      <c r="U241" s="38"/>
      <c r="V241" s="38"/>
      <c r="W241" s="38"/>
      <c r="X241" s="38"/>
      <c r="Y241" s="38"/>
      <c r="Z241" s="38"/>
      <c r="AA241" s="38"/>
      <c r="AB241" s="38"/>
      <c r="AC241" s="38"/>
      <c r="AD241" s="38"/>
      <c r="AE241" s="38"/>
      <c r="AR241" s="229" t="s">
        <v>158</v>
      </c>
      <c r="AT241" s="229" t="s">
        <v>155</v>
      </c>
      <c r="AU241" s="229" t="s">
        <v>84</v>
      </c>
      <c r="AY241" s="17" t="s">
        <v>128</v>
      </c>
      <c r="BE241" s="230">
        <f>IF(N241="základní",J241,0)</f>
        <v>0</v>
      </c>
      <c r="BF241" s="230">
        <f>IF(N241="snížená",J241,0)</f>
        <v>0</v>
      </c>
      <c r="BG241" s="230">
        <f>IF(N241="zákl. přenesená",J241,0)</f>
        <v>0</v>
      </c>
      <c r="BH241" s="230">
        <f>IF(N241="sníž. přenesená",J241,0)</f>
        <v>0</v>
      </c>
      <c r="BI241" s="230">
        <f>IF(N241="nulová",J241,0)</f>
        <v>0</v>
      </c>
      <c r="BJ241" s="17" t="s">
        <v>21</v>
      </c>
      <c r="BK241" s="230">
        <f>ROUND(I241*H241,2)</f>
        <v>0</v>
      </c>
      <c r="BL241" s="17" t="s">
        <v>153</v>
      </c>
      <c r="BM241" s="229" t="s">
        <v>265</v>
      </c>
    </row>
    <row r="242" s="15" customFormat="1">
      <c r="A242" s="15"/>
      <c r="B242" s="269"/>
      <c r="C242" s="270"/>
      <c r="D242" s="233" t="s">
        <v>142</v>
      </c>
      <c r="E242" s="271" t="s">
        <v>1</v>
      </c>
      <c r="F242" s="272" t="s">
        <v>468</v>
      </c>
      <c r="G242" s="270"/>
      <c r="H242" s="271" t="s">
        <v>1</v>
      </c>
      <c r="I242" s="273"/>
      <c r="J242" s="270"/>
      <c r="K242" s="270"/>
      <c r="L242" s="274"/>
      <c r="M242" s="275"/>
      <c r="N242" s="276"/>
      <c r="O242" s="276"/>
      <c r="P242" s="276"/>
      <c r="Q242" s="276"/>
      <c r="R242" s="276"/>
      <c r="S242" s="276"/>
      <c r="T242" s="277"/>
      <c r="U242" s="15"/>
      <c r="V242" s="15"/>
      <c r="W242" s="15"/>
      <c r="X242" s="15"/>
      <c r="Y242" s="15"/>
      <c r="Z242" s="15"/>
      <c r="AA242" s="15"/>
      <c r="AB242" s="15"/>
      <c r="AC242" s="15"/>
      <c r="AD242" s="15"/>
      <c r="AE242" s="15"/>
      <c r="AT242" s="278" t="s">
        <v>142</v>
      </c>
      <c r="AU242" s="278" t="s">
        <v>84</v>
      </c>
      <c r="AV242" s="15" t="s">
        <v>21</v>
      </c>
      <c r="AW242" s="15" t="s">
        <v>144</v>
      </c>
      <c r="AX242" s="15" t="s">
        <v>76</v>
      </c>
      <c r="AY242" s="278" t="s">
        <v>128</v>
      </c>
    </row>
    <row r="243" s="13" customFormat="1">
      <c r="A243" s="13"/>
      <c r="B243" s="231"/>
      <c r="C243" s="232"/>
      <c r="D243" s="233" t="s">
        <v>142</v>
      </c>
      <c r="E243" s="234" t="s">
        <v>1</v>
      </c>
      <c r="F243" s="235" t="s">
        <v>288</v>
      </c>
      <c r="G243" s="232"/>
      <c r="H243" s="236">
        <v>80</v>
      </c>
      <c r="I243" s="237"/>
      <c r="J243" s="232"/>
      <c r="K243" s="232"/>
      <c r="L243" s="238"/>
      <c r="M243" s="239"/>
      <c r="N243" s="240"/>
      <c r="O243" s="240"/>
      <c r="P243" s="240"/>
      <c r="Q243" s="240"/>
      <c r="R243" s="240"/>
      <c r="S243" s="240"/>
      <c r="T243" s="241"/>
      <c r="U243" s="13"/>
      <c r="V243" s="13"/>
      <c r="W243" s="13"/>
      <c r="X243" s="13"/>
      <c r="Y243" s="13"/>
      <c r="Z243" s="13"/>
      <c r="AA243" s="13"/>
      <c r="AB243" s="13"/>
      <c r="AC243" s="13"/>
      <c r="AD243" s="13"/>
      <c r="AE243" s="13"/>
      <c r="AT243" s="242" t="s">
        <v>142</v>
      </c>
      <c r="AU243" s="242" t="s">
        <v>84</v>
      </c>
      <c r="AV243" s="13" t="s">
        <v>84</v>
      </c>
      <c r="AW243" s="13" t="s">
        <v>144</v>
      </c>
      <c r="AX243" s="13" t="s">
        <v>76</v>
      </c>
      <c r="AY243" s="242" t="s">
        <v>128</v>
      </c>
    </row>
    <row r="244" s="14" customFormat="1">
      <c r="A244" s="14"/>
      <c r="B244" s="243"/>
      <c r="C244" s="244"/>
      <c r="D244" s="233" t="s">
        <v>142</v>
      </c>
      <c r="E244" s="245" t="s">
        <v>1</v>
      </c>
      <c r="F244" s="246" t="s">
        <v>145</v>
      </c>
      <c r="G244" s="244"/>
      <c r="H244" s="247">
        <v>80</v>
      </c>
      <c r="I244" s="248"/>
      <c r="J244" s="244"/>
      <c r="K244" s="244"/>
      <c r="L244" s="249"/>
      <c r="M244" s="250"/>
      <c r="N244" s="251"/>
      <c r="O244" s="251"/>
      <c r="P244" s="251"/>
      <c r="Q244" s="251"/>
      <c r="R244" s="251"/>
      <c r="S244" s="251"/>
      <c r="T244" s="252"/>
      <c r="U244" s="14"/>
      <c r="V244" s="14"/>
      <c r="W244" s="14"/>
      <c r="X244" s="14"/>
      <c r="Y244" s="14"/>
      <c r="Z244" s="14"/>
      <c r="AA244" s="14"/>
      <c r="AB244" s="14"/>
      <c r="AC244" s="14"/>
      <c r="AD244" s="14"/>
      <c r="AE244" s="14"/>
      <c r="AT244" s="253" t="s">
        <v>142</v>
      </c>
      <c r="AU244" s="253" t="s">
        <v>84</v>
      </c>
      <c r="AV244" s="14" t="s">
        <v>135</v>
      </c>
      <c r="AW244" s="14" t="s">
        <v>144</v>
      </c>
      <c r="AX244" s="14" t="s">
        <v>76</v>
      </c>
      <c r="AY244" s="253" t="s">
        <v>128</v>
      </c>
    </row>
    <row r="245" s="13" customFormat="1">
      <c r="A245" s="13"/>
      <c r="B245" s="231"/>
      <c r="C245" s="232"/>
      <c r="D245" s="233" t="s">
        <v>142</v>
      </c>
      <c r="E245" s="234" t="s">
        <v>1</v>
      </c>
      <c r="F245" s="235" t="s">
        <v>469</v>
      </c>
      <c r="G245" s="232"/>
      <c r="H245" s="236">
        <v>96</v>
      </c>
      <c r="I245" s="237"/>
      <c r="J245" s="232"/>
      <c r="K245" s="232"/>
      <c r="L245" s="238"/>
      <c r="M245" s="239"/>
      <c r="N245" s="240"/>
      <c r="O245" s="240"/>
      <c r="P245" s="240"/>
      <c r="Q245" s="240"/>
      <c r="R245" s="240"/>
      <c r="S245" s="240"/>
      <c r="T245" s="241"/>
      <c r="U245" s="13"/>
      <c r="V245" s="13"/>
      <c r="W245" s="13"/>
      <c r="X245" s="13"/>
      <c r="Y245" s="13"/>
      <c r="Z245" s="13"/>
      <c r="AA245" s="13"/>
      <c r="AB245" s="13"/>
      <c r="AC245" s="13"/>
      <c r="AD245" s="13"/>
      <c r="AE245" s="13"/>
      <c r="AT245" s="242" t="s">
        <v>142</v>
      </c>
      <c r="AU245" s="242" t="s">
        <v>84</v>
      </c>
      <c r="AV245" s="13" t="s">
        <v>84</v>
      </c>
      <c r="AW245" s="13" t="s">
        <v>144</v>
      </c>
      <c r="AX245" s="13" t="s">
        <v>76</v>
      </c>
      <c r="AY245" s="242" t="s">
        <v>128</v>
      </c>
    </row>
    <row r="246" s="14" customFormat="1">
      <c r="A246" s="14"/>
      <c r="B246" s="243"/>
      <c r="C246" s="244"/>
      <c r="D246" s="233" t="s">
        <v>142</v>
      </c>
      <c r="E246" s="245" t="s">
        <v>1</v>
      </c>
      <c r="F246" s="246" t="s">
        <v>145</v>
      </c>
      <c r="G246" s="244"/>
      <c r="H246" s="247">
        <v>96</v>
      </c>
      <c r="I246" s="248"/>
      <c r="J246" s="244"/>
      <c r="K246" s="244"/>
      <c r="L246" s="249"/>
      <c r="M246" s="250"/>
      <c r="N246" s="251"/>
      <c r="O246" s="251"/>
      <c r="P246" s="251"/>
      <c r="Q246" s="251"/>
      <c r="R246" s="251"/>
      <c r="S246" s="251"/>
      <c r="T246" s="252"/>
      <c r="U246" s="14"/>
      <c r="V246" s="14"/>
      <c r="W246" s="14"/>
      <c r="X246" s="14"/>
      <c r="Y246" s="14"/>
      <c r="Z246" s="14"/>
      <c r="AA246" s="14"/>
      <c r="AB246" s="14"/>
      <c r="AC246" s="14"/>
      <c r="AD246" s="14"/>
      <c r="AE246" s="14"/>
      <c r="AT246" s="253" t="s">
        <v>142</v>
      </c>
      <c r="AU246" s="253" t="s">
        <v>84</v>
      </c>
      <c r="AV246" s="14" t="s">
        <v>135</v>
      </c>
      <c r="AW246" s="14" t="s">
        <v>144</v>
      </c>
      <c r="AX246" s="14" t="s">
        <v>21</v>
      </c>
      <c r="AY246" s="253" t="s">
        <v>128</v>
      </c>
    </row>
    <row r="247" s="2" customFormat="1" ht="66.75" customHeight="1">
      <c r="A247" s="38"/>
      <c r="B247" s="39"/>
      <c r="C247" s="218" t="s">
        <v>266</v>
      </c>
      <c r="D247" s="218" t="s">
        <v>131</v>
      </c>
      <c r="E247" s="219" t="s">
        <v>470</v>
      </c>
      <c r="F247" s="220" t="s">
        <v>471</v>
      </c>
      <c r="G247" s="221" t="s">
        <v>163</v>
      </c>
      <c r="H247" s="222">
        <v>1</v>
      </c>
      <c r="I247" s="223"/>
      <c r="J247" s="224">
        <f>ROUND(I247*H247,2)</f>
        <v>0</v>
      </c>
      <c r="K247" s="220" t="s">
        <v>1</v>
      </c>
      <c r="L247" s="44"/>
      <c r="M247" s="225" t="s">
        <v>1</v>
      </c>
      <c r="N247" s="226" t="s">
        <v>41</v>
      </c>
      <c r="O247" s="91"/>
      <c r="P247" s="227">
        <f>O247*H247</f>
        <v>0</v>
      </c>
      <c r="Q247" s="227">
        <v>0</v>
      </c>
      <c r="R247" s="227">
        <f>Q247*H247</f>
        <v>0</v>
      </c>
      <c r="S247" s="227">
        <v>0</v>
      </c>
      <c r="T247" s="228">
        <f>S247*H247</f>
        <v>0</v>
      </c>
      <c r="U247" s="38"/>
      <c r="V247" s="38"/>
      <c r="W247" s="38"/>
      <c r="X247" s="38"/>
      <c r="Y247" s="38"/>
      <c r="Z247" s="38"/>
      <c r="AA247" s="38"/>
      <c r="AB247" s="38"/>
      <c r="AC247" s="38"/>
      <c r="AD247" s="38"/>
      <c r="AE247" s="38"/>
      <c r="AR247" s="229" t="s">
        <v>153</v>
      </c>
      <c r="AT247" s="229" t="s">
        <v>131</v>
      </c>
      <c r="AU247" s="229" t="s">
        <v>84</v>
      </c>
      <c r="AY247" s="17" t="s">
        <v>128</v>
      </c>
      <c r="BE247" s="230">
        <f>IF(N247="základní",J247,0)</f>
        <v>0</v>
      </c>
      <c r="BF247" s="230">
        <f>IF(N247="snížená",J247,0)</f>
        <v>0</v>
      </c>
      <c r="BG247" s="230">
        <f>IF(N247="zákl. přenesená",J247,0)</f>
        <v>0</v>
      </c>
      <c r="BH247" s="230">
        <f>IF(N247="sníž. přenesená",J247,0)</f>
        <v>0</v>
      </c>
      <c r="BI247" s="230">
        <f>IF(N247="nulová",J247,0)</f>
        <v>0</v>
      </c>
      <c r="BJ247" s="17" t="s">
        <v>21</v>
      </c>
      <c r="BK247" s="230">
        <f>ROUND(I247*H247,2)</f>
        <v>0</v>
      </c>
      <c r="BL247" s="17" t="s">
        <v>153</v>
      </c>
      <c r="BM247" s="229" t="s">
        <v>270</v>
      </c>
    </row>
    <row r="248" s="2" customFormat="1" ht="62.7" customHeight="1">
      <c r="A248" s="38"/>
      <c r="B248" s="39"/>
      <c r="C248" s="218" t="s">
        <v>208</v>
      </c>
      <c r="D248" s="218" t="s">
        <v>131</v>
      </c>
      <c r="E248" s="219" t="s">
        <v>472</v>
      </c>
      <c r="F248" s="220" t="s">
        <v>473</v>
      </c>
      <c r="G248" s="221" t="s">
        <v>163</v>
      </c>
      <c r="H248" s="222">
        <v>1</v>
      </c>
      <c r="I248" s="223"/>
      <c r="J248" s="224">
        <f>ROUND(I248*H248,2)</f>
        <v>0</v>
      </c>
      <c r="K248" s="220" t="s">
        <v>1</v>
      </c>
      <c r="L248" s="44"/>
      <c r="M248" s="225" t="s">
        <v>1</v>
      </c>
      <c r="N248" s="226" t="s">
        <v>41</v>
      </c>
      <c r="O248" s="91"/>
      <c r="P248" s="227">
        <f>O248*H248</f>
        <v>0</v>
      </c>
      <c r="Q248" s="227">
        <v>0</v>
      </c>
      <c r="R248" s="227">
        <f>Q248*H248</f>
        <v>0</v>
      </c>
      <c r="S248" s="227">
        <v>0</v>
      </c>
      <c r="T248" s="228">
        <f>S248*H248</f>
        <v>0</v>
      </c>
      <c r="U248" s="38"/>
      <c r="V248" s="38"/>
      <c r="W248" s="38"/>
      <c r="X248" s="38"/>
      <c r="Y248" s="38"/>
      <c r="Z248" s="38"/>
      <c r="AA248" s="38"/>
      <c r="AB248" s="38"/>
      <c r="AC248" s="38"/>
      <c r="AD248" s="38"/>
      <c r="AE248" s="38"/>
      <c r="AR248" s="229" t="s">
        <v>153</v>
      </c>
      <c r="AT248" s="229" t="s">
        <v>131</v>
      </c>
      <c r="AU248" s="229" t="s">
        <v>84</v>
      </c>
      <c r="AY248" s="17" t="s">
        <v>128</v>
      </c>
      <c r="BE248" s="230">
        <f>IF(N248="základní",J248,0)</f>
        <v>0</v>
      </c>
      <c r="BF248" s="230">
        <f>IF(N248="snížená",J248,0)</f>
        <v>0</v>
      </c>
      <c r="BG248" s="230">
        <f>IF(N248="zákl. přenesená",J248,0)</f>
        <v>0</v>
      </c>
      <c r="BH248" s="230">
        <f>IF(N248="sníž. přenesená",J248,0)</f>
        <v>0</v>
      </c>
      <c r="BI248" s="230">
        <f>IF(N248="nulová",J248,0)</f>
        <v>0</v>
      </c>
      <c r="BJ248" s="17" t="s">
        <v>21</v>
      </c>
      <c r="BK248" s="230">
        <f>ROUND(I248*H248,2)</f>
        <v>0</v>
      </c>
      <c r="BL248" s="17" t="s">
        <v>153</v>
      </c>
      <c r="BM248" s="229" t="s">
        <v>273</v>
      </c>
    </row>
    <row r="249" s="2" customFormat="1" ht="66.75" customHeight="1">
      <c r="A249" s="38"/>
      <c r="B249" s="39"/>
      <c r="C249" s="218" t="s">
        <v>274</v>
      </c>
      <c r="D249" s="218" t="s">
        <v>131</v>
      </c>
      <c r="E249" s="219" t="s">
        <v>474</v>
      </c>
      <c r="F249" s="220" t="s">
        <v>475</v>
      </c>
      <c r="G249" s="221" t="s">
        <v>163</v>
      </c>
      <c r="H249" s="222">
        <v>1</v>
      </c>
      <c r="I249" s="223"/>
      <c r="J249" s="224">
        <f>ROUND(I249*H249,2)</f>
        <v>0</v>
      </c>
      <c r="K249" s="220" t="s">
        <v>1</v>
      </c>
      <c r="L249" s="44"/>
      <c r="M249" s="225" t="s">
        <v>1</v>
      </c>
      <c r="N249" s="226" t="s">
        <v>41</v>
      </c>
      <c r="O249" s="91"/>
      <c r="P249" s="227">
        <f>O249*H249</f>
        <v>0</v>
      </c>
      <c r="Q249" s="227">
        <v>0</v>
      </c>
      <c r="R249" s="227">
        <f>Q249*H249</f>
        <v>0</v>
      </c>
      <c r="S249" s="227">
        <v>0</v>
      </c>
      <c r="T249" s="228">
        <f>S249*H249</f>
        <v>0</v>
      </c>
      <c r="U249" s="38"/>
      <c r="V249" s="38"/>
      <c r="W249" s="38"/>
      <c r="X249" s="38"/>
      <c r="Y249" s="38"/>
      <c r="Z249" s="38"/>
      <c r="AA249" s="38"/>
      <c r="AB249" s="38"/>
      <c r="AC249" s="38"/>
      <c r="AD249" s="38"/>
      <c r="AE249" s="38"/>
      <c r="AR249" s="229" t="s">
        <v>153</v>
      </c>
      <c r="AT249" s="229" t="s">
        <v>131</v>
      </c>
      <c r="AU249" s="229" t="s">
        <v>84</v>
      </c>
      <c r="AY249" s="17" t="s">
        <v>128</v>
      </c>
      <c r="BE249" s="230">
        <f>IF(N249="základní",J249,0)</f>
        <v>0</v>
      </c>
      <c r="BF249" s="230">
        <f>IF(N249="snížená",J249,0)</f>
        <v>0</v>
      </c>
      <c r="BG249" s="230">
        <f>IF(N249="zákl. přenesená",J249,0)</f>
        <v>0</v>
      </c>
      <c r="BH249" s="230">
        <f>IF(N249="sníž. přenesená",J249,0)</f>
        <v>0</v>
      </c>
      <c r="BI249" s="230">
        <f>IF(N249="nulová",J249,0)</f>
        <v>0</v>
      </c>
      <c r="BJ249" s="17" t="s">
        <v>21</v>
      </c>
      <c r="BK249" s="230">
        <f>ROUND(I249*H249,2)</f>
        <v>0</v>
      </c>
      <c r="BL249" s="17" t="s">
        <v>153</v>
      </c>
      <c r="BM249" s="229" t="s">
        <v>277</v>
      </c>
    </row>
    <row r="250" s="2" customFormat="1" ht="114.9" customHeight="1">
      <c r="A250" s="38"/>
      <c r="B250" s="39"/>
      <c r="C250" s="218" t="s">
        <v>213</v>
      </c>
      <c r="D250" s="218" t="s">
        <v>131</v>
      </c>
      <c r="E250" s="219" t="s">
        <v>476</v>
      </c>
      <c r="F250" s="220" t="s">
        <v>477</v>
      </c>
      <c r="G250" s="221" t="s">
        <v>163</v>
      </c>
      <c r="H250" s="222">
        <v>1</v>
      </c>
      <c r="I250" s="223"/>
      <c r="J250" s="224">
        <f>ROUND(I250*H250,2)</f>
        <v>0</v>
      </c>
      <c r="K250" s="220" t="s">
        <v>1</v>
      </c>
      <c r="L250" s="44"/>
      <c r="M250" s="225" t="s">
        <v>1</v>
      </c>
      <c r="N250" s="226" t="s">
        <v>41</v>
      </c>
      <c r="O250" s="91"/>
      <c r="P250" s="227">
        <f>O250*H250</f>
        <v>0</v>
      </c>
      <c r="Q250" s="227">
        <v>0</v>
      </c>
      <c r="R250" s="227">
        <f>Q250*H250</f>
        <v>0</v>
      </c>
      <c r="S250" s="227">
        <v>0</v>
      </c>
      <c r="T250" s="228">
        <f>S250*H250</f>
        <v>0</v>
      </c>
      <c r="U250" s="38"/>
      <c r="V250" s="38"/>
      <c r="W250" s="38"/>
      <c r="X250" s="38"/>
      <c r="Y250" s="38"/>
      <c r="Z250" s="38"/>
      <c r="AA250" s="38"/>
      <c r="AB250" s="38"/>
      <c r="AC250" s="38"/>
      <c r="AD250" s="38"/>
      <c r="AE250" s="38"/>
      <c r="AR250" s="229" t="s">
        <v>153</v>
      </c>
      <c r="AT250" s="229" t="s">
        <v>131</v>
      </c>
      <c r="AU250" s="229" t="s">
        <v>84</v>
      </c>
      <c r="AY250" s="17" t="s">
        <v>128</v>
      </c>
      <c r="BE250" s="230">
        <f>IF(N250="základní",J250,0)</f>
        <v>0</v>
      </c>
      <c r="BF250" s="230">
        <f>IF(N250="snížená",J250,0)</f>
        <v>0</v>
      </c>
      <c r="BG250" s="230">
        <f>IF(N250="zákl. přenesená",J250,0)</f>
        <v>0</v>
      </c>
      <c r="BH250" s="230">
        <f>IF(N250="sníž. přenesená",J250,0)</f>
        <v>0</v>
      </c>
      <c r="BI250" s="230">
        <f>IF(N250="nulová",J250,0)</f>
        <v>0</v>
      </c>
      <c r="BJ250" s="17" t="s">
        <v>21</v>
      </c>
      <c r="BK250" s="230">
        <f>ROUND(I250*H250,2)</f>
        <v>0</v>
      </c>
      <c r="BL250" s="17" t="s">
        <v>153</v>
      </c>
      <c r="BM250" s="229" t="s">
        <v>280</v>
      </c>
    </row>
    <row r="251" s="2" customFormat="1" ht="55.5" customHeight="1">
      <c r="A251" s="38"/>
      <c r="B251" s="39"/>
      <c r="C251" s="218" t="s">
        <v>281</v>
      </c>
      <c r="D251" s="218" t="s">
        <v>131</v>
      </c>
      <c r="E251" s="219" t="s">
        <v>478</v>
      </c>
      <c r="F251" s="220" t="s">
        <v>479</v>
      </c>
      <c r="G251" s="221" t="s">
        <v>163</v>
      </c>
      <c r="H251" s="222">
        <v>1</v>
      </c>
      <c r="I251" s="223"/>
      <c r="J251" s="224">
        <f>ROUND(I251*H251,2)</f>
        <v>0</v>
      </c>
      <c r="K251" s="220" t="s">
        <v>1</v>
      </c>
      <c r="L251" s="44"/>
      <c r="M251" s="225" t="s">
        <v>1</v>
      </c>
      <c r="N251" s="226" t="s">
        <v>41</v>
      </c>
      <c r="O251" s="91"/>
      <c r="P251" s="227">
        <f>O251*H251</f>
        <v>0</v>
      </c>
      <c r="Q251" s="227">
        <v>0</v>
      </c>
      <c r="R251" s="227">
        <f>Q251*H251</f>
        <v>0</v>
      </c>
      <c r="S251" s="227">
        <v>0</v>
      </c>
      <c r="T251" s="228">
        <f>S251*H251</f>
        <v>0</v>
      </c>
      <c r="U251" s="38"/>
      <c r="V251" s="38"/>
      <c r="W251" s="38"/>
      <c r="X251" s="38"/>
      <c r="Y251" s="38"/>
      <c r="Z251" s="38"/>
      <c r="AA251" s="38"/>
      <c r="AB251" s="38"/>
      <c r="AC251" s="38"/>
      <c r="AD251" s="38"/>
      <c r="AE251" s="38"/>
      <c r="AR251" s="229" t="s">
        <v>153</v>
      </c>
      <c r="AT251" s="229" t="s">
        <v>131</v>
      </c>
      <c r="AU251" s="229" t="s">
        <v>84</v>
      </c>
      <c r="AY251" s="17" t="s">
        <v>128</v>
      </c>
      <c r="BE251" s="230">
        <f>IF(N251="základní",J251,0)</f>
        <v>0</v>
      </c>
      <c r="BF251" s="230">
        <f>IF(N251="snížená",J251,0)</f>
        <v>0</v>
      </c>
      <c r="BG251" s="230">
        <f>IF(N251="zákl. přenesená",J251,0)</f>
        <v>0</v>
      </c>
      <c r="BH251" s="230">
        <f>IF(N251="sníž. přenesená",J251,0)</f>
        <v>0</v>
      </c>
      <c r="BI251" s="230">
        <f>IF(N251="nulová",J251,0)</f>
        <v>0</v>
      </c>
      <c r="BJ251" s="17" t="s">
        <v>21</v>
      </c>
      <c r="BK251" s="230">
        <f>ROUND(I251*H251,2)</f>
        <v>0</v>
      </c>
      <c r="BL251" s="17" t="s">
        <v>153</v>
      </c>
      <c r="BM251" s="229" t="s">
        <v>284</v>
      </c>
    </row>
    <row r="252" s="2" customFormat="1" ht="37.8" customHeight="1">
      <c r="A252" s="38"/>
      <c r="B252" s="39"/>
      <c r="C252" s="218" t="s">
        <v>216</v>
      </c>
      <c r="D252" s="218" t="s">
        <v>131</v>
      </c>
      <c r="E252" s="219" t="s">
        <v>480</v>
      </c>
      <c r="F252" s="220" t="s">
        <v>481</v>
      </c>
      <c r="G252" s="221" t="s">
        <v>163</v>
      </c>
      <c r="H252" s="222">
        <v>33</v>
      </c>
      <c r="I252" s="223"/>
      <c r="J252" s="224">
        <f>ROUND(I252*H252,2)</f>
        <v>0</v>
      </c>
      <c r="K252" s="220" t="s">
        <v>141</v>
      </c>
      <c r="L252" s="44"/>
      <c r="M252" s="225" t="s">
        <v>1</v>
      </c>
      <c r="N252" s="226" t="s">
        <v>41</v>
      </c>
      <c r="O252" s="91"/>
      <c r="P252" s="227">
        <f>O252*H252</f>
        <v>0</v>
      </c>
      <c r="Q252" s="227">
        <v>0</v>
      </c>
      <c r="R252" s="227">
        <f>Q252*H252</f>
        <v>0</v>
      </c>
      <c r="S252" s="227">
        <v>0</v>
      </c>
      <c r="T252" s="228">
        <f>S252*H252</f>
        <v>0</v>
      </c>
      <c r="U252" s="38"/>
      <c r="V252" s="38"/>
      <c r="W252" s="38"/>
      <c r="X252" s="38"/>
      <c r="Y252" s="38"/>
      <c r="Z252" s="38"/>
      <c r="AA252" s="38"/>
      <c r="AB252" s="38"/>
      <c r="AC252" s="38"/>
      <c r="AD252" s="38"/>
      <c r="AE252" s="38"/>
      <c r="AR252" s="229" t="s">
        <v>153</v>
      </c>
      <c r="AT252" s="229" t="s">
        <v>131</v>
      </c>
      <c r="AU252" s="229" t="s">
        <v>84</v>
      </c>
      <c r="AY252" s="17" t="s">
        <v>128</v>
      </c>
      <c r="BE252" s="230">
        <f>IF(N252="základní",J252,0)</f>
        <v>0</v>
      </c>
      <c r="BF252" s="230">
        <f>IF(N252="snížená",J252,0)</f>
        <v>0</v>
      </c>
      <c r="BG252" s="230">
        <f>IF(N252="zákl. přenesená",J252,0)</f>
        <v>0</v>
      </c>
      <c r="BH252" s="230">
        <f>IF(N252="sníž. přenesená",J252,0)</f>
        <v>0</v>
      </c>
      <c r="BI252" s="230">
        <f>IF(N252="nulová",J252,0)</f>
        <v>0</v>
      </c>
      <c r="BJ252" s="17" t="s">
        <v>21</v>
      </c>
      <c r="BK252" s="230">
        <f>ROUND(I252*H252,2)</f>
        <v>0</v>
      </c>
      <c r="BL252" s="17" t="s">
        <v>153</v>
      </c>
      <c r="BM252" s="229" t="s">
        <v>288</v>
      </c>
    </row>
    <row r="253" s="13" customFormat="1">
      <c r="A253" s="13"/>
      <c r="B253" s="231"/>
      <c r="C253" s="232"/>
      <c r="D253" s="233" t="s">
        <v>142</v>
      </c>
      <c r="E253" s="234" t="s">
        <v>1</v>
      </c>
      <c r="F253" s="235" t="s">
        <v>482</v>
      </c>
      <c r="G253" s="232"/>
      <c r="H253" s="236">
        <v>2</v>
      </c>
      <c r="I253" s="237"/>
      <c r="J253" s="232"/>
      <c r="K253" s="232"/>
      <c r="L253" s="238"/>
      <c r="M253" s="239"/>
      <c r="N253" s="240"/>
      <c r="O253" s="240"/>
      <c r="P253" s="240"/>
      <c r="Q253" s="240"/>
      <c r="R253" s="240"/>
      <c r="S253" s="240"/>
      <c r="T253" s="241"/>
      <c r="U253" s="13"/>
      <c r="V253" s="13"/>
      <c r="W253" s="13"/>
      <c r="X253" s="13"/>
      <c r="Y253" s="13"/>
      <c r="Z253" s="13"/>
      <c r="AA253" s="13"/>
      <c r="AB253" s="13"/>
      <c r="AC253" s="13"/>
      <c r="AD253" s="13"/>
      <c r="AE253" s="13"/>
      <c r="AT253" s="242" t="s">
        <v>142</v>
      </c>
      <c r="AU253" s="242" t="s">
        <v>84</v>
      </c>
      <c r="AV253" s="13" t="s">
        <v>84</v>
      </c>
      <c r="AW253" s="13" t="s">
        <v>144</v>
      </c>
      <c r="AX253" s="13" t="s">
        <v>76</v>
      </c>
      <c r="AY253" s="242" t="s">
        <v>128</v>
      </c>
    </row>
    <row r="254" s="13" customFormat="1">
      <c r="A254" s="13"/>
      <c r="B254" s="231"/>
      <c r="C254" s="232"/>
      <c r="D254" s="233" t="s">
        <v>142</v>
      </c>
      <c r="E254" s="234" t="s">
        <v>1</v>
      </c>
      <c r="F254" s="235" t="s">
        <v>483</v>
      </c>
      <c r="G254" s="232"/>
      <c r="H254" s="236">
        <v>12</v>
      </c>
      <c r="I254" s="237"/>
      <c r="J254" s="232"/>
      <c r="K254" s="232"/>
      <c r="L254" s="238"/>
      <c r="M254" s="239"/>
      <c r="N254" s="240"/>
      <c r="O254" s="240"/>
      <c r="P254" s="240"/>
      <c r="Q254" s="240"/>
      <c r="R254" s="240"/>
      <c r="S254" s="240"/>
      <c r="T254" s="241"/>
      <c r="U254" s="13"/>
      <c r="V254" s="13"/>
      <c r="W254" s="13"/>
      <c r="X254" s="13"/>
      <c r="Y254" s="13"/>
      <c r="Z254" s="13"/>
      <c r="AA254" s="13"/>
      <c r="AB254" s="13"/>
      <c r="AC254" s="13"/>
      <c r="AD254" s="13"/>
      <c r="AE254" s="13"/>
      <c r="AT254" s="242" t="s">
        <v>142</v>
      </c>
      <c r="AU254" s="242" t="s">
        <v>84</v>
      </c>
      <c r="AV254" s="13" t="s">
        <v>84</v>
      </c>
      <c r="AW254" s="13" t="s">
        <v>144</v>
      </c>
      <c r="AX254" s="13" t="s">
        <v>76</v>
      </c>
      <c r="AY254" s="242" t="s">
        <v>128</v>
      </c>
    </row>
    <row r="255" s="13" customFormat="1">
      <c r="A255" s="13"/>
      <c r="B255" s="231"/>
      <c r="C255" s="232"/>
      <c r="D255" s="233" t="s">
        <v>142</v>
      </c>
      <c r="E255" s="234" t="s">
        <v>1</v>
      </c>
      <c r="F255" s="235" t="s">
        <v>484</v>
      </c>
      <c r="G255" s="232"/>
      <c r="H255" s="236">
        <v>12</v>
      </c>
      <c r="I255" s="237"/>
      <c r="J255" s="232"/>
      <c r="K255" s="232"/>
      <c r="L255" s="238"/>
      <c r="M255" s="239"/>
      <c r="N255" s="240"/>
      <c r="O255" s="240"/>
      <c r="P255" s="240"/>
      <c r="Q255" s="240"/>
      <c r="R255" s="240"/>
      <c r="S255" s="240"/>
      <c r="T255" s="241"/>
      <c r="U255" s="13"/>
      <c r="V255" s="13"/>
      <c r="W255" s="13"/>
      <c r="X255" s="13"/>
      <c r="Y255" s="13"/>
      <c r="Z255" s="13"/>
      <c r="AA255" s="13"/>
      <c r="AB255" s="13"/>
      <c r="AC255" s="13"/>
      <c r="AD255" s="13"/>
      <c r="AE255" s="13"/>
      <c r="AT255" s="242" t="s">
        <v>142</v>
      </c>
      <c r="AU255" s="242" t="s">
        <v>84</v>
      </c>
      <c r="AV255" s="13" t="s">
        <v>84</v>
      </c>
      <c r="AW255" s="13" t="s">
        <v>144</v>
      </c>
      <c r="AX255" s="13" t="s">
        <v>76</v>
      </c>
      <c r="AY255" s="242" t="s">
        <v>128</v>
      </c>
    </row>
    <row r="256" s="13" customFormat="1">
      <c r="A256" s="13"/>
      <c r="B256" s="231"/>
      <c r="C256" s="232"/>
      <c r="D256" s="233" t="s">
        <v>142</v>
      </c>
      <c r="E256" s="234" t="s">
        <v>1</v>
      </c>
      <c r="F256" s="235" t="s">
        <v>485</v>
      </c>
      <c r="G256" s="232"/>
      <c r="H256" s="236">
        <v>7</v>
      </c>
      <c r="I256" s="237"/>
      <c r="J256" s="232"/>
      <c r="K256" s="232"/>
      <c r="L256" s="238"/>
      <c r="M256" s="239"/>
      <c r="N256" s="240"/>
      <c r="O256" s="240"/>
      <c r="P256" s="240"/>
      <c r="Q256" s="240"/>
      <c r="R256" s="240"/>
      <c r="S256" s="240"/>
      <c r="T256" s="241"/>
      <c r="U256" s="13"/>
      <c r="V256" s="13"/>
      <c r="W256" s="13"/>
      <c r="X256" s="13"/>
      <c r="Y256" s="13"/>
      <c r="Z256" s="13"/>
      <c r="AA256" s="13"/>
      <c r="AB256" s="13"/>
      <c r="AC256" s="13"/>
      <c r="AD256" s="13"/>
      <c r="AE256" s="13"/>
      <c r="AT256" s="242" t="s">
        <v>142</v>
      </c>
      <c r="AU256" s="242" t="s">
        <v>84</v>
      </c>
      <c r="AV256" s="13" t="s">
        <v>84</v>
      </c>
      <c r="AW256" s="13" t="s">
        <v>144</v>
      </c>
      <c r="AX256" s="13" t="s">
        <v>76</v>
      </c>
      <c r="AY256" s="242" t="s">
        <v>128</v>
      </c>
    </row>
    <row r="257" s="14" customFormat="1">
      <c r="A257" s="14"/>
      <c r="B257" s="243"/>
      <c r="C257" s="244"/>
      <c r="D257" s="233" t="s">
        <v>142</v>
      </c>
      <c r="E257" s="245" t="s">
        <v>1</v>
      </c>
      <c r="F257" s="246" t="s">
        <v>145</v>
      </c>
      <c r="G257" s="244"/>
      <c r="H257" s="247">
        <v>33</v>
      </c>
      <c r="I257" s="248"/>
      <c r="J257" s="244"/>
      <c r="K257" s="244"/>
      <c r="L257" s="249"/>
      <c r="M257" s="250"/>
      <c r="N257" s="251"/>
      <c r="O257" s="251"/>
      <c r="P257" s="251"/>
      <c r="Q257" s="251"/>
      <c r="R257" s="251"/>
      <c r="S257" s="251"/>
      <c r="T257" s="252"/>
      <c r="U257" s="14"/>
      <c r="V257" s="14"/>
      <c r="W257" s="14"/>
      <c r="X257" s="14"/>
      <c r="Y257" s="14"/>
      <c r="Z257" s="14"/>
      <c r="AA257" s="14"/>
      <c r="AB257" s="14"/>
      <c r="AC257" s="14"/>
      <c r="AD257" s="14"/>
      <c r="AE257" s="14"/>
      <c r="AT257" s="253" t="s">
        <v>142</v>
      </c>
      <c r="AU257" s="253" t="s">
        <v>84</v>
      </c>
      <c r="AV257" s="14" t="s">
        <v>135</v>
      </c>
      <c r="AW257" s="14" t="s">
        <v>144</v>
      </c>
      <c r="AX257" s="14" t="s">
        <v>21</v>
      </c>
      <c r="AY257" s="253" t="s">
        <v>128</v>
      </c>
    </row>
    <row r="258" s="2" customFormat="1" ht="49.05" customHeight="1">
      <c r="A258" s="38"/>
      <c r="B258" s="39"/>
      <c r="C258" s="254" t="s">
        <v>291</v>
      </c>
      <c r="D258" s="254" t="s">
        <v>155</v>
      </c>
      <c r="E258" s="255" t="s">
        <v>486</v>
      </c>
      <c r="F258" s="256" t="s">
        <v>487</v>
      </c>
      <c r="G258" s="257" t="s">
        <v>163</v>
      </c>
      <c r="H258" s="258">
        <v>33</v>
      </c>
      <c r="I258" s="259"/>
      <c r="J258" s="260">
        <f>ROUND(I258*H258,2)</f>
        <v>0</v>
      </c>
      <c r="K258" s="256" t="s">
        <v>1</v>
      </c>
      <c r="L258" s="261"/>
      <c r="M258" s="262" t="s">
        <v>1</v>
      </c>
      <c r="N258" s="263" t="s">
        <v>41</v>
      </c>
      <c r="O258" s="91"/>
      <c r="P258" s="227">
        <f>O258*H258</f>
        <v>0</v>
      </c>
      <c r="Q258" s="227">
        <v>0</v>
      </c>
      <c r="R258" s="227">
        <f>Q258*H258</f>
        <v>0</v>
      </c>
      <c r="S258" s="227">
        <v>0</v>
      </c>
      <c r="T258" s="228">
        <f>S258*H258</f>
        <v>0</v>
      </c>
      <c r="U258" s="38"/>
      <c r="V258" s="38"/>
      <c r="W258" s="38"/>
      <c r="X258" s="38"/>
      <c r="Y258" s="38"/>
      <c r="Z258" s="38"/>
      <c r="AA258" s="38"/>
      <c r="AB258" s="38"/>
      <c r="AC258" s="38"/>
      <c r="AD258" s="38"/>
      <c r="AE258" s="38"/>
      <c r="AR258" s="229" t="s">
        <v>158</v>
      </c>
      <c r="AT258" s="229" t="s">
        <v>155</v>
      </c>
      <c r="AU258" s="229" t="s">
        <v>84</v>
      </c>
      <c r="AY258" s="17" t="s">
        <v>128</v>
      </c>
      <c r="BE258" s="230">
        <f>IF(N258="základní",J258,0)</f>
        <v>0</v>
      </c>
      <c r="BF258" s="230">
        <f>IF(N258="snížená",J258,0)</f>
        <v>0</v>
      </c>
      <c r="BG258" s="230">
        <f>IF(N258="zákl. přenesená",J258,0)</f>
        <v>0</v>
      </c>
      <c r="BH258" s="230">
        <f>IF(N258="sníž. přenesená",J258,0)</f>
        <v>0</v>
      </c>
      <c r="BI258" s="230">
        <f>IF(N258="nulová",J258,0)</f>
        <v>0</v>
      </c>
      <c r="BJ258" s="17" t="s">
        <v>21</v>
      </c>
      <c r="BK258" s="230">
        <f>ROUND(I258*H258,2)</f>
        <v>0</v>
      </c>
      <c r="BL258" s="17" t="s">
        <v>153</v>
      </c>
      <c r="BM258" s="229" t="s">
        <v>294</v>
      </c>
    </row>
    <row r="259" s="2" customFormat="1" ht="44.25" customHeight="1">
      <c r="A259" s="38"/>
      <c r="B259" s="39"/>
      <c r="C259" s="218" t="s">
        <v>220</v>
      </c>
      <c r="D259" s="218" t="s">
        <v>131</v>
      </c>
      <c r="E259" s="219" t="s">
        <v>488</v>
      </c>
      <c r="F259" s="220" t="s">
        <v>489</v>
      </c>
      <c r="G259" s="221" t="s">
        <v>163</v>
      </c>
      <c r="H259" s="222">
        <v>10</v>
      </c>
      <c r="I259" s="223"/>
      <c r="J259" s="224">
        <f>ROUND(I259*H259,2)</f>
        <v>0</v>
      </c>
      <c r="K259" s="220" t="s">
        <v>141</v>
      </c>
      <c r="L259" s="44"/>
      <c r="M259" s="225" t="s">
        <v>1</v>
      </c>
      <c r="N259" s="226" t="s">
        <v>41</v>
      </c>
      <c r="O259" s="91"/>
      <c r="P259" s="227">
        <f>O259*H259</f>
        <v>0</v>
      </c>
      <c r="Q259" s="227">
        <v>0</v>
      </c>
      <c r="R259" s="227">
        <f>Q259*H259</f>
        <v>0</v>
      </c>
      <c r="S259" s="227">
        <v>0</v>
      </c>
      <c r="T259" s="228">
        <f>S259*H259</f>
        <v>0</v>
      </c>
      <c r="U259" s="38"/>
      <c r="V259" s="38"/>
      <c r="W259" s="38"/>
      <c r="X259" s="38"/>
      <c r="Y259" s="38"/>
      <c r="Z259" s="38"/>
      <c r="AA259" s="38"/>
      <c r="AB259" s="38"/>
      <c r="AC259" s="38"/>
      <c r="AD259" s="38"/>
      <c r="AE259" s="38"/>
      <c r="AR259" s="229" t="s">
        <v>153</v>
      </c>
      <c r="AT259" s="229" t="s">
        <v>131</v>
      </c>
      <c r="AU259" s="229" t="s">
        <v>84</v>
      </c>
      <c r="AY259" s="17" t="s">
        <v>128</v>
      </c>
      <c r="BE259" s="230">
        <f>IF(N259="základní",J259,0)</f>
        <v>0</v>
      </c>
      <c r="BF259" s="230">
        <f>IF(N259="snížená",J259,0)</f>
        <v>0</v>
      </c>
      <c r="BG259" s="230">
        <f>IF(N259="zákl. přenesená",J259,0)</f>
        <v>0</v>
      </c>
      <c r="BH259" s="230">
        <f>IF(N259="sníž. přenesená",J259,0)</f>
        <v>0</v>
      </c>
      <c r="BI259" s="230">
        <f>IF(N259="nulová",J259,0)</f>
        <v>0</v>
      </c>
      <c r="BJ259" s="17" t="s">
        <v>21</v>
      </c>
      <c r="BK259" s="230">
        <f>ROUND(I259*H259,2)</f>
        <v>0</v>
      </c>
      <c r="BL259" s="17" t="s">
        <v>153</v>
      </c>
      <c r="BM259" s="229" t="s">
        <v>297</v>
      </c>
    </row>
    <row r="260" s="13" customFormat="1">
      <c r="A260" s="13"/>
      <c r="B260" s="231"/>
      <c r="C260" s="232"/>
      <c r="D260" s="233" t="s">
        <v>142</v>
      </c>
      <c r="E260" s="234" t="s">
        <v>1</v>
      </c>
      <c r="F260" s="235" t="s">
        <v>490</v>
      </c>
      <c r="G260" s="232"/>
      <c r="H260" s="236">
        <v>6</v>
      </c>
      <c r="I260" s="237"/>
      <c r="J260" s="232"/>
      <c r="K260" s="232"/>
      <c r="L260" s="238"/>
      <c r="M260" s="239"/>
      <c r="N260" s="240"/>
      <c r="O260" s="240"/>
      <c r="P260" s="240"/>
      <c r="Q260" s="240"/>
      <c r="R260" s="240"/>
      <c r="S260" s="240"/>
      <c r="T260" s="241"/>
      <c r="U260" s="13"/>
      <c r="V260" s="13"/>
      <c r="W260" s="13"/>
      <c r="X260" s="13"/>
      <c r="Y260" s="13"/>
      <c r="Z260" s="13"/>
      <c r="AA260" s="13"/>
      <c r="AB260" s="13"/>
      <c r="AC260" s="13"/>
      <c r="AD260" s="13"/>
      <c r="AE260" s="13"/>
      <c r="AT260" s="242" t="s">
        <v>142</v>
      </c>
      <c r="AU260" s="242" t="s">
        <v>84</v>
      </c>
      <c r="AV260" s="13" t="s">
        <v>84</v>
      </c>
      <c r="AW260" s="13" t="s">
        <v>144</v>
      </c>
      <c r="AX260" s="13" t="s">
        <v>76</v>
      </c>
      <c r="AY260" s="242" t="s">
        <v>128</v>
      </c>
    </row>
    <row r="261" s="13" customFormat="1">
      <c r="A261" s="13"/>
      <c r="B261" s="231"/>
      <c r="C261" s="232"/>
      <c r="D261" s="233" t="s">
        <v>142</v>
      </c>
      <c r="E261" s="234" t="s">
        <v>1</v>
      </c>
      <c r="F261" s="235" t="s">
        <v>491</v>
      </c>
      <c r="G261" s="232"/>
      <c r="H261" s="236">
        <v>1</v>
      </c>
      <c r="I261" s="237"/>
      <c r="J261" s="232"/>
      <c r="K261" s="232"/>
      <c r="L261" s="238"/>
      <c r="M261" s="239"/>
      <c r="N261" s="240"/>
      <c r="O261" s="240"/>
      <c r="P261" s="240"/>
      <c r="Q261" s="240"/>
      <c r="R261" s="240"/>
      <c r="S261" s="240"/>
      <c r="T261" s="241"/>
      <c r="U261" s="13"/>
      <c r="V261" s="13"/>
      <c r="W261" s="13"/>
      <c r="X261" s="13"/>
      <c r="Y261" s="13"/>
      <c r="Z261" s="13"/>
      <c r="AA261" s="13"/>
      <c r="AB261" s="13"/>
      <c r="AC261" s="13"/>
      <c r="AD261" s="13"/>
      <c r="AE261" s="13"/>
      <c r="AT261" s="242" t="s">
        <v>142</v>
      </c>
      <c r="AU261" s="242" t="s">
        <v>84</v>
      </c>
      <c r="AV261" s="13" t="s">
        <v>84</v>
      </c>
      <c r="AW261" s="13" t="s">
        <v>144</v>
      </c>
      <c r="AX261" s="13" t="s">
        <v>76</v>
      </c>
      <c r="AY261" s="242" t="s">
        <v>128</v>
      </c>
    </row>
    <row r="262" s="13" customFormat="1">
      <c r="A262" s="13"/>
      <c r="B262" s="231"/>
      <c r="C262" s="232"/>
      <c r="D262" s="233" t="s">
        <v>142</v>
      </c>
      <c r="E262" s="234" t="s">
        <v>1</v>
      </c>
      <c r="F262" s="235" t="s">
        <v>492</v>
      </c>
      <c r="G262" s="232"/>
      <c r="H262" s="236">
        <v>1</v>
      </c>
      <c r="I262" s="237"/>
      <c r="J262" s="232"/>
      <c r="K262" s="232"/>
      <c r="L262" s="238"/>
      <c r="M262" s="239"/>
      <c r="N262" s="240"/>
      <c r="O262" s="240"/>
      <c r="P262" s="240"/>
      <c r="Q262" s="240"/>
      <c r="R262" s="240"/>
      <c r="S262" s="240"/>
      <c r="T262" s="241"/>
      <c r="U262" s="13"/>
      <c r="V262" s="13"/>
      <c r="W262" s="13"/>
      <c r="X262" s="13"/>
      <c r="Y262" s="13"/>
      <c r="Z262" s="13"/>
      <c r="AA262" s="13"/>
      <c r="AB262" s="13"/>
      <c r="AC262" s="13"/>
      <c r="AD262" s="13"/>
      <c r="AE262" s="13"/>
      <c r="AT262" s="242" t="s">
        <v>142</v>
      </c>
      <c r="AU262" s="242" t="s">
        <v>84</v>
      </c>
      <c r="AV262" s="13" t="s">
        <v>84</v>
      </c>
      <c r="AW262" s="13" t="s">
        <v>144</v>
      </c>
      <c r="AX262" s="13" t="s">
        <v>76</v>
      </c>
      <c r="AY262" s="242" t="s">
        <v>128</v>
      </c>
    </row>
    <row r="263" s="13" customFormat="1">
      <c r="A263" s="13"/>
      <c r="B263" s="231"/>
      <c r="C263" s="232"/>
      <c r="D263" s="233" t="s">
        <v>142</v>
      </c>
      <c r="E263" s="234" t="s">
        <v>1</v>
      </c>
      <c r="F263" s="235" t="s">
        <v>493</v>
      </c>
      <c r="G263" s="232"/>
      <c r="H263" s="236">
        <v>2</v>
      </c>
      <c r="I263" s="237"/>
      <c r="J263" s="232"/>
      <c r="K263" s="232"/>
      <c r="L263" s="238"/>
      <c r="M263" s="239"/>
      <c r="N263" s="240"/>
      <c r="O263" s="240"/>
      <c r="P263" s="240"/>
      <c r="Q263" s="240"/>
      <c r="R263" s="240"/>
      <c r="S263" s="240"/>
      <c r="T263" s="241"/>
      <c r="U263" s="13"/>
      <c r="V263" s="13"/>
      <c r="W263" s="13"/>
      <c r="X263" s="13"/>
      <c r="Y263" s="13"/>
      <c r="Z263" s="13"/>
      <c r="AA263" s="13"/>
      <c r="AB263" s="13"/>
      <c r="AC263" s="13"/>
      <c r="AD263" s="13"/>
      <c r="AE263" s="13"/>
      <c r="AT263" s="242" t="s">
        <v>142</v>
      </c>
      <c r="AU263" s="242" t="s">
        <v>84</v>
      </c>
      <c r="AV263" s="13" t="s">
        <v>84</v>
      </c>
      <c r="AW263" s="13" t="s">
        <v>144</v>
      </c>
      <c r="AX263" s="13" t="s">
        <v>76</v>
      </c>
      <c r="AY263" s="242" t="s">
        <v>128</v>
      </c>
    </row>
    <row r="264" s="14" customFormat="1">
      <c r="A264" s="14"/>
      <c r="B264" s="243"/>
      <c r="C264" s="244"/>
      <c r="D264" s="233" t="s">
        <v>142</v>
      </c>
      <c r="E264" s="245" t="s">
        <v>1</v>
      </c>
      <c r="F264" s="246" t="s">
        <v>145</v>
      </c>
      <c r="G264" s="244"/>
      <c r="H264" s="247">
        <v>10</v>
      </c>
      <c r="I264" s="248"/>
      <c r="J264" s="244"/>
      <c r="K264" s="244"/>
      <c r="L264" s="249"/>
      <c r="M264" s="250"/>
      <c r="N264" s="251"/>
      <c r="O264" s="251"/>
      <c r="P264" s="251"/>
      <c r="Q264" s="251"/>
      <c r="R264" s="251"/>
      <c r="S264" s="251"/>
      <c r="T264" s="252"/>
      <c r="U264" s="14"/>
      <c r="V264" s="14"/>
      <c r="W264" s="14"/>
      <c r="X264" s="14"/>
      <c r="Y264" s="14"/>
      <c r="Z264" s="14"/>
      <c r="AA264" s="14"/>
      <c r="AB264" s="14"/>
      <c r="AC264" s="14"/>
      <c r="AD264" s="14"/>
      <c r="AE264" s="14"/>
      <c r="AT264" s="253" t="s">
        <v>142</v>
      </c>
      <c r="AU264" s="253" t="s">
        <v>84</v>
      </c>
      <c r="AV264" s="14" t="s">
        <v>135</v>
      </c>
      <c r="AW264" s="14" t="s">
        <v>144</v>
      </c>
      <c r="AX264" s="14" t="s">
        <v>21</v>
      </c>
      <c r="AY264" s="253" t="s">
        <v>128</v>
      </c>
    </row>
    <row r="265" s="2" customFormat="1" ht="44.25" customHeight="1">
      <c r="A265" s="38"/>
      <c r="B265" s="39"/>
      <c r="C265" s="254" t="s">
        <v>299</v>
      </c>
      <c r="D265" s="254" t="s">
        <v>155</v>
      </c>
      <c r="E265" s="255" t="s">
        <v>494</v>
      </c>
      <c r="F265" s="256" t="s">
        <v>495</v>
      </c>
      <c r="G265" s="257" t="s">
        <v>163</v>
      </c>
      <c r="H265" s="258">
        <v>10</v>
      </c>
      <c r="I265" s="259"/>
      <c r="J265" s="260">
        <f>ROUND(I265*H265,2)</f>
        <v>0</v>
      </c>
      <c r="K265" s="256" t="s">
        <v>1</v>
      </c>
      <c r="L265" s="261"/>
      <c r="M265" s="262" t="s">
        <v>1</v>
      </c>
      <c r="N265" s="263" t="s">
        <v>41</v>
      </c>
      <c r="O265" s="91"/>
      <c r="P265" s="227">
        <f>O265*H265</f>
        <v>0</v>
      </c>
      <c r="Q265" s="227">
        <v>0</v>
      </c>
      <c r="R265" s="227">
        <f>Q265*H265</f>
        <v>0</v>
      </c>
      <c r="S265" s="227">
        <v>0</v>
      </c>
      <c r="T265" s="228">
        <f>S265*H265</f>
        <v>0</v>
      </c>
      <c r="U265" s="38"/>
      <c r="V265" s="38"/>
      <c r="W265" s="38"/>
      <c r="X265" s="38"/>
      <c r="Y265" s="38"/>
      <c r="Z265" s="38"/>
      <c r="AA265" s="38"/>
      <c r="AB265" s="38"/>
      <c r="AC265" s="38"/>
      <c r="AD265" s="38"/>
      <c r="AE265" s="38"/>
      <c r="AR265" s="229" t="s">
        <v>158</v>
      </c>
      <c r="AT265" s="229" t="s">
        <v>155</v>
      </c>
      <c r="AU265" s="229" t="s">
        <v>84</v>
      </c>
      <c r="AY265" s="17" t="s">
        <v>128</v>
      </c>
      <c r="BE265" s="230">
        <f>IF(N265="základní",J265,0)</f>
        <v>0</v>
      </c>
      <c r="BF265" s="230">
        <f>IF(N265="snížená",J265,0)</f>
        <v>0</v>
      </c>
      <c r="BG265" s="230">
        <f>IF(N265="zákl. přenesená",J265,0)</f>
        <v>0</v>
      </c>
      <c r="BH265" s="230">
        <f>IF(N265="sníž. přenesená",J265,0)</f>
        <v>0</v>
      </c>
      <c r="BI265" s="230">
        <f>IF(N265="nulová",J265,0)</f>
        <v>0</v>
      </c>
      <c r="BJ265" s="17" t="s">
        <v>21</v>
      </c>
      <c r="BK265" s="230">
        <f>ROUND(I265*H265,2)</f>
        <v>0</v>
      </c>
      <c r="BL265" s="17" t="s">
        <v>153</v>
      </c>
      <c r="BM265" s="229" t="s">
        <v>300</v>
      </c>
    </row>
    <row r="266" s="2" customFormat="1" ht="33" customHeight="1">
      <c r="A266" s="38"/>
      <c r="B266" s="39"/>
      <c r="C266" s="218" t="s">
        <v>224</v>
      </c>
      <c r="D266" s="218" t="s">
        <v>131</v>
      </c>
      <c r="E266" s="219" t="s">
        <v>496</v>
      </c>
      <c r="F266" s="220" t="s">
        <v>497</v>
      </c>
      <c r="G266" s="221" t="s">
        <v>163</v>
      </c>
      <c r="H266" s="222">
        <v>33</v>
      </c>
      <c r="I266" s="223"/>
      <c r="J266" s="224">
        <f>ROUND(I266*H266,2)</f>
        <v>0</v>
      </c>
      <c r="K266" s="220" t="s">
        <v>141</v>
      </c>
      <c r="L266" s="44"/>
      <c r="M266" s="225" t="s">
        <v>1</v>
      </c>
      <c r="N266" s="226" t="s">
        <v>41</v>
      </c>
      <c r="O266" s="91"/>
      <c r="P266" s="227">
        <f>O266*H266</f>
        <v>0</v>
      </c>
      <c r="Q266" s="227">
        <v>0</v>
      </c>
      <c r="R266" s="227">
        <f>Q266*H266</f>
        <v>0</v>
      </c>
      <c r="S266" s="227">
        <v>0</v>
      </c>
      <c r="T266" s="228">
        <f>S266*H266</f>
        <v>0</v>
      </c>
      <c r="U266" s="38"/>
      <c r="V266" s="38"/>
      <c r="W266" s="38"/>
      <c r="X266" s="38"/>
      <c r="Y266" s="38"/>
      <c r="Z266" s="38"/>
      <c r="AA266" s="38"/>
      <c r="AB266" s="38"/>
      <c r="AC266" s="38"/>
      <c r="AD266" s="38"/>
      <c r="AE266" s="38"/>
      <c r="AR266" s="229" t="s">
        <v>153</v>
      </c>
      <c r="AT266" s="229" t="s">
        <v>131</v>
      </c>
      <c r="AU266" s="229" t="s">
        <v>84</v>
      </c>
      <c r="AY266" s="17" t="s">
        <v>128</v>
      </c>
      <c r="BE266" s="230">
        <f>IF(N266="základní",J266,0)</f>
        <v>0</v>
      </c>
      <c r="BF266" s="230">
        <f>IF(N266="snížená",J266,0)</f>
        <v>0</v>
      </c>
      <c r="BG266" s="230">
        <f>IF(N266="zákl. přenesená",J266,0)</f>
        <v>0</v>
      </c>
      <c r="BH266" s="230">
        <f>IF(N266="sníž. přenesená",J266,0)</f>
        <v>0</v>
      </c>
      <c r="BI266" s="230">
        <f>IF(N266="nulová",J266,0)</f>
        <v>0</v>
      </c>
      <c r="BJ266" s="17" t="s">
        <v>21</v>
      </c>
      <c r="BK266" s="230">
        <f>ROUND(I266*H266,2)</f>
        <v>0</v>
      </c>
      <c r="BL266" s="17" t="s">
        <v>153</v>
      </c>
      <c r="BM266" s="229" t="s">
        <v>303</v>
      </c>
    </row>
    <row r="267" s="13" customFormat="1">
      <c r="A267" s="13"/>
      <c r="B267" s="231"/>
      <c r="C267" s="232"/>
      <c r="D267" s="233" t="s">
        <v>142</v>
      </c>
      <c r="E267" s="234" t="s">
        <v>1</v>
      </c>
      <c r="F267" s="235" t="s">
        <v>498</v>
      </c>
      <c r="G267" s="232"/>
      <c r="H267" s="236">
        <v>2</v>
      </c>
      <c r="I267" s="237"/>
      <c r="J267" s="232"/>
      <c r="K267" s="232"/>
      <c r="L267" s="238"/>
      <c r="M267" s="239"/>
      <c r="N267" s="240"/>
      <c r="O267" s="240"/>
      <c r="P267" s="240"/>
      <c r="Q267" s="240"/>
      <c r="R267" s="240"/>
      <c r="S267" s="240"/>
      <c r="T267" s="241"/>
      <c r="U267" s="13"/>
      <c r="V267" s="13"/>
      <c r="W267" s="13"/>
      <c r="X267" s="13"/>
      <c r="Y267" s="13"/>
      <c r="Z267" s="13"/>
      <c r="AA267" s="13"/>
      <c r="AB267" s="13"/>
      <c r="AC267" s="13"/>
      <c r="AD267" s="13"/>
      <c r="AE267" s="13"/>
      <c r="AT267" s="242" t="s">
        <v>142</v>
      </c>
      <c r="AU267" s="242" t="s">
        <v>84</v>
      </c>
      <c r="AV267" s="13" t="s">
        <v>84</v>
      </c>
      <c r="AW267" s="13" t="s">
        <v>144</v>
      </c>
      <c r="AX267" s="13" t="s">
        <v>76</v>
      </c>
      <c r="AY267" s="242" t="s">
        <v>128</v>
      </c>
    </row>
    <row r="268" s="13" customFormat="1">
      <c r="A268" s="13"/>
      <c r="B268" s="231"/>
      <c r="C268" s="232"/>
      <c r="D268" s="233" t="s">
        <v>142</v>
      </c>
      <c r="E268" s="234" t="s">
        <v>1</v>
      </c>
      <c r="F268" s="235" t="s">
        <v>483</v>
      </c>
      <c r="G268" s="232"/>
      <c r="H268" s="236">
        <v>12</v>
      </c>
      <c r="I268" s="237"/>
      <c r="J268" s="232"/>
      <c r="K268" s="232"/>
      <c r="L268" s="238"/>
      <c r="M268" s="239"/>
      <c r="N268" s="240"/>
      <c r="O268" s="240"/>
      <c r="P268" s="240"/>
      <c r="Q268" s="240"/>
      <c r="R268" s="240"/>
      <c r="S268" s="240"/>
      <c r="T268" s="241"/>
      <c r="U268" s="13"/>
      <c r="V268" s="13"/>
      <c r="W268" s="13"/>
      <c r="X268" s="13"/>
      <c r="Y268" s="13"/>
      <c r="Z268" s="13"/>
      <c r="AA268" s="13"/>
      <c r="AB268" s="13"/>
      <c r="AC268" s="13"/>
      <c r="AD268" s="13"/>
      <c r="AE268" s="13"/>
      <c r="AT268" s="242" t="s">
        <v>142</v>
      </c>
      <c r="AU268" s="242" t="s">
        <v>84</v>
      </c>
      <c r="AV268" s="13" t="s">
        <v>84</v>
      </c>
      <c r="AW268" s="13" t="s">
        <v>144</v>
      </c>
      <c r="AX268" s="13" t="s">
        <v>76</v>
      </c>
      <c r="AY268" s="242" t="s">
        <v>128</v>
      </c>
    </row>
    <row r="269" s="13" customFormat="1">
      <c r="A269" s="13"/>
      <c r="B269" s="231"/>
      <c r="C269" s="232"/>
      <c r="D269" s="233" t="s">
        <v>142</v>
      </c>
      <c r="E269" s="234" t="s">
        <v>1</v>
      </c>
      <c r="F269" s="235" t="s">
        <v>484</v>
      </c>
      <c r="G269" s="232"/>
      <c r="H269" s="236">
        <v>12</v>
      </c>
      <c r="I269" s="237"/>
      <c r="J269" s="232"/>
      <c r="K269" s="232"/>
      <c r="L269" s="238"/>
      <c r="M269" s="239"/>
      <c r="N269" s="240"/>
      <c r="O269" s="240"/>
      <c r="P269" s="240"/>
      <c r="Q269" s="240"/>
      <c r="R269" s="240"/>
      <c r="S269" s="240"/>
      <c r="T269" s="241"/>
      <c r="U269" s="13"/>
      <c r="V269" s="13"/>
      <c r="W269" s="13"/>
      <c r="X269" s="13"/>
      <c r="Y269" s="13"/>
      <c r="Z269" s="13"/>
      <c r="AA269" s="13"/>
      <c r="AB269" s="13"/>
      <c r="AC269" s="13"/>
      <c r="AD269" s="13"/>
      <c r="AE269" s="13"/>
      <c r="AT269" s="242" t="s">
        <v>142</v>
      </c>
      <c r="AU269" s="242" t="s">
        <v>84</v>
      </c>
      <c r="AV269" s="13" t="s">
        <v>84</v>
      </c>
      <c r="AW269" s="13" t="s">
        <v>144</v>
      </c>
      <c r="AX269" s="13" t="s">
        <v>76</v>
      </c>
      <c r="AY269" s="242" t="s">
        <v>128</v>
      </c>
    </row>
    <row r="270" s="13" customFormat="1">
      <c r="A270" s="13"/>
      <c r="B270" s="231"/>
      <c r="C270" s="232"/>
      <c r="D270" s="233" t="s">
        <v>142</v>
      </c>
      <c r="E270" s="234" t="s">
        <v>1</v>
      </c>
      <c r="F270" s="235" t="s">
        <v>485</v>
      </c>
      <c r="G270" s="232"/>
      <c r="H270" s="236">
        <v>7</v>
      </c>
      <c r="I270" s="237"/>
      <c r="J270" s="232"/>
      <c r="K270" s="232"/>
      <c r="L270" s="238"/>
      <c r="M270" s="239"/>
      <c r="N270" s="240"/>
      <c r="O270" s="240"/>
      <c r="P270" s="240"/>
      <c r="Q270" s="240"/>
      <c r="R270" s="240"/>
      <c r="S270" s="240"/>
      <c r="T270" s="241"/>
      <c r="U270" s="13"/>
      <c r="V270" s="13"/>
      <c r="W270" s="13"/>
      <c r="X270" s="13"/>
      <c r="Y270" s="13"/>
      <c r="Z270" s="13"/>
      <c r="AA270" s="13"/>
      <c r="AB270" s="13"/>
      <c r="AC270" s="13"/>
      <c r="AD270" s="13"/>
      <c r="AE270" s="13"/>
      <c r="AT270" s="242" t="s">
        <v>142</v>
      </c>
      <c r="AU270" s="242" t="s">
        <v>84</v>
      </c>
      <c r="AV270" s="13" t="s">
        <v>84</v>
      </c>
      <c r="AW270" s="13" t="s">
        <v>144</v>
      </c>
      <c r="AX270" s="13" t="s">
        <v>76</v>
      </c>
      <c r="AY270" s="242" t="s">
        <v>128</v>
      </c>
    </row>
    <row r="271" s="14" customFormat="1">
      <c r="A271" s="14"/>
      <c r="B271" s="243"/>
      <c r="C271" s="244"/>
      <c r="D271" s="233" t="s">
        <v>142</v>
      </c>
      <c r="E271" s="245" t="s">
        <v>1</v>
      </c>
      <c r="F271" s="246" t="s">
        <v>145</v>
      </c>
      <c r="G271" s="244"/>
      <c r="H271" s="247">
        <v>33</v>
      </c>
      <c r="I271" s="248"/>
      <c r="J271" s="244"/>
      <c r="K271" s="244"/>
      <c r="L271" s="249"/>
      <c r="M271" s="250"/>
      <c r="N271" s="251"/>
      <c r="O271" s="251"/>
      <c r="P271" s="251"/>
      <c r="Q271" s="251"/>
      <c r="R271" s="251"/>
      <c r="S271" s="251"/>
      <c r="T271" s="252"/>
      <c r="U271" s="14"/>
      <c r="V271" s="14"/>
      <c r="W271" s="14"/>
      <c r="X271" s="14"/>
      <c r="Y271" s="14"/>
      <c r="Z271" s="14"/>
      <c r="AA271" s="14"/>
      <c r="AB271" s="14"/>
      <c r="AC271" s="14"/>
      <c r="AD271" s="14"/>
      <c r="AE271" s="14"/>
      <c r="AT271" s="253" t="s">
        <v>142</v>
      </c>
      <c r="AU271" s="253" t="s">
        <v>84</v>
      </c>
      <c r="AV271" s="14" t="s">
        <v>135</v>
      </c>
      <c r="AW271" s="14" t="s">
        <v>144</v>
      </c>
      <c r="AX271" s="14" t="s">
        <v>21</v>
      </c>
      <c r="AY271" s="253" t="s">
        <v>128</v>
      </c>
    </row>
    <row r="272" s="2" customFormat="1" ht="44.25" customHeight="1">
      <c r="A272" s="38"/>
      <c r="B272" s="39"/>
      <c r="C272" s="254" t="s">
        <v>305</v>
      </c>
      <c r="D272" s="254" t="s">
        <v>155</v>
      </c>
      <c r="E272" s="255" t="s">
        <v>240</v>
      </c>
      <c r="F272" s="256" t="s">
        <v>499</v>
      </c>
      <c r="G272" s="257" t="s">
        <v>163</v>
      </c>
      <c r="H272" s="258">
        <v>33</v>
      </c>
      <c r="I272" s="259"/>
      <c r="J272" s="260">
        <f>ROUND(I272*H272,2)</f>
        <v>0</v>
      </c>
      <c r="K272" s="256" t="s">
        <v>1</v>
      </c>
      <c r="L272" s="261"/>
      <c r="M272" s="262" t="s">
        <v>1</v>
      </c>
      <c r="N272" s="263" t="s">
        <v>41</v>
      </c>
      <c r="O272" s="91"/>
      <c r="P272" s="227">
        <f>O272*H272</f>
        <v>0</v>
      </c>
      <c r="Q272" s="227">
        <v>0</v>
      </c>
      <c r="R272" s="227">
        <f>Q272*H272</f>
        <v>0</v>
      </c>
      <c r="S272" s="227">
        <v>0</v>
      </c>
      <c r="T272" s="228">
        <f>S272*H272</f>
        <v>0</v>
      </c>
      <c r="U272" s="38"/>
      <c r="V272" s="38"/>
      <c r="W272" s="38"/>
      <c r="X272" s="38"/>
      <c r="Y272" s="38"/>
      <c r="Z272" s="38"/>
      <c r="AA272" s="38"/>
      <c r="AB272" s="38"/>
      <c r="AC272" s="38"/>
      <c r="AD272" s="38"/>
      <c r="AE272" s="38"/>
      <c r="AR272" s="229" t="s">
        <v>158</v>
      </c>
      <c r="AT272" s="229" t="s">
        <v>155</v>
      </c>
      <c r="AU272" s="229" t="s">
        <v>84</v>
      </c>
      <c r="AY272" s="17" t="s">
        <v>128</v>
      </c>
      <c r="BE272" s="230">
        <f>IF(N272="základní",J272,0)</f>
        <v>0</v>
      </c>
      <c r="BF272" s="230">
        <f>IF(N272="snížená",J272,0)</f>
        <v>0</v>
      </c>
      <c r="BG272" s="230">
        <f>IF(N272="zákl. přenesená",J272,0)</f>
        <v>0</v>
      </c>
      <c r="BH272" s="230">
        <f>IF(N272="sníž. přenesená",J272,0)</f>
        <v>0</v>
      </c>
      <c r="BI272" s="230">
        <f>IF(N272="nulová",J272,0)</f>
        <v>0</v>
      </c>
      <c r="BJ272" s="17" t="s">
        <v>21</v>
      </c>
      <c r="BK272" s="230">
        <f>ROUND(I272*H272,2)</f>
        <v>0</v>
      </c>
      <c r="BL272" s="17" t="s">
        <v>153</v>
      </c>
      <c r="BM272" s="229" t="s">
        <v>308</v>
      </c>
    </row>
    <row r="273" s="2" customFormat="1" ht="37.8" customHeight="1">
      <c r="A273" s="38"/>
      <c r="B273" s="39"/>
      <c r="C273" s="218" t="s">
        <v>228</v>
      </c>
      <c r="D273" s="218" t="s">
        <v>131</v>
      </c>
      <c r="E273" s="219" t="s">
        <v>500</v>
      </c>
      <c r="F273" s="220" t="s">
        <v>501</v>
      </c>
      <c r="G273" s="221" t="s">
        <v>163</v>
      </c>
      <c r="H273" s="222">
        <v>2</v>
      </c>
      <c r="I273" s="223"/>
      <c r="J273" s="224">
        <f>ROUND(I273*H273,2)</f>
        <v>0</v>
      </c>
      <c r="K273" s="220" t="s">
        <v>141</v>
      </c>
      <c r="L273" s="44"/>
      <c r="M273" s="225" t="s">
        <v>1</v>
      </c>
      <c r="N273" s="226" t="s">
        <v>41</v>
      </c>
      <c r="O273" s="91"/>
      <c r="P273" s="227">
        <f>O273*H273</f>
        <v>0</v>
      </c>
      <c r="Q273" s="227">
        <v>0</v>
      </c>
      <c r="R273" s="227">
        <f>Q273*H273</f>
        <v>0</v>
      </c>
      <c r="S273" s="227">
        <v>0</v>
      </c>
      <c r="T273" s="228">
        <f>S273*H273</f>
        <v>0</v>
      </c>
      <c r="U273" s="38"/>
      <c r="V273" s="38"/>
      <c r="W273" s="38"/>
      <c r="X273" s="38"/>
      <c r="Y273" s="38"/>
      <c r="Z273" s="38"/>
      <c r="AA273" s="38"/>
      <c r="AB273" s="38"/>
      <c r="AC273" s="38"/>
      <c r="AD273" s="38"/>
      <c r="AE273" s="38"/>
      <c r="AR273" s="229" t="s">
        <v>153</v>
      </c>
      <c r="AT273" s="229" t="s">
        <v>131</v>
      </c>
      <c r="AU273" s="229" t="s">
        <v>84</v>
      </c>
      <c r="AY273" s="17" t="s">
        <v>128</v>
      </c>
      <c r="BE273" s="230">
        <f>IF(N273="základní",J273,0)</f>
        <v>0</v>
      </c>
      <c r="BF273" s="230">
        <f>IF(N273="snížená",J273,0)</f>
        <v>0</v>
      </c>
      <c r="BG273" s="230">
        <f>IF(N273="zákl. přenesená",J273,0)</f>
        <v>0</v>
      </c>
      <c r="BH273" s="230">
        <f>IF(N273="sníž. přenesená",J273,0)</f>
        <v>0</v>
      </c>
      <c r="BI273" s="230">
        <f>IF(N273="nulová",J273,0)</f>
        <v>0</v>
      </c>
      <c r="BJ273" s="17" t="s">
        <v>21</v>
      </c>
      <c r="BK273" s="230">
        <f>ROUND(I273*H273,2)</f>
        <v>0</v>
      </c>
      <c r="BL273" s="17" t="s">
        <v>153</v>
      </c>
      <c r="BM273" s="229" t="s">
        <v>312</v>
      </c>
    </row>
    <row r="274" s="13" customFormat="1">
      <c r="A274" s="13"/>
      <c r="B274" s="231"/>
      <c r="C274" s="232"/>
      <c r="D274" s="233" t="s">
        <v>142</v>
      </c>
      <c r="E274" s="234" t="s">
        <v>1</v>
      </c>
      <c r="F274" s="235" t="s">
        <v>502</v>
      </c>
      <c r="G274" s="232"/>
      <c r="H274" s="236">
        <v>1</v>
      </c>
      <c r="I274" s="237"/>
      <c r="J274" s="232"/>
      <c r="K274" s="232"/>
      <c r="L274" s="238"/>
      <c r="M274" s="239"/>
      <c r="N274" s="240"/>
      <c r="O274" s="240"/>
      <c r="P274" s="240"/>
      <c r="Q274" s="240"/>
      <c r="R274" s="240"/>
      <c r="S274" s="240"/>
      <c r="T274" s="241"/>
      <c r="U274" s="13"/>
      <c r="V274" s="13"/>
      <c r="W274" s="13"/>
      <c r="X274" s="13"/>
      <c r="Y274" s="13"/>
      <c r="Z274" s="13"/>
      <c r="AA274" s="13"/>
      <c r="AB274" s="13"/>
      <c r="AC274" s="13"/>
      <c r="AD274" s="13"/>
      <c r="AE274" s="13"/>
      <c r="AT274" s="242" t="s">
        <v>142</v>
      </c>
      <c r="AU274" s="242" t="s">
        <v>84</v>
      </c>
      <c r="AV274" s="13" t="s">
        <v>84</v>
      </c>
      <c r="AW274" s="13" t="s">
        <v>144</v>
      </c>
      <c r="AX274" s="13" t="s">
        <v>76</v>
      </c>
      <c r="AY274" s="242" t="s">
        <v>128</v>
      </c>
    </row>
    <row r="275" s="13" customFormat="1">
      <c r="A275" s="13"/>
      <c r="B275" s="231"/>
      <c r="C275" s="232"/>
      <c r="D275" s="233" t="s">
        <v>142</v>
      </c>
      <c r="E275" s="234" t="s">
        <v>1</v>
      </c>
      <c r="F275" s="235" t="s">
        <v>503</v>
      </c>
      <c r="G275" s="232"/>
      <c r="H275" s="236">
        <v>1</v>
      </c>
      <c r="I275" s="237"/>
      <c r="J275" s="232"/>
      <c r="K275" s="232"/>
      <c r="L275" s="238"/>
      <c r="M275" s="239"/>
      <c r="N275" s="240"/>
      <c r="O275" s="240"/>
      <c r="P275" s="240"/>
      <c r="Q275" s="240"/>
      <c r="R275" s="240"/>
      <c r="S275" s="240"/>
      <c r="T275" s="241"/>
      <c r="U275" s="13"/>
      <c r="V275" s="13"/>
      <c r="W275" s="13"/>
      <c r="X275" s="13"/>
      <c r="Y275" s="13"/>
      <c r="Z275" s="13"/>
      <c r="AA275" s="13"/>
      <c r="AB275" s="13"/>
      <c r="AC275" s="13"/>
      <c r="AD275" s="13"/>
      <c r="AE275" s="13"/>
      <c r="AT275" s="242" t="s">
        <v>142</v>
      </c>
      <c r="AU275" s="242" t="s">
        <v>84</v>
      </c>
      <c r="AV275" s="13" t="s">
        <v>84</v>
      </c>
      <c r="AW275" s="13" t="s">
        <v>144</v>
      </c>
      <c r="AX275" s="13" t="s">
        <v>76</v>
      </c>
      <c r="AY275" s="242" t="s">
        <v>128</v>
      </c>
    </row>
    <row r="276" s="14" customFormat="1">
      <c r="A276" s="14"/>
      <c r="B276" s="243"/>
      <c r="C276" s="244"/>
      <c r="D276" s="233" t="s">
        <v>142</v>
      </c>
      <c r="E276" s="245" t="s">
        <v>1</v>
      </c>
      <c r="F276" s="246" t="s">
        <v>145</v>
      </c>
      <c r="G276" s="244"/>
      <c r="H276" s="247">
        <v>2</v>
      </c>
      <c r="I276" s="248"/>
      <c r="J276" s="244"/>
      <c r="K276" s="244"/>
      <c r="L276" s="249"/>
      <c r="M276" s="250"/>
      <c r="N276" s="251"/>
      <c r="O276" s="251"/>
      <c r="P276" s="251"/>
      <c r="Q276" s="251"/>
      <c r="R276" s="251"/>
      <c r="S276" s="251"/>
      <c r="T276" s="252"/>
      <c r="U276" s="14"/>
      <c r="V276" s="14"/>
      <c r="W276" s="14"/>
      <c r="X276" s="14"/>
      <c r="Y276" s="14"/>
      <c r="Z276" s="14"/>
      <c r="AA276" s="14"/>
      <c r="AB276" s="14"/>
      <c r="AC276" s="14"/>
      <c r="AD276" s="14"/>
      <c r="AE276" s="14"/>
      <c r="AT276" s="253" t="s">
        <v>142</v>
      </c>
      <c r="AU276" s="253" t="s">
        <v>84</v>
      </c>
      <c r="AV276" s="14" t="s">
        <v>135</v>
      </c>
      <c r="AW276" s="14" t="s">
        <v>144</v>
      </c>
      <c r="AX276" s="14" t="s">
        <v>21</v>
      </c>
      <c r="AY276" s="253" t="s">
        <v>128</v>
      </c>
    </row>
    <row r="277" s="2" customFormat="1" ht="44.25" customHeight="1">
      <c r="A277" s="38"/>
      <c r="B277" s="39"/>
      <c r="C277" s="254" t="s">
        <v>313</v>
      </c>
      <c r="D277" s="254" t="s">
        <v>155</v>
      </c>
      <c r="E277" s="255" t="s">
        <v>504</v>
      </c>
      <c r="F277" s="256" t="s">
        <v>505</v>
      </c>
      <c r="G277" s="257" t="s">
        <v>163</v>
      </c>
      <c r="H277" s="258">
        <v>2</v>
      </c>
      <c r="I277" s="259"/>
      <c r="J277" s="260">
        <f>ROUND(I277*H277,2)</f>
        <v>0</v>
      </c>
      <c r="K277" s="256" t="s">
        <v>1</v>
      </c>
      <c r="L277" s="261"/>
      <c r="M277" s="262" t="s">
        <v>1</v>
      </c>
      <c r="N277" s="263" t="s">
        <v>41</v>
      </c>
      <c r="O277" s="91"/>
      <c r="P277" s="227">
        <f>O277*H277</f>
        <v>0</v>
      </c>
      <c r="Q277" s="227">
        <v>0</v>
      </c>
      <c r="R277" s="227">
        <f>Q277*H277</f>
        <v>0</v>
      </c>
      <c r="S277" s="227">
        <v>0</v>
      </c>
      <c r="T277" s="228">
        <f>S277*H277</f>
        <v>0</v>
      </c>
      <c r="U277" s="38"/>
      <c r="V277" s="38"/>
      <c r="W277" s="38"/>
      <c r="X277" s="38"/>
      <c r="Y277" s="38"/>
      <c r="Z277" s="38"/>
      <c r="AA277" s="38"/>
      <c r="AB277" s="38"/>
      <c r="AC277" s="38"/>
      <c r="AD277" s="38"/>
      <c r="AE277" s="38"/>
      <c r="AR277" s="229" t="s">
        <v>158</v>
      </c>
      <c r="AT277" s="229" t="s">
        <v>155</v>
      </c>
      <c r="AU277" s="229" t="s">
        <v>84</v>
      </c>
      <c r="AY277" s="17" t="s">
        <v>128</v>
      </c>
      <c r="BE277" s="230">
        <f>IF(N277="základní",J277,0)</f>
        <v>0</v>
      </c>
      <c r="BF277" s="230">
        <f>IF(N277="snížená",J277,0)</f>
        <v>0</v>
      </c>
      <c r="BG277" s="230">
        <f>IF(N277="zákl. přenesená",J277,0)</f>
        <v>0</v>
      </c>
      <c r="BH277" s="230">
        <f>IF(N277="sníž. přenesená",J277,0)</f>
        <v>0</v>
      </c>
      <c r="BI277" s="230">
        <f>IF(N277="nulová",J277,0)</f>
        <v>0</v>
      </c>
      <c r="BJ277" s="17" t="s">
        <v>21</v>
      </c>
      <c r="BK277" s="230">
        <f>ROUND(I277*H277,2)</f>
        <v>0</v>
      </c>
      <c r="BL277" s="17" t="s">
        <v>153</v>
      </c>
      <c r="BM277" s="229" t="s">
        <v>316</v>
      </c>
    </row>
    <row r="278" s="2" customFormat="1" ht="37.8" customHeight="1">
      <c r="A278" s="38"/>
      <c r="B278" s="39"/>
      <c r="C278" s="218" t="s">
        <v>231</v>
      </c>
      <c r="D278" s="218" t="s">
        <v>131</v>
      </c>
      <c r="E278" s="219" t="s">
        <v>506</v>
      </c>
      <c r="F278" s="220" t="s">
        <v>507</v>
      </c>
      <c r="G278" s="221" t="s">
        <v>163</v>
      </c>
      <c r="H278" s="222">
        <v>1</v>
      </c>
      <c r="I278" s="223"/>
      <c r="J278" s="224">
        <f>ROUND(I278*H278,2)</f>
        <v>0</v>
      </c>
      <c r="K278" s="220" t="s">
        <v>141</v>
      </c>
      <c r="L278" s="44"/>
      <c r="M278" s="225" t="s">
        <v>1</v>
      </c>
      <c r="N278" s="226" t="s">
        <v>41</v>
      </c>
      <c r="O278" s="91"/>
      <c r="P278" s="227">
        <f>O278*H278</f>
        <v>0</v>
      </c>
      <c r="Q278" s="227">
        <v>0</v>
      </c>
      <c r="R278" s="227">
        <f>Q278*H278</f>
        <v>0</v>
      </c>
      <c r="S278" s="227">
        <v>0</v>
      </c>
      <c r="T278" s="228">
        <f>S278*H278</f>
        <v>0</v>
      </c>
      <c r="U278" s="38"/>
      <c r="V278" s="38"/>
      <c r="W278" s="38"/>
      <c r="X278" s="38"/>
      <c r="Y278" s="38"/>
      <c r="Z278" s="38"/>
      <c r="AA278" s="38"/>
      <c r="AB278" s="38"/>
      <c r="AC278" s="38"/>
      <c r="AD278" s="38"/>
      <c r="AE278" s="38"/>
      <c r="AR278" s="229" t="s">
        <v>153</v>
      </c>
      <c r="AT278" s="229" t="s">
        <v>131</v>
      </c>
      <c r="AU278" s="229" t="s">
        <v>84</v>
      </c>
      <c r="AY278" s="17" t="s">
        <v>128</v>
      </c>
      <c r="BE278" s="230">
        <f>IF(N278="základní",J278,0)</f>
        <v>0</v>
      </c>
      <c r="BF278" s="230">
        <f>IF(N278="snížená",J278,0)</f>
        <v>0</v>
      </c>
      <c r="BG278" s="230">
        <f>IF(N278="zákl. přenesená",J278,0)</f>
        <v>0</v>
      </c>
      <c r="BH278" s="230">
        <f>IF(N278="sníž. přenesená",J278,0)</f>
        <v>0</v>
      </c>
      <c r="BI278" s="230">
        <f>IF(N278="nulová",J278,0)</f>
        <v>0</v>
      </c>
      <c r="BJ278" s="17" t="s">
        <v>21</v>
      </c>
      <c r="BK278" s="230">
        <f>ROUND(I278*H278,2)</f>
        <v>0</v>
      </c>
      <c r="BL278" s="17" t="s">
        <v>153</v>
      </c>
      <c r="BM278" s="229" t="s">
        <v>322</v>
      </c>
    </row>
    <row r="279" s="13" customFormat="1">
      <c r="A279" s="13"/>
      <c r="B279" s="231"/>
      <c r="C279" s="232"/>
      <c r="D279" s="233" t="s">
        <v>142</v>
      </c>
      <c r="E279" s="234" t="s">
        <v>1</v>
      </c>
      <c r="F279" s="235" t="s">
        <v>508</v>
      </c>
      <c r="G279" s="232"/>
      <c r="H279" s="236">
        <v>1</v>
      </c>
      <c r="I279" s="237"/>
      <c r="J279" s="232"/>
      <c r="K279" s="232"/>
      <c r="L279" s="238"/>
      <c r="M279" s="239"/>
      <c r="N279" s="240"/>
      <c r="O279" s="240"/>
      <c r="P279" s="240"/>
      <c r="Q279" s="240"/>
      <c r="R279" s="240"/>
      <c r="S279" s="240"/>
      <c r="T279" s="241"/>
      <c r="U279" s="13"/>
      <c r="V279" s="13"/>
      <c r="W279" s="13"/>
      <c r="X279" s="13"/>
      <c r="Y279" s="13"/>
      <c r="Z279" s="13"/>
      <c r="AA279" s="13"/>
      <c r="AB279" s="13"/>
      <c r="AC279" s="13"/>
      <c r="AD279" s="13"/>
      <c r="AE279" s="13"/>
      <c r="AT279" s="242" t="s">
        <v>142</v>
      </c>
      <c r="AU279" s="242" t="s">
        <v>84</v>
      </c>
      <c r="AV279" s="13" t="s">
        <v>84</v>
      </c>
      <c r="AW279" s="13" t="s">
        <v>144</v>
      </c>
      <c r="AX279" s="13" t="s">
        <v>76</v>
      </c>
      <c r="AY279" s="242" t="s">
        <v>128</v>
      </c>
    </row>
    <row r="280" s="14" customFormat="1">
      <c r="A280" s="14"/>
      <c r="B280" s="243"/>
      <c r="C280" s="244"/>
      <c r="D280" s="233" t="s">
        <v>142</v>
      </c>
      <c r="E280" s="245" t="s">
        <v>1</v>
      </c>
      <c r="F280" s="246" t="s">
        <v>145</v>
      </c>
      <c r="G280" s="244"/>
      <c r="H280" s="247">
        <v>1</v>
      </c>
      <c r="I280" s="248"/>
      <c r="J280" s="244"/>
      <c r="K280" s="244"/>
      <c r="L280" s="249"/>
      <c r="M280" s="250"/>
      <c r="N280" s="251"/>
      <c r="O280" s="251"/>
      <c r="P280" s="251"/>
      <c r="Q280" s="251"/>
      <c r="R280" s="251"/>
      <c r="S280" s="251"/>
      <c r="T280" s="252"/>
      <c r="U280" s="14"/>
      <c r="V280" s="14"/>
      <c r="W280" s="14"/>
      <c r="X280" s="14"/>
      <c r="Y280" s="14"/>
      <c r="Z280" s="14"/>
      <c r="AA280" s="14"/>
      <c r="AB280" s="14"/>
      <c r="AC280" s="14"/>
      <c r="AD280" s="14"/>
      <c r="AE280" s="14"/>
      <c r="AT280" s="253" t="s">
        <v>142</v>
      </c>
      <c r="AU280" s="253" t="s">
        <v>84</v>
      </c>
      <c r="AV280" s="14" t="s">
        <v>135</v>
      </c>
      <c r="AW280" s="14" t="s">
        <v>144</v>
      </c>
      <c r="AX280" s="14" t="s">
        <v>21</v>
      </c>
      <c r="AY280" s="253" t="s">
        <v>128</v>
      </c>
    </row>
    <row r="281" s="2" customFormat="1" ht="49.05" customHeight="1">
      <c r="A281" s="38"/>
      <c r="B281" s="39"/>
      <c r="C281" s="254" t="s">
        <v>323</v>
      </c>
      <c r="D281" s="254" t="s">
        <v>155</v>
      </c>
      <c r="E281" s="255" t="s">
        <v>509</v>
      </c>
      <c r="F281" s="256" t="s">
        <v>510</v>
      </c>
      <c r="G281" s="257" t="s">
        <v>163</v>
      </c>
      <c r="H281" s="258">
        <v>1</v>
      </c>
      <c r="I281" s="259"/>
      <c r="J281" s="260">
        <f>ROUND(I281*H281,2)</f>
        <v>0</v>
      </c>
      <c r="K281" s="256" t="s">
        <v>1</v>
      </c>
      <c r="L281" s="261"/>
      <c r="M281" s="262" t="s">
        <v>1</v>
      </c>
      <c r="N281" s="263" t="s">
        <v>41</v>
      </c>
      <c r="O281" s="91"/>
      <c r="P281" s="227">
        <f>O281*H281</f>
        <v>0</v>
      </c>
      <c r="Q281" s="227">
        <v>0</v>
      </c>
      <c r="R281" s="227">
        <f>Q281*H281</f>
        <v>0</v>
      </c>
      <c r="S281" s="227">
        <v>0</v>
      </c>
      <c r="T281" s="228">
        <f>S281*H281</f>
        <v>0</v>
      </c>
      <c r="U281" s="38"/>
      <c r="V281" s="38"/>
      <c r="W281" s="38"/>
      <c r="X281" s="38"/>
      <c r="Y281" s="38"/>
      <c r="Z281" s="38"/>
      <c r="AA281" s="38"/>
      <c r="AB281" s="38"/>
      <c r="AC281" s="38"/>
      <c r="AD281" s="38"/>
      <c r="AE281" s="38"/>
      <c r="AR281" s="229" t="s">
        <v>158</v>
      </c>
      <c r="AT281" s="229" t="s">
        <v>155</v>
      </c>
      <c r="AU281" s="229" t="s">
        <v>84</v>
      </c>
      <c r="AY281" s="17" t="s">
        <v>128</v>
      </c>
      <c r="BE281" s="230">
        <f>IF(N281="základní",J281,0)</f>
        <v>0</v>
      </c>
      <c r="BF281" s="230">
        <f>IF(N281="snížená",J281,0)</f>
        <v>0</v>
      </c>
      <c r="BG281" s="230">
        <f>IF(N281="zákl. přenesená",J281,0)</f>
        <v>0</v>
      </c>
      <c r="BH281" s="230">
        <f>IF(N281="sníž. přenesená",J281,0)</f>
        <v>0</v>
      </c>
      <c r="BI281" s="230">
        <f>IF(N281="nulová",J281,0)</f>
        <v>0</v>
      </c>
      <c r="BJ281" s="17" t="s">
        <v>21</v>
      </c>
      <c r="BK281" s="230">
        <f>ROUND(I281*H281,2)</f>
        <v>0</v>
      </c>
      <c r="BL281" s="17" t="s">
        <v>153</v>
      </c>
      <c r="BM281" s="229" t="s">
        <v>327</v>
      </c>
    </row>
    <row r="282" s="2" customFormat="1" ht="37.8" customHeight="1">
      <c r="A282" s="38"/>
      <c r="B282" s="39"/>
      <c r="C282" s="218" t="s">
        <v>235</v>
      </c>
      <c r="D282" s="218" t="s">
        <v>131</v>
      </c>
      <c r="E282" s="219" t="s">
        <v>511</v>
      </c>
      <c r="F282" s="220" t="s">
        <v>512</v>
      </c>
      <c r="G282" s="221" t="s">
        <v>163</v>
      </c>
      <c r="H282" s="222">
        <v>6</v>
      </c>
      <c r="I282" s="223"/>
      <c r="J282" s="224">
        <f>ROUND(I282*H282,2)</f>
        <v>0</v>
      </c>
      <c r="K282" s="220" t="s">
        <v>141</v>
      </c>
      <c r="L282" s="44"/>
      <c r="M282" s="225" t="s">
        <v>1</v>
      </c>
      <c r="N282" s="226" t="s">
        <v>41</v>
      </c>
      <c r="O282" s="91"/>
      <c r="P282" s="227">
        <f>O282*H282</f>
        <v>0</v>
      </c>
      <c r="Q282" s="227">
        <v>0</v>
      </c>
      <c r="R282" s="227">
        <f>Q282*H282</f>
        <v>0</v>
      </c>
      <c r="S282" s="227">
        <v>0</v>
      </c>
      <c r="T282" s="228">
        <f>S282*H282</f>
        <v>0</v>
      </c>
      <c r="U282" s="38"/>
      <c r="V282" s="38"/>
      <c r="W282" s="38"/>
      <c r="X282" s="38"/>
      <c r="Y282" s="38"/>
      <c r="Z282" s="38"/>
      <c r="AA282" s="38"/>
      <c r="AB282" s="38"/>
      <c r="AC282" s="38"/>
      <c r="AD282" s="38"/>
      <c r="AE282" s="38"/>
      <c r="AR282" s="229" t="s">
        <v>153</v>
      </c>
      <c r="AT282" s="229" t="s">
        <v>131</v>
      </c>
      <c r="AU282" s="229" t="s">
        <v>84</v>
      </c>
      <c r="AY282" s="17" t="s">
        <v>128</v>
      </c>
      <c r="BE282" s="230">
        <f>IF(N282="základní",J282,0)</f>
        <v>0</v>
      </c>
      <c r="BF282" s="230">
        <f>IF(N282="snížená",J282,0)</f>
        <v>0</v>
      </c>
      <c r="BG282" s="230">
        <f>IF(N282="zákl. přenesená",J282,0)</f>
        <v>0</v>
      </c>
      <c r="BH282" s="230">
        <f>IF(N282="sníž. přenesená",J282,0)</f>
        <v>0</v>
      </c>
      <c r="BI282" s="230">
        <f>IF(N282="nulová",J282,0)</f>
        <v>0</v>
      </c>
      <c r="BJ282" s="17" t="s">
        <v>21</v>
      </c>
      <c r="BK282" s="230">
        <f>ROUND(I282*H282,2)</f>
        <v>0</v>
      </c>
      <c r="BL282" s="17" t="s">
        <v>153</v>
      </c>
      <c r="BM282" s="229" t="s">
        <v>27</v>
      </c>
    </row>
    <row r="283" s="13" customFormat="1">
      <c r="A283" s="13"/>
      <c r="B283" s="231"/>
      <c r="C283" s="232"/>
      <c r="D283" s="233" t="s">
        <v>142</v>
      </c>
      <c r="E283" s="234" t="s">
        <v>1</v>
      </c>
      <c r="F283" s="235" t="s">
        <v>513</v>
      </c>
      <c r="G283" s="232"/>
      <c r="H283" s="236">
        <v>3</v>
      </c>
      <c r="I283" s="237"/>
      <c r="J283" s="232"/>
      <c r="K283" s="232"/>
      <c r="L283" s="238"/>
      <c r="M283" s="239"/>
      <c r="N283" s="240"/>
      <c r="O283" s="240"/>
      <c r="P283" s="240"/>
      <c r="Q283" s="240"/>
      <c r="R283" s="240"/>
      <c r="S283" s="240"/>
      <c r="T283" s="241"/>
      <c r="U283" s="13"/>
      <c r="V283" s="13"/>
      <c r="W283" s="13"/>
      <c r="X283" s="13"/>
      <c r="Y283" s="13"/>
      <c r="Z283" s="13"/>
      <c r="AA283" s="13"/>
      <c r="AB283" s="13"/>
      <c r="AC283" s="13"/>
      <c r="AD283" s="13"/>
      <c r="AE283" s="13"/>
      <c r="AT283" s="242" t="s">
        <v>142</v>
      </c>
      <c r="AU283" s="242" t="s">
        <v>84</v>
      </c>
      <c r="AV283" s="13" t="s">
        <v>84</v>
      </c>
      <c r="AW283" s="13" t="s">
        <v>144</v>
      </c>
      <c r="AX283" s="13" t="s">
        <v>76</v>
      </c>
      <c r="AY283" s="242" t="s">
        <v>128</v>
      </c>
    </row>
    <row r="284" s="13" customFormat="1">
      <c r="A284" s="13"/>
      <c r="B284" s="231"/>
      <c r="C284" s="232"/>
      <c r="D284" s="233" t="s">
        <v>142</v>
      </c>
      <c r="E284" s="234" t="s">
        <v>1</v>
      </c>
      <c r="F284" s="235" t="s">
        <v>457</v>
      </c>
      <c r="G284" s="232"/>
      <c r="H284" s="236">
        <v>3</v>
      </c>
      <c r="I284" s="237"/>
      <c r="J284" s="232"/>
      <c r="K284" s="232"/>
      <c r="L284" s="238"/>
      <c r="M284" s="239"/>
      <c r="N284" s="240"/>
      <c r="O284" s="240"/>
      <c r="P284" s="240"/>
      <c r="Q284" s="240"/>
      <c r="R284" s="240"/>
      <c r="S284" s="240"/>
      <c r="T284" s="241"/>
      <c r="U284" s="13"/>
      <c r="V284" s="13"/>
      <c r="W284" s="13"/>
      <c r="X284" s="13"/>
      <c r="Y284" s="13"/>
      <c r="Z284" s="13"/>
      <c r="AA284" s="13"/>
      <c r="AB284" s="13"/>
      <c r="AC284" s="13"/>
      <c r="AD284" s="13"/>
      <c r="AE284" s="13"/>
      <c r="AT284" s="242" t="s">
        <v>142</v>
      </c>
      <c r="AU284" s="242" t="s">
        <v>84</v>
      </c>
      <c r="AV284" s="13" t="s">
        <v>84</v>
      </c>
      <c r="AW284" s="13" t="s">
        <v>144</v>
      </c>
      <c r="AX284" s="13" t="s">
        <v>76</v>
      </c>
      <c r="AY284" s="242" t="s">
        <v>128</v>
      </c>
    </row>
    <row r="285" s="14" customFormat="1">
      <c r="A285" s="14"/>
      <c r="B285" s="243"/>
      <c r="C285" s="244"/>
      <c r="D285" s="233" t="s">
        <v>142</v>
      </c>
      <c r="E285" s="245" t="s">
        <v>1</v>
      </c>
      <c r="F285" s="246" t="s">
        <v>145</v>
      </c>
      <c r="G285" s="244"/>
      <c r="H285" s="247">
        <v>6</v>
      </c>
      <c r="I285" s="248"/>
      <c r="J285" s="244"/>
      <c r="K285" s="244"/>
      <c r="L285" s="249"/>
      <c r="M285" s="250"/>
      <c r="N285" s="251"/>
      <c r="O285" s="251"/>
      <c r="P285" s="251"/>
      <c r="Q285" s="251"/>
      <c r="R285" s="251"/>
      <c r="S285" s="251"/>
      <c r="T285" s="252"/>
      <c r="U285" s="14"/>
      <c r="V285" s="14"/>
      <c r="W285" s="14"/>
      <c r="X285" s="14"/>
      <c r="Y285" s="14"/>
      <c r="Z285" s="14"/>
      <c r="AA285" s="14"/>
      <c r="AB285" s="14"/>
      <c r="AC285" s="14"/>
      <c r="AD285" s="14"/>
      <c r="AE285" s="14"/>
      <c r="AT285" s="253" t="s">
        <v>142</v>
      </c>
      <c r="AU285" s="253" t="s">
        <v>84</v>
      </c>
      <c r="AV285" s="14" t="s">
        <v>135</v>
      </c>
      <c r="AW285" s="14" t="s">
        <v>144</v>
      </c>
      <c r="AX285" s="14" t="s">
        <v>21</v>
      </c>
      <c r="AY285" s="253" t="s">
        <v>128</v>
      </c>
    </row>
    <row r="286" s="2" customFormat="1" ht="78" customHeight="1">
      <c r="A286" s="38"/>
      <c r="B286" s="39"/>
      <c r="C286" s="254" t="s">
        <v>331</v>
      </c>
      <c r="D286" s="254" t="s">
        <v>155</v>
      </c>
      <c r="E286" s="255" t="s">
        <v>247</v>
      </c>
      <c r="F286" s="256" t="s">
        <v>514</v>
      </c>
      <c r="G286" s="257" t="s">
        <v>163</v>
      </c>
      <c r="H286" s="258">
        <v>3</v>
      </c>
      <c r="I286" s="259"/>
      <c r="J286" s="260">
        <f>ROUND(I286*H286,2)</f>
        <v>0</v>
      </c>
      <c r="K286" s="256" t="s">
        <v>1</v>
      </c>
      <c r="L286" s="261"/>
      <c r="M286" s="262" t="s">
        <v>1</v>
      </c>
      <c r="N286" s="263" t="s">
        <v>41</v>
      </c>
      <c r="O286" s="91"/>
      <c r="P286" s="227">
        <f>O286*H286</f>
        <v>0</v>
      </c>
      <c r="Q286" s="227">
        <v>0</v>
      </c>
      <c r="R286" s="227">
        <f>Q286*H286</f>
        <v>0</v>
      </c>
      <c r="S286" s="227">
        <v>0</v>
      </c>
      <c r="T286" s="228">
        <f>S286*H286</f>
        <v>0</v>
      </c>
      <c r="U286" s="38"/>
      <c r="V286" s="38"/>
      <c r="W286" s="38"/>
      <c r="X286" s="38"/>
      <c r="Y286" s="38"/>
      <c r="Z286" s="38"/>
      <c r="AA286" s="38"/>
      <c r="AB286" s="38"/>
      <c r="AC286" s="38"/>
      <c r="AD286" s="38"/>
      <c r="AE286" s="38"/>
      <c r="AR286" s="229" t="s">
        <v>158</v>
      </c>
      <c r="AT286" s="229" t="s">
        <v>155</v>
      </c>
      <c r="AU286" s="229" t="s">
        <v>84</v>
      </c>
      <c r="AY286" s="17" t="s">
        <v>128</v>
      </c>
      <c r="BE286" s="230">
        <f>IF(N286="základní",J286,0)</f>
        <v>0</v>
      </c>
      <c r="BF286" s="230">
        <f>IF(N286="snížená",J286,0)</f>
        <v>0</v>
      </c>
      <c r="BG286" s="230">
        <f>IF(N286="zákl. přenesená",J286,0)</f>
        <v>0</v>
      </c>
      <c r="BH286" s="230">
        <f>IF(N286="sníž. přenesená",J286,0)</f>
        <v>0</v>
      </c>
      <c r="BI286" s="230">
        <f>IF(N286="nulová",J286,0)</f>
        <v>0</v>
      </c>
      <c r="BJ286" s="17" t="s">
        <v>21</v>
      </c>
      <c r="BK286" s="230">
        <f>ROUND(I286*H286,2)</f>
        <v>0</v>
      </c>
      <c r="BL286" s="17" t="s">
        <v>153</v>
      </c>
      <c r="BM286" s="229" t="s">
        <v>334</v>
      </c>
    </row>
    <row r="287" s="13" customFormat="1">
      <c r="A287" s="13"/>
      <c r="B287" s="231"/>
      <c r="C287" s="232"/>
      <c r="D287" s="233" t="s">
        <v>142</v>
      </c>
      <c r="E287" s="234" t="s">
        <v>1</v>
      </c>
      <c r="F287" s="235" t="s">
        <v>457</v>
      </c>
      <c r="G287" s="232"/>
      <c r="H287" s="236">
        <v>3</v>
      </c>
      <c r="I287" s="237"/>
      <c r="J287" s="232"/>
      <c r="K287" s="232"/>
      <c r="L287" s="238"/>
      <c r="M287" s="239"/>
      <c r="N287" s="240"/>
      <c r="O287" s="240"/>
      <c r="P287" s="240"/>
      <c r="Q287" s="240"/>
      <c r="R287" s="240"/>
      <c r="S287" s="240"/>
      <c r="T287" s="241"/>
      <c r="U287" s="13"/>
      <c r="V287" s="13"/>
      <c r="W287" s="13"/>
      <c r="X287" s="13"/>
      <c r="Y287" s="13"/>
      <c r="Z287" s="13"/>
      <c r="AA287" s="13"/>
      <c r="AB287" s="13"/>
      <c r="AC287" s="13"/>
      <c r="AD287" s="13"/>
      <c r="AE287" s="13"/>
      <c r="AT287" s="242" t="s">
        <v>142</v>
      </c>
      <c r="AU287" s="242" t="s">
        <v>84</v>
      </c>
      <c r="AV287" s="13" t="s">
        <v>84</v>
      </c>
      <c r="AW287" s="13" t="s">
        <v>144</v>
      </c>
      <c r="AX287" s="13" t="s">
        <v>76</v>
      </c>
      <c r="AY287" s="242" t="s">
        <v>128</v>
      </c>
    </row>
    <row r="288" s="14" customFormat="1">
      <c r="A288" s="14"/>
      <c r="B288" s="243"/>
      <c r="C288" s="244"/>
      <c r="D288" s="233" t="s">
        <v>142</v>
      </c>
      <c r="E288" s="245" t="s">
        <v>1</v>
      </c>
      <c r="F288" s="246" t="s">
        <v>145</v>
      </c>
      <c r="G288" s="244"/>
      <c r="H288" s="247">
        <v>3</v>
      </c>
      <c r="I288" s="248"/>
      <c r="J288" s="244"/>
      <c r="K288" s="244"/>
      <c r="L288" s="249"/>
      <c r="M288" s="250"/>
      <c r="N288" s="251"/>
      <c r="O288" s="251"/>
      <c r="P288" s="251"/>
      <c r="Q288" s="251"/>
      <c r="R288" s="251"/>
      <c r="S288" s="251"/>
      <c r="T288" s="252"/>
      <c r="U288" s="14"/>
      <c r="V288" s="14"/>
      <c r="W288" s="14"/>
      <c r="X288" s="14"/>
      <c r="Y288" s="14"/>
      <c r="Z288" s="14"/>
      <c r="AA288" s="14"/>
      <c r="AB288" s="14"/>
      <c r="AC288" s="14"/>
      <c r="AD288" s="14"/>
      <c r="AE288" s="14"/>
      <c r="AT288" s="253" t="s">
        <v>142</v>
      </c>
      <c r="AU288" s="253" t="s">
        <v>84</v>
      </c>
      <c r="AV288" s="14" t="s">
        <v>135</v>
      </c>
      <c r="AW288" s="14" t="s">
        <v>144</v>
      </c>
      <c r="AX288" s="14" t="s">
        <v>21</v>
      </c>
      <c r="AY288" s="253" t="s">
        <v>128</v>
      </c>
    </row>
    <row r="289" s="2" customFormat="1" ht="78" customHeight="1">
      <c r="A289" s="38"/>
      <c r="B289" s="39"/>
      <c r="C289" s="254" t="s">
        <v>238</v>
      </c>
      <c r="D289" s="254" t="s">
        <v>155</v>
      </c>
      <c r="E289" s="255" t="s">
        <v>515</v>
      </c>
      <c r="F289" s="256" t="s">
        <v>514</v>
      </c>
      <c r="G289" s="257" t="s">
        <v>163</v>
      </c>
      <c r="H289" s="258">
        <v>3</v>
      </c>
      <c r="I289" s="259"/>
      <c r="J289" s="260">
        <f>ROUND(I289*H289,2)</f>
        <v>0</v>
      </c>
      <c r="K289" s="256" t="s">
        <v>1</v>
      </c>
      <c r="L289" s="261"/>
      <c r="M289" s="262" t="s">
        <v>1</v>
      </c>
      <c r="N289" s="263" t="s">
        <v>41</v>
      </c>
      <c r="O289" s="91"/>
      <c r="P289" s="227">
        <f>O289*H289</f>
        <v>0</v>
      </c>
      <c r="Q289" s="227">
        <v>0</v>
      </c>
      <c r="R289" s="227">
        <f>Q289*H289</f>
        <v>0</v>
      </c>
      <c r="S289" s="227">
        <v>0</v>
      </c>
      <c r="T289" s="228">
        <f>S289*H289</f>
        <v>0</v>
      </c>
      <c r="U289" s="38"/>
      <c r="V289" s="38"/>
      <c r="W289" s="38"/>
      <c r="X289" s="38"/>
      <c r="Y289" s="38"/>
      <c r="Z289" s="38"/>
      <c r="AA289" s="38"/>
      <c r="AB289" s="38"/>
      <c r="AC289" s="38"/>
      <c r="AD289" s="38"/>
      <c r="AE289" s="38"/>
      <c r="AR289" s="229" t="s">
        <v>158</v>
      </c>
      <c r="AT289" s="229" t="s">
        <v>155</v>
      </c>
      <c r="AU289" s="229" t="s">
        <v>84</v>
      </c>
      <c r="AY289" s="17" t="s">
        <v>128</v>
      </c>
      <c r="BE289" s="230">
        <f>IF(N289="základní",J289,0)</f>
        <v>0</v>
      </c>
      <c r="BF289" s="230">
        <f>IF(N289="snížená",J289,0)</f>
        <v>0</v>
      </c>
      <c r="BG289" s="230">
        <f>IF(N289="zákl. přenesená",J289,0)</f>
        <v>0</v>
      </c>
      <c r="BH289" s="230">
        <f>IF(N289="sníž. přenesená",J289,0)</f>
        <v>0</v>
      </c>
      <c r="BI289" s="230">
        <f>IF(N289="nulová",J289,0)</f>
        <v>0</v>
      </c>
      <c r="BJ289" s="17" t="s">
        <v>21</v>
      </c>
      <c r="BK289" s="230">
        <f>ROUND(I289*H289,2)</f>
        <v>0</v>
      </c>
      <c r="BL289" s="17" t="s">
        <v>153</v>
      </c>
      <c r="BM289" s="229" t="s">
        <v>337</v>
      </c>
    </row>
    <row r="290" s="13" customFormat="1">
      <c r="A290" s="13"/>
      <c r="B290" s="231"/>
      <c r="C290" s="232"/>
      <c r="D290" s="233" t="s">
        <v>142</v>
      </c>
      <c r="E290" s="234" t="s">
        <v>1</v>
      </c>
      <c r="F290" s="235" t="s">
        <v>457</v>
      </c>
      <c r="G290" s="232"/>
      <c r="H290" s="236">
        <v>3</v>
      </c>
      <c r="I290" s="237"/>
      <c r="J290" s="232"/>
      <c r="K290" s="232"/>
      <c r="L290" s="238"/>
      <c r="M290" s="239"/>
      <c r="N290" s="240"/>
      <c r="O290" s="240"/>
      <c r="P290" s="240"/>
      <c r="Q290" s="240"/>
      <c r="R290" s="240"/>
      <c r="S290" s="240"/>
      <c r="T290" s="241"/>
      <c r="U290" s="13"/>
      <c r="V290" s="13"/>
      <c r="W290" s="13"/>
      <c r="X290" s="13"/>
      <c r="Y290" s="13"/>
      <c r="Z290" s="13"/>
      <c r="AA290" s="13"/>
      <c r="AB290" s="13"/>
      <c r="AC290" s="13"/>
      <c r="AD290" s="13"/>
      <c r="AE290" s="13"/>
      <c r="AT290" s="242" t="s">
        <v>142</v>
      </c>
      <c r="AU290" s="242" t="s">
        <v>84</v>
      </c>
      <c r="AV290" s="13" t="s">
        <v>84</v>
      </c>
      <c r="AW290" s="13" t="s">
        <v>144</v>
      </c>
      <c r="AX290" s="13" t="s">
        <v>76</v>
      </c>
      <c r="AY290" s="242" t="s">
        <v>128</v>
      </c>
    </row>
    <row r="291" s="14" customFormat="1">
      <c r="A291" s="14"/>
      <c r="B291" s="243"/>
      <c r="C291" s="244"/>
      <c r="D291" s="233" t="s">
        <v>142</v>
      </c>
      <c r="E291" s="245" t="s">
        <v>1</v>
      </c>
      <c r="F291" s="246" t="s">
        <v>145</v>
      </c>
      <c r="G291" s="244"/>
      <c r="H291" s="247">
        <v>3</v>
      </c>
      <c r="I291" s="248"/>
      <c r="J291" s="244"/>
      <c r="K291" s="244"/>
      <c r="L291" s="249"/>
      <c r="M291" s="250"/>
      <c r="N291" s="251"/>
      <c r="O291" s="251"/>
      <c r="P291" s="251"/>
      <c r="Q291" s="251"/>
      <c r="R291" s="251"/>
      <c r="S291" s="251"/>
      <c r="T291" s="252"/>
      <c r="U291" s="14"/>
      <c r="V291" s="14"/>
      <c r="W291" s="14"/>
      <c r="X291" s="14"/>
      <c r="Y291" s="14"/>
      <c r="Z291" s="14"/>
      <c r="AA291" s="14"/>
      <c r="AB291" s="14"/>
      <c r="AC291" s="14"/>
      <c r="AD291" s="14"/>
      <c r="AE291" s="14"/>
      <c r="AT291" s="253" t="s">
        <v>142</v>
      </c>
      <c r="AU291" s="253" t="s">
        <v>84</v>
      </c>
      <c r="AV291" s="14" t="s">
        <v>135</v>
      </c>
      <c r="AW291" s="14" t="s">
        <v>144</v>
      </c>
      <c r="AX291" s="14" t="s">
        <v>21</v>
      </c>
      <c r="AY291" s="253" t="s">
        <v>128</v>
      </c>
    </row>
    <row r="292" s="2" customFormat="1" ht="33" customHeight="1">
      <c r="A292" s="38"/>
      <c r="B292" s="39"/>
      <c r="C292" s="218" t="s">
        <v>516</v>
      </c>
      <c r="D292" s="218" t="s">
        <v>131</v>
      </c>
      <c r="E292" s="219" t="s">
        <v>517</v>
      </c>
      <c r="F292" s="220" t="s">
        <v>518</v>
      </c>
      <c r="G292" s="221" t="s">
        <v>163</v>
      </c>
      <c r="H292" s="222">
        <v>1</v>
      </c>
      <c r="I292" s="223"/>
      <c r="J292" s="224">
        <f>ROUND(I292*H292,2)</f>
        <v>0</v>
      </c>
      <c r="K292" s="220" t="s">
        <v>141</v>
      </c>
      <c r="L292" s="44"/>
      <c r="M292" s="225" t="s">
        <v>1</v>
      </c>
      <c r="N292" s="226" t="s">
        <v>41</v>
      </c>
      <c r="O292" s="91"/>
      <c r="P292" s="227">
        <f>O292*H292</f>
        <v>0</v>
      </c>
      <c r="Q292" s="227">
        <v>0</v>
      </c>
      <c r="R292" s="227">
        <f>Q292*H292</f>
        <v>0</v>
      </c>
      <c r="S292" s="227">
        <v>0</v>
      </c>
      <c r="T292" s="228">
        <f>S292*H292</f>
        <v>0</v>
      </c>
      <c r="U292" s="38"/>
      <c r="V292" s="38"/>
      <c r="W292" s="38"/>
      <c r="X292" s="38"/>
      <c r="Y292" s="38"/>
      <c r="Z292" s="38"/>
      <c r="AA292" s="38"/>
      <c r="AB292" s="38"/>
      <c r="AC292" s="38"/>
      <c r="AD292" s="38"/>
      <c r="AE292" s="38"/>
      <c r="AR292" s="229" t="s">
        <v>153</v>
      </c>
      <c r="AT292" s="229" t="s">
        <v>131</v>
      </c>
      <c r="AU292" s="229" t="s">
        <v>84</v>
      </c>
      <c r="AY292" s="17" t="s">
        <v>128</v>
      </c>
      <c r="BE292" s="230">
        <f>IF(N292="základní",J292,0)</f>
        <v>0</v>
      </c>
      <c r="BF292" s="230">
        <f>IF(N292="snížená",J292,0)</f>
        <v>0</v>
      </c>
      <c r="BG292" s="230">
        <f>IF(N292="zákl. přenesená",J292,0)</f>
        <v>0</v>
      </c>
      <c r="BH292" s="230">
        <f>IF(N292="sníž. přenesená",J292,0)</f>
        <v>0</v>
      </c>
      <c r="BI292" s="230">
        <f>IF(N292="nulová",J292,0)</f>
        <v>0</v>
      </c>
      <c r="BJ292" s="17" t="s">
        <v>21</v>
      </c>
      <c r="BK292" s="230">
        <f>ROUND(I292*H292,2)</f>
        <v>0</v>
      </c>
      <c r="BL292" s="17" t="s">
        <v>153</v>
      </c>
      <c r="BM292" s="229" t="s">
        <v>519</v>
      </c>
    </row>
    <row r="293" s="13" customFormat="1">
      <c r="A293" s="13"/>
      <c r="B293" s="231"/>
      <c r="C293" s="232"/>
      <c r="D293" s="233" t="s">
        <v>142</v>
      </c>
      <c r="E293" s="234" t="s">
        <v>1</v>
      </c>
      <c r="F293" s="235" t="s">
        <v>520</v>
      </c>
      <c r="G293" s="232"/>
      <c r="H293" s="236">
        <v>1</v>
      </c>
      <c r="I293" s="237"/>
      <c r="J293" s="232"/>
      <c r="K293" s="232"/>
      <c r="L293" s="238"/>
      <c r="M293" s="239"/>
      <c r="N293" s="240"/>
      <c r="O293" s="240"/>
      <c r="P293" s="240"/>
      <c r="Q293" s="240"/>
      <c r="R293" s="240"/>
      <c r="S293" s="240"/>
      <c r="T293" s="241"/>
      <c r="U293" s="13"/>
      <c r="V293" s="13"/>
      <c r="W293" s="13"/>
      <c r="X293" s="13"/>
      <c r="Y293" s="13"/>
      <c r="Z293" s="13"/>
      <c r="AA293" s="13"/>
      <c r="AB293" s="13"/>
      <c r="AC293" s="13"/>
      <c r="AD293" s="13"/>
      <c r="AE293" s="13"/>
      <c r="AT293" s="242" t="s">
        <v>142</v>
      </c>
      <c r="AU293" s="242" t="s">
        <v>84</v>
      </c>
      <c r="AV293" s="13" t="s">
        <v>84</v>
      </c>
      <c r="AW293" s="13" t="s">
        <v>144</v>
      </c>
      <c r="AX293" s="13" t="s">
        <v>76</v>
      </c>
      <c r="AY293" s="242" t="s">
        <v>128</v>
      </c>
    </row>
    <row r="294" s="14" customFormat="1">
      <c r="A294" s="14"/>
      <c r="B294" s="243"/>
      <c r="C294" s="244"/>
      <c r="D294" s="233" t="s">
        <v>142</v>
      </c>
      <c r="E294" s="245" t="s">
        <v>1</v>
      </c>
      <c r="F294" s="246" t="s">
        <v>145</v>
      </c>
      <c r="G294" s="244"/>
      <c r="H294" s="247">
        <v>1</v>
      </c>
      <c r="I294" s="248"/>
      <c r="J294" s="244"/>
      <c r="K294" s="244"/>
      <c r="L294" s="249"/>
      <c r="M294" s="250"/>
      <c r="N294" s="251"/>
      <c r="O294" s="251"/>
      <c r="P294" s="251"/>
      <c r="Q294" s="251"/>
      <c r="R294" s="251"/>
      <c r="S294" s="251"/>
      <c r="T294" s="252"/>
      <c r="U294" s="14"/>
      <c r="V294" s="14"/>
      <c r="W294" s="14"/>
      <c r="X294" s="14"/>
      <c r="Y294" s="14"/>
      <c r="Z294" s="14"/>
      <c r="AA294" s="14"/>
      <c r="AB294" s="14"/>
      <c r="AC294" s="14"/>
      <c r="AD294" s="14"/>
      <c r="AE294" s="14"/>
      <c r="AT294" s="253" t="s">
        <v>142</v>
      </c>
      <c r="AU294" s="253" t="s">
        <v>84</v>
      </c>
      <c r="AV294" s="14" t="s">
        <v>135</v>
      </c>
      <c r="AW294" s="14" t="s">
        <v>144</v>
      </c>
      <c r="AX294" s="14" t="s">
        <v>21</v>
      </c>
      <c r="AY294" s="253" t="s">
        <v>128</v>
      </c>
    </row>
    <row r="295" s="2" customFormat="1" ht="55.5" customHeight="1">
      <c r="A295" s="38"/>
      <c r="B295" s="39"/>
      <c r="C295" s="254" t="s">
        <v>242</v>
      </c>
      <c r="D295" s="254" t="s">
        <v>155</v>
      </c>
      <c r="E295" s="255" t="s">
        <v>521</v>
      </c>
      <c r="F295" s="256" t="s">
        <v>522</v>
      </c>
      <c r="G295" s="257" t="s">
        <v>163</v>
      </c>
      <c r="H295" s="258">
        <v>1</v>
      </c>
      <c r="I295" s="259"/>
      <c r="J295" s="260">
        <f>ROUND(I295*H295,2)</f>
        <v>0</v>
      </c>
      <c r="K295" s="256" t="s">
        <v>1</v>
      </c>
      <c r="L295" s="261"/>
      <c r="M295" s="262" t="s">
        <v>1</v>
      </c>
      <c r="N295" s="263" t="s">
        <v>41</v>
      </c>
      <c r="O295" s="91"/>
      <c r="P295" s="227">
        <f>O295*H295</f>
        <v>0</v>
      </c>
      <c r="Q295" s="227">
        <v>0</v>
      </c>
      <c r="R295" s="227">
        <f>Q295*H295</f>
        <v>0</v>
      </c>
      <c r="S295" s="227">
        <v>0</v>
      </c>
      <c r="T295" s="228">
        <f>S295*H295</f>
        <v>0</v>
      </c>
      <c r="U295" s="38"/>
      <c r="V295" s="38"/>
      <c r="W295" s="38"/>
      <c r="X295" s="38"/>
      <c r="Y295" s="38"/>
      <c r="Z295" s="38"/>
      <c r="AA295" s="38"/>
      <c r="AB295" s="38"/>
      <c r="AC295" s="38"/>
      <c r="AD295" s="38"/>
      <c r="AE295" s="38"/>
      <c r="AR295" s="229" t="s">
        <v>158</v>
      </c>
      <c r="AT295" s="229" t="s">
        <v>155</v>
      </c>
      <c r="AU295" s="229" t="s">
        <v>84</v>
      </c>
      <c r="AY295" s="17" t="s">
        <v>128</v>
      </c>
      <c r="BE295" s="230">
        <f>IF(N295="základní",J295,0)</f>
        <v>0</v>
      </c>
      <c r="BF295" s="230">
        <f>IF(N295="snížená",J295,0)</f>
        <v>0</v>
      </c>
      <c r="BG295" s="230">
        <f>IF(N295="zákl. přenesená",J295,0)</f>
        <v>0</v>
      </c>
      <c r="BH295" s="230">
        <f>IF(N295="sníž. přenesená",J295,0)</f>
        <v>0</v>
      </c>
      <c r="BI295" s="230">
        <f>IF(N295="nulová",J295,0)</f>
        <v>0</v>
      </c>
      <c r="BJ295" s="17" t="s">
        <v>21</v>
      </c>
      <c r="BK295" s="230">
        <f>ROUND(I295*H295,2)</f>
        <v>0</v>
      </c>
      <c r="BL295" s="17" t="s">
        <v>153</v>
      </c>
      <c r="BM295" s="229" t="s">
        <v>523</v>
      </c>
    </row>
    <row r="296" s="2" customFormat="1" ht="33" customHeight="1">
      <c r="A296" s="38"/>
      <c r="B296" s="39"/>
      <c r="C296" s="218" t="s">
        <v>524</v>
      </c>
      <c r="D296" s="218" t="s">
        <v>131</v>
      </c>
      <c r="E296" s="219" t="s">
        <v>525</v>
      </c>
      <c r="F296" s="220" t="s">
        <v>526</v>
      </c>
      <c r="G296" s="221" t="s">
        <v>163</v>
      </c>
      <c r="H296" s="222">
        <v>1</v>
      </c>
      <c r="I296" s="223"/>
      <c r="J296" s="224">
        <f>ROUND(I296*H296,2)</f>
        <v>0</v>
      </c>
      <c r="K296" s="220" t="s">
        <v>141</v>
      </c>
      <c r="L296" s="44"/>
      <c r="M296" s="225" t="s">
        <v>1</v>
      </c>
      <c r="N296" s="226" t="s">
        <v>41</v>
      </c>
      <c r="O296" s="91"/>
      <c r="P296" s="227">
        <f>O296*H296</f>
        <v>0</v>
      </c>
      <c r="Q296" s="227">
        <v>0</v>
      </c>
      <c r="R296" s="227">
        <f>Q296*H296</f>
        <v>0</v>
      </c>
      <c r="S296" s="227">
        <v>0</v>
      </c>
      <c r="T296" s="228">
        <f>S296*H296</f>
        <v>0</v>
      </c>
      <c r="U296" s="38"/>
      <c r="V296" s="38"/>
      <c r="W296" s="38"/>
      <c r="X296" s="38"/>
      <c r="Y296" s="38"/>
      <c r="Z296" s="38"/>
      <c r="AA296" s="38"/>
      <c r="AB296" s="38"/>
      <c r="AC296" s="38"/>
      <c r="AD296" s="38"/>
      <c r="AE296" s="38"/>
      <c r="AR296" s="229" t="s">
        <v>153</v>
      </c>
      <c r="AT296" s="229" t="s">
        <v>131</v>
      </c>
      <c r="AU296" s="229" t="s">
        <v>84</v>
      </c>
      <c r="AY296" s="17" t="s">
        <v>128</v>
      </c>
      <c r="BE296" s="230">
        <f>IF(N296="základní",J296,0)</f>
        <v>0</v>
      </c>
      <c r="BF296" s="230">
        <f>IF(N296="snížená",J296,0)</f>
        <v>0</v>
      </c>
      <c r="BG296" s="230">
        <f>IF(N296="zákl. přenesená",J296,0)</f>
        <v>0</v>
      </c>
      <c r="BH296" s="230">
        <f>IF(N296="sníž. přenesená",J296,0)</f>
        <v>0</v>
      </c>
      <c r="BI296" s="230">
        <f>IF(N296="nulová",J296,0)</f>
        <v>0</v>
      </c>
      <c r="BJ296" s="17" t="s">
        <v>21</v>
      </c>
      <c r="BK296" s="230">
        <f>ROUND(I296*H296,2)</f>
        <v>0</v>
      </c>
      <c r="BL296" s="17" t="s">
        <v>153</v>
      </c>
      <c r="BM296" s="229" t="s">
        <v>527</v>
      </c>
    </row>
    <row r="297" s="2" customFormat="1" ht="212.25" customHeight="1">
      <c r="A297" s="38"/>
      <c r="B297" s="39"/>
      <c r="C297" s="254" t="s">
        <v>245</v>
      </c>
      <c r="D297" s="254" t="s">
        <v>155</v>
      </c>
      <c r="E297" s="255" t="s">
        <v>528</v>
      </c>
      <c r="F297" s="256" t="s">
        <v>529</v>
      </c>
      <c r="G297" s="257" t="s">
        <v>163</v>
      </c>
      <c r="H297" s="258">
        <v>1</v>
      </c>
      <c r="I297" s="259"/>
      <c r="J297" s="260">
        <f>ROUND(I297*H297,2)</f>
        <v>0</v>
      </c>
      <c r="K297" s="256" t="s">
        <v>1</v>
      </c>
      <c r="L297" s="261"/>
      <c r="M297" s="262" t="s">
        <v>1</v>
      </c>
      <c r="N297" s="263" t="s">
        <v>41</v>
      </c>
      <c r="O297" s="91"/>
      <c r="P297" s="227">
        <f>O297*H297</f>
        <v>0</v>
      </c>
      <c r="Q297" s="227">
        <v>0</v>
      </c>
      <c r="R297" s="227">
        <f>Q297*H297</f>
        <v>0</v>
      </c>
      <c r="S297" s="227">
        <v>0</v>
      </c>
      <c r="T297" s="228">
        <f>S297*H297</f>
        <v>0</v>
      </c>
      <c r="U297" s="38"/>
      <c r="V297" s="38"/>
      <c r="W297" s="38"/>
      <c r="X297" s="38"/>
      <c r="Y297" s="38"/>
      <c r="Z297" s="38"/>
      <c r="AA297" s="38"/>
      <c r="AB297" s="38"/>
      <c r="AC297" s="38"/>
      <c r="AD297" s="38"/>
      <c r="AE297" s="38"/>
      <c r="AR297" s="229" t="s">
        <v>158</v>
      </c>
      <c r="AT297" s="229" t="s">
        <v>155</v>
      </c>
      <c r="AU297" s="229" t="s">
        <v>84</v>
      </c>
      <c r="AY297" s="17" t="s">
        <v>128</v>
      </c>
      <c r="BE297" s="230">
        <f>IF(N297="základní",J297,0)</f>
        <v>0</v>
      </c>
      <c r="BF297" s="230">
        <f>IF(N297="snížená",J297,0)</f>
        <v>0</v>
      </c>
      <c r="BG297" s="230">
        <f>IF(N297="zákl. přenesená",J297,0)</f>
        <v>0</v>
      </c>
      <c r="BH297" s="230">
        <f>IF(N297="sníž. přenesená",J297,0)</f>
        <v>0</v>
      </c>
      <c r="BI297" s="230">
        <f>IF(N297="nulová",J297,0)</f>
        <v>0</v>
      </c>
      <c r="BJ297" s="17" t="s">
        <v>21</v>
      </c>
      <c r="BK297" s="230">
        <f>ROUND(I297*H297,2)</f>
        <v>0</v>
      </c>
      <c r="BL297" s="17" t="s">
        <v>153</v>
      </c>
      <c r="BM297" s="229" t="s">
        <v>530</v>
      </c>
    </row>
    <row r="298" s="15" customFormat="1">
      <c r="A298" s="15"/>
      <c r="B298" s="269"/>
      <c r="C298" s="270"/>
      <c r="D298" s="233" t="s">
        <v>142</v>
      </c>
      <c r="E298" s="271" t="s">
        <v>1</v>
      </c>
      <c r="F298" s="272" t="s">
        <v>531</v>
      </c>
      <c r="G298" s="270"/>
      <c r="H298" s="271" t="s">
        <v>1</v>
      </c>
      <c r="I298" s="273"/>
      <c r="J298" s="270"/>
      <c r="K298" s="270"/>
      <c r="L298" s="274"/>
      <c r="M298" s="275"/>
      <c r="N298" s="276"/>
      <c r="O298" s="276"/>
      <c r="P298" s="276"/>
      <c r="Q298" s="276"/>
      <c r="R298" s="276"/>
      <c r="S298" s="276"/>
      <c r="T298" s="277"/>
      <c r="U298" s="15"/>
      <c r="V298" s="15"/>
      <c r="W298" s="15"/>
      <c r="X298" s="15"/>
      <c r="Y298" s="15"/>
      <c r="Z298" s="15"/>
      <c r="AA298" s="15"/>
      <c r="AB298" s="15"/>
      <c r="AC298" s="15"/>
      <c r="AD298" s="15"/>
      <c r="AE298" s="15"/>
      <c r="AT298" s="278" t="s">
        <v>142</v>
      </c>
      <c r="AU298" s="278" t="s">
        <v>84</v>
      </c>
      <c r="AV298" s="15" t="s">
        <v>21</v>
      </c>
      <c r="AW298" s="15" t="s">
        <v>144</v>
      </c>
      <c r="AX298" s="15" t="s">
        <v>76</v>
      </c>
      <c r="AY298" s="278" t="s">
        <v>128</v>
      </c>
    </row>
    <row r="299" s="15" customFormat="1">
      <c r="A299" s="15"/>
      <c r="B299" s="269"/>
      <c r="C299" s="270"/>
      <c r="D299" s="233" t="s">
        <v>142</v>
      </c>
      <c r="E299" s="271" t="s">
        <v>1</v>
      </c>
      <c r="F299" s="272" t="s">
        <v>532</v>
      </c>
      <c r="G299" s="270"/>
      <c r="H299" s="271" t="s">
        <v>1</v>
      </c>
      <c r="I299" s="273"/>
      <c r="J299" s="270"/>
      <c r="K299" s="270"/>
      <c r="L299" s="274"/>
      <c r="M299" s="275"/>
      <c r="N299" s="276"/>
      <c r="O299" s="276"/>
      <c r="P299" s="276"/>
      <c r="Q299" s="276"/>
      <c r="R299" s="276"/>
      <c r="S299" s="276"/>
      <c r="T299" s="277"/>
      <c r="U299" s="15"/>
      <c r="V299" s="15"/>
      <c r="W299" s="15"/>
      <c r="X299" s="15"/>
      <c r="Y299" s="15"/>
      <c r="Z299" s="15"/>
      <c r="AA299" s="15"/>
      <c r="AB299" s="15"/>
      <c r="AC299" s="15"/>
      <c r="AD299" s="15"/>
      <c r="AE299" s="15"/>
      <c r="AT299" s="278" t="s">
        <v>142</v>
      </c>
      <c r="AU299" s="278" t="s">
        <v>84</v>
      </c>
      <c r="AV299" s="15" t="s">
        <v>21</v>
      </c>
      <c r="AW299" s="15" t="s">
        <v>144</v>
      </c>
      <c r="AX299" s="15" t="s">
        <v>76</v>
      </c>
      <c r="AY299" s="278" t="s">
        <v>128</v>
      </c>
    </row>
    <row r="300" s="15" customFormat="1">
      <c r="A300" s="15"/>
      <c r="B300" s="269"/>
      <c r="C300" s="270"/>
      <c r="D300" s="233" t="s">
        <v>142</v>
      </c>
      <c r="E300" s="271" t="s">
        <v>1</v>
      </c>
      <c r="F300" s="272" t="s">
        <v>533</v>
      </c>
      <c r="G300" s="270"/>
      <c r="H300" s="271" t="s">
        <v>1</v>
      </c>
      <c r="I300" s="273"/>
      <c r="J300" s="270"/>
      <c r="K300" s="270"/>
      <c r="L300" s="274"/>
      <c r="M300" s="275"/>
      <c r="N300" s="276"/>
      <c r="O300" s="276"/>
      <c r="P300" s="276"/>
      <c r="Q300" s="276"/>
      <c r="R300" s="276"/>
      <c r="S300" s="276"/>
      <c r="T300" s="277"/>
      <c r="U300" s="15"/>
      <c r="V300" s="15"/>
      <c r="W300" s="15"/>
      <c r="X300" s="15"/>
      <c r="Y300" s="15"/>
      <c r="Z300" s="15"/>
      <c r="AA300" s="15"/>
      <c r="AB300" s="15"/>
      <c r="AC300" s="15"/>
      <c r="AD300" s="15"/>
      <c r="AE300" s="15"/>
      <c r="AT300" s="278" t="s">
        <v>142</v>
      </c>
      <c r="AU300" s="278" t="s">
        <v>84</v>
      </c>
      <c r="AV300" s="15" t="s">
        <v>21</v>
      </c>
      <c r="AW300" s="15" t="s">
        <v>144</v>
      </c>
      <c r="AX300" s="15" t="s">
        <v>76</v>
      </c>
      <c r="AY300" s="278" t="s">
        <v>128</v>
      </c>
    </row>
    <row r="301" s="13" customFormat="1">
      <c r="A301" s="13"/>
      <c r="B301" s="231"/>
      <c r="C301" s="232"/>
      <c r="D301" s="233" t="s">
        <v>142</v>
      </c>
      <c r="E301" s="234" t="s">
        <v>1</v>
      </c>
      <c r="F301" s="235" t="s">
        <v>435</v>
      </c>
      <c r="G301" s="232"/>
      <c r="H301" s="236">
        <v>1</v>
      </c>
      <c r="I301" s="237"/>
      <c r="J301" s="232"/>
      <c r="K301" s="232"/>
      <c r="L301" s="238"/>
      <c r="M301" s="239"/>
      <c r="N301" s="240"/>
      <c r="O301" s="240"/>
      <c r="P301" s="240"/>
      <c r="Q301" s="240"/>
      <c r="R301" s="240"/>
      <c r="S301" s="240"/>
      <c r="T301" s="241"/>
      <c r="U301" s="13"/>
      <c r="V301" s="13"/>
      <c r="W301" s="13"/>
      <c r="X301" s="13"/>
      <c r="Y301" s="13"/>
      <c r="Z301" s="13"/>
      <c r="AA301" s="13"/>
      <c r="AB301" s="13"/>
      <c r="AC301" s="13"/>
      <c r="AD301" s="13"/>
      <c r="AE301" s="13"/>
      <c r="AT301" s="242" t="s">
        <v>142</v>
      </c>
      <c r="AU301" s="242" t="s">
        <v>84</v>
      </c>
      <c r="AV301" s="13" t="s">
        <v>84</v>
      </c>
      <c r="AW301" s="13" t="s">
        <v>144</v>
      </c>
      <c r="AX301" s="13" t="s">
        <v>76</v>
      </c>
      <c r="AY301" s="242" t="s">
        <v>128</v>
      </c>
    </row>
    <row r="302" s="14" customFormat="1">
      <c r="A302" s="14"/>
      <c r="B302" s="243"/>
      <c r="C302" s="244"/>
      <c r="D302" s="233" t="s">
        <v>142</v>
      </c>
      <c r="E302" s="245" t="s">
        <v>1</v>
      </c>
      <c r="F302" s="246" t="s">
        <v>145</v>
      </c>
      <c r="G302" s="244"/>
      <c r="H302" s="247">
        <v>1</v>
      </c>
      <c r="I302" s="248"/>
      <c r="J302" s="244"/>
      <c r="K302" s="244"/>
      <c r="L302" s="249"/>
      <c r="M302" s="250"/>
      <c r="N302" s="251"/>
      <c r="O302" s="251"/>
      <c r="P302" s="251"/>
      <c r="Q302" s="251"/>
      <c r="R302" s="251"/>
      <c r="S302" s="251"/>
      <c r="T302" s="252"/>
      <c r="U302" s="14"/>
      <c r="V302" s="14"/>
      <c r="W302" s="14"/>
      <c r="X302" s="14"/>
      <c r="Y302" s="14"/>
      <c r="Z302" s="14"/>
      <c r="AA302" s="14"/>
      <c r="AB302" s="14"/>
      <c r="AC302" s="14"/>
      <c r="AD302" s="14"/>
      <c r="AE302" s="14"/>
      <c r="AT302" s="253" t="s">
        <v>142</v>
      </c>
      <c r="AU302" s="253" t="s">
        <v>84</v>
      </c>
      <c r="AV302" s="14" t="s">
        <v>135</v>
      </c>
      <c r="AW302" s="14" t="s">
        <v>144</v>
      </c>
      <c r="AX302" s="14" t="s">
        <v>21</v>
      </c>
      <c r="AY302" s="253" t="s">
        <v>128</v>
      </c>
    </row>
    <row r="303" s="2" customFormat="1" ht="33" customHeight="1">
      <c r="A303" s="38"/>
      <c r="B303" s="39"/>
      <c r="C303" s="218" t="s">
        <v>534</v>
      </c>
      <c r="D303" s="218" t="s">
        <v>131</v>
      </c>
      <c r="E303" s="219" t="s">
        <v>535</v>
      </c>
      <c r="F303" s="220" t="s">
        <v>526</v>
      </c>
      <c r="G303" s="221" t="s">
        <v>163</v>
      </c>
      <c r="H303" s="222">
        <v>1</v>
      </c>
      <c r="I303" s="223"/>
      <c r="J303" s="224">
        <f>ROUND(I303*H303,2)</f>
        <v>0</v>
      </c>
      <c r="K303" s="220" t="s">
        <v>1</v>
      </c>
      <c r="L303" s="44"/>
      <c r="M303" s="225" t="s">
        <v>1</v>
      </c>
      <c r="N303" s="226" t="s">
        <v>41</v>
      </c>
      <c r="O303" s="91"/>
      <c r="P303" s="227">
        <f>O303*H303</f>
        <v>0</v>
      </c>
      <c r="Q303" s="227">
        <v>0</v>
      </c>
      <c r="R303" s="227">
        <f>Q303*H303</f>
        <v>0</v>
      </c>
      <c r="S303" s="227">
        <v>0</v>
      </c>
      <c r="T303" s="228">
        <f>S303*H303</f>
        <v>0</v>
      </c>
      <c r="U303" s="38"/>
      <c r="V303" s="38"/>
      <c r="W303" s="38"/>
      <c r="X303" s="38"/>
      <c r="Y303" s="38"/>
      <c r="Z303" s="38"/>
      <c r="AA303" s="38"/>
      <c r="AB303" s="38"/>
      <c r="AC303" s="38"/>
      <c r="AD303" s="38"/>
      <c r="AE303" s="38"/>
      <c r="AR303" s="229" t="s">
        <v>153</v>
      </c>
      <c r="AT303" s="229" t="s">
        <v>131</v>
      </c>
      <c r="AU303" s="229" t="s">
        <v>84</v>
      </c>
      <c r="AY303" s="17" t="s">
        <v>128</v>
      </c>
      <c r="BE303" s="230">
        <f>IF(N303="základní",J303,0)</f>
        <v>0</v>
      </c>
      <c r="BF303" s="230">
        <f>IF(N303="snížená",J303,0)</f>
        <v>0</v>
      </c>
      <c r="BG303" s="230">
        <f>IF(N303="zákl. přenesená",J303,0)</f>
        <v>0</v>
      </c>
      <c r="BH303" s="230">
        <f>IF(N303="sníž. přenesená",J303,0)</f>
        <v>0</v>
      </c>
      <c r="BI303" s="230">
        <f>IF(N303="nulová",J303,0)</f>
        <v>0</v>
      </c>
      <c r="BJ303" s="17" t="s">
        <v>21</v>
      </c>
      <c r="BK303" s="230">
        <f>ROUND(I303*H303,2)</f>
        <v>0</v>
      </c>
      <c r="BL303" s="17" t="s">
        <v>153</v>
      </c>
      <c r="BM303" s="229" t="s">
        <v>536</v>
      </c>
    </row>
    <row r="304" s="2" customFormat="1" ht="33" customHeight="1">
      <c r="A304" s="38"/>
      <c r="B304" s="39"/>
      <c r="C304" s="218" t="s">
        <v>249</v>
      </c>
      <c r="D304" s="218" t="s">
        <v>131</v>
      </c>
      <c r="E304" s="219" t="s">
        <v>537</v>
      </c>
      <c r="F304" s="220" t="s">
        <v>526</v>
      </c>
      <c r="G304" s="221" t="s">
        <v>163</v>
      </c>
      <c r="H304" s="222">
        <v>1</v>
      </c>
      <c r="I304" s="223"/>
      <c r="J304" s="224">
        <f>ROUND(I304*H304,2)</f>
        <v>0</v>
      </c>
      <c r="K304" s="220" t="s">
        <v>1</v>
      </c>
      <c r="L304" s="44"/>
      <c r="M304" s="225" t="s">
        <v>1</v>
      </c>
      <c r="N304" s="226" t="s">
        <v>41</v>
      </c>
      <c r="O304" s="91"/>
      <c r="P304" s="227">
        <f>O304*H304</f>
        <v>0</v>
      </c>
      <c r="Q304" s="227">
        <v>0</v>
      </c>
      <c r="R304" s="227">
        <f>Q304*H304</f>
        <v>0</v>
      </c>
      <c r="S304" s="227">
        <v>0</v>
      </c>
      <c r="T304" s="228">
        <f>S304*H304</f>
        <v>0</v>
      </c>
      <c r="U304" s="38"/>
      <c r="V304" s="38"/>
      <c r="W304" s="38"/>
      <c r="X304" s="38"/>
      <c r="Y304" s="38"/>
      <c r="Z304" s="38"/>
      <c r="AA304" s="38"/>
      <c r="AB304" s="38"/>
      <c r="AC304" s="38"/>
      <c r="AD304" s="38"/>
      <c r="AE304" s="38"/>
      <c r="AR304" s="229" t="s">
        <v>153</v>
      </c>
      <c r="AT304" s="229" t="s">
        <v>131</v>
      </c>
      <c r="AU304" s="229" t="s">
        <v>84</v>
      </c>
      <c r="AY304" s="17" t="s">
        <v>128</v>
      </c>
      <c r="BE304" s="230">
        <f>IF(N304="základní",J304,0)</f>
        <v>0</v>
      </c>
      <c r="BF304" s="230">
        <f>IF(N304="snížená",J304,0)</f>
        <v>0</v>
      </c>
      <c r="BG304" s="230">
        <f>IF(N304="zákl. přenesená",J304,0)</f>
        <v>0</v>
      </c>
      <c r="BH304" s="230">
        <f>IF(N304="sníž. přenesená",J304,0)</f>
        <v>0</v>
      </c>
      <c r="BI304" s="230">
        <f>IF(N304="nulová",J304,0)</f>
        <v>0</v>
      </c>
      <c r="BJ304" s="17" t="s">
        <v>21</v>
      </c>
      <c r="BK304" s="230">
        <f>ROUND(I304*H304,2)</f>
        <v>0</v>
      </c>
      <c r="BL304" s="17" t="s">
        <v>153</v>
      </c>
      <c r="BM304" s="229" t="s">
        <v>538</v>
      </c>
    </row>
    <row r="305" s="2" customFormat="1" ht="24.15" customHeight="1">
      <c r="A305" s="38"/>
      <c r="B305" s="39"/>
      <c r="C305" s="218" t="s">
        <v>539</v>
      </c>
      <c r="D305" s="218" t="s">
        <v>131</v>
      </c>
      <c r="E305" s="219" t="s">
        <v>540</v>
      </c>
      <c r="F305" s="220" t="s">
        <v>541</v>
      </c>
      <c r="G305" s="221" t="s">
        <v>163</v>
      </c>
      <c r="H305" s="222">
        <v>4</v>
      </c>
      <c r="I305" s="223"/>
      <c r="J305" s="224">
        <f>ROUND(I305*H305,2)</f>
        <v>0</v>
      </c>
      <c r="K305" s="220" t="s">
        <v>141</v>
      </c>
      <c r="L305" s="44"/>
      <c r="M305" s="225" t="s">
        <v>1</v>
      </c>
      <c r="N305" s="226" t="s">
        <v>41</v>
      </c>
      <c r="O305" s="91"/>
      <c r="P305" s="227">
        <f>O305*H305</f>
        <v>0</v>
      </c>
      <c r="Q305" s="227">
        <v>0</v>
      </c>
      <c r="R305" s="227">
        <f>Q305*H305</f>
        <v>0</v>
      </c>
      <c r="S305" s="227">
        <v>0</v>
      </c>
      <c r="T305" s="228">
        <f>S305*H305</f>
        <v>0</v>
      </c>
      <c r="U305" s="38"/>
      <c r="V305" s="38"/>
      <c r="W305" s="38"/>
      <c r="X305" s="38"/>
      <c r="Y305" s="38"/>
      <c r="Z305" s="38"/>
      <c r="AA305" s="38"/>
      <c r="AB305" s="38"/>
      <c r="AC305" s="38"/>
      <c r="AD305" s="38"/>
      <c r="AE305" s="38"/>
      <c r="AR305" s="229" t="s">
        <v>153</v>
      </c>
      <c r="AT305" s="229" t="s">
        <v>131</v>
      </c>
      <c r="AU305" s="229" t="s">
        <v>84</v>
      </c>
      <c r="AY305" s="17" t="s">
        <v>128</v>
      </c>
      <c r="BE305" s="230">
        <f>IF(N305="základní",J305,0)</f>
        <v>0</v>
      </c>
      <c r="BF305" s="230">
        <f>IF(N305="snížená",J305,0)</f>
        <v>0</v>
      </c>
      <c r="BG305" s="230">
        <f>IF(N305="zákl. přenesená",J305,0)</f>
        <v>0</v>
      </c>
      <c r="BH305" s="230">
        <f>IF(N305="sníž. přenesená",J305,0)</f>
        <v>0</v>
      </c>
      <c r="BI305" s="230">
        <f>IF(N305="nulová",J305,0)</f>
        <v>0</v>
      </c>
      <c r="BJ305" s="17" t="s">
        <v>21</v>
      </c>
      <c r="BK305" s="230">
        <f>ROUND(I305*H305,2)</f>
        <v>0</v>
      </c>
      <c r="BL305" s="17" t="s">
        <v>153</v>
      </c>
      <c r="BM305" s="229" t="s">
        <v>542</v>
      </c>
    </row>
    <row r="306" s="13" customFormat="1">
      <c r="A306" s="13"/>
      <c r="B306" s="231"/>
      <c r="C306" s="232"/>
      <c r="D306" s="233" t="s">
        <v>142</v>
      </c>
      <c r="E306" s="234" t="s">
        <v>1</v>
      </c>
      <c r="F306" s="235" t="s">
        <v>543</v>
      </c>
      <c r="G306" s="232"/>
      <c r="H306" s="236">
        <v>1</v>
      </c>
      <c r="I306" s="237"/>
      <c r="J306" s="232"/>
      <c r="K306" s="232"/>
      <c r="L306" s="238"/>
      <c r="M306" s="239"/>
      <c r="N306" s="240"/>
      <c r="O306" s="240"/>
      <c r="P306" s="240"/>
      <c r="Q306" s="240"/>
      <c r="R306" s="240"/>
      <c r="S306" s="240"/>
      <c r="T306" s="241"/>
      <c r="U306" s="13"/>
      <c r="V306" s="13"/>
      <c r="W306" s="13"/>
      <c r="X306" s="13"/>
      <c r="Y306" s="13"/>
      <c r="Z306" s="13"/>
      <c r="AA306" s="13"/>
      <c r="AB306" s="13"/>
      <c r="AC306" s="13"/>
      <c r="AD306" s="13"/>
      <c r="AE306" s="13"/>
      <c r="AT306" s="242" t="s">
        <v>142</v>
      </c>
      <c r="AU306" s="242" t="s">
        <v>84</v>
      </c>
      <c r="AV306" s="13" t="s">
        <v>84</v>
      </c>
      <c r="AW306" s="13" t="s">
        <v>144</v>
      </c>
      <c r="AX306" s="13" t="s">
        <v>76</v>
      </c>
      <c r="AY306" s="242" t="s">
        <v>128</v>
      </c>
    </row>
    <row r="307" s="13" customFormat="1">
      <c r="A307" s="13"/>
      <c r="B307" s="231"/>
      <c r="C307" s="232"/>
      <c r="D307" s="233" t="s">
        <v>142</v>
      </c>
      <c r="E307" s="234" t="s">
        <v>1</v>
      </c>
      <c r="F307" s="235" t="s">
        <v>544</v>
      </c>
      <c r="G307" s="232"/>
      <c r="H307" s="236">
        <v>1</v>
      </c>
      <c r="I307" s="237"/>
      <c r="J307" s="232"/>
      <c r="K307" s="232"/>
      <c r="L307" s="238"/>
      <c r="M307" s="239"/>
      <c r="N307" s="240"/>
      <c r="O307" s="240"/>
      <c r="P307" s="240"/>
      <c r="Q307" s="240"/>
      <c r="R307" s="240"/>
      <c r="S307" s="240"/>
      <c r="T307" s="241"/>
      <c r="U307" s="13"/>
      <c r="V307" s="13"/>
      <c r="W307" s="13"/>
      <c r="X307" s="13"/>
      <c r="Y307" s="13"/>
      <c r="Z307" s="13"/>
      <c r="AA307" s="13"/>
      <c r="AB307" s="13"/>
      <c r="AC307" s="13"/>
      <c r="AD307" s="13"/>
      <c r="AE307" s="13"/>
      <c r="AT307" s="242" t="s">
        <v>142</v>
      </c>
      <c r="AU307" s="242" t="s">
        <v>84</v>
      </c>
      <c r="AV307" s="13" t="s">
        <v>84</v>
      </c>
      <c r="AW307" s="13" t="s">
        <v>144</v>
      </c>
      <c r="AX307" s="13" t="s">
        <v>76</v>
      </c>
      <c r="AY307" s="242" t="s">
        <v>128</v>
      </c>
    </row>
    <row r="308" s="13" customFormat="1">
      <c r="A308" s="13"/>
      <c r="B308" s="231"/>
      <c r="C308" s="232"/>
      <c r="D308" s="233" t="s">
        <v>142</v>
      </c>
      <c r="E308" s="234" t="s">
        <v>1</v>
      </c>
      <c r="F308" s="235" t="s">
        <v>545</v>
      </c>
      <c r="G308" s="232"/>
      <c r="H308" s="236">
        <v>1</v>
      </c>
      <c r="I308" s="237"/>
      <c r="J308" s="232"/>
      <c r="K308" s="232"/>
      <c r="L308" s="238"/>
      <c r="M308" s="239"/>
      <c r="N308" s="240"/>
      <c r="O308" s="240"/>
      <c r="P308" s="240"/>
      <c r="Q308" s="240"/>
      <c r="R308" s="240"/>
      <c r="S308" s="240"/>
      <c r="T308" s="241"/>
      <c r="U308" s="13"/>
      <c r="V308" s="13"/>
      <c r="W308" s="13"/>
      <c r="X308" s="13"/>
      <c r="Y308" s="13"/>
      <c r="Z308" s="13"/>
      <c r="AA308" s="13"/>
      <c r="AB308" s="13"/>
      <c r="AC308" s="13"/>
      <c r="AD308" s="13"/>
      <c r="AE308" s="13"/>
      <c r="AT308" s="242" t="s">
        <v>142</v>
      </c>
      <c r="AU308" s="242" t="s">
        <v>84</v>
      </c>
      <c r="AV308" s="13" t="s">
        <v>84</v>
      </c>
      <c r="AW308" s="13" t="s">
        <v>144</v>
      </c>
      <c r="AX308" s="13" t="s">
        <v>76</v>
      </c>
      <c r="AY308" s="242" t="s">
        <v>128</v>
      </c>
    </row>
    <row r="309" s="13" customFormat="1">
      <c r="A309" s="13"/>
      <c r="B309" s="231"/>
      <c r="C309" s="232"/>
      <c r="D309" s="233" t="s">
        <v>142</v>
      </c>
      <c r="E309" s="234" t="s">
        <v>1</v>
      </c>
      <c r="F309" s="235" t="s">
        <v>546</v>
      </c>
      <c r="G309" s="232"/>
      <c r="H309" s="236">
        <v>1</v>
      </c>
      <c r="I309" s="237"/>
      <c r="J309" s="232"/>
      <c r="K309" s="232"/>
      <c r="L309" s="238"/>
      <c r="M309" s="239"/>
      <c r="N309" s="240"/>
      <c r="O309" s="240"/>
      <c r="P309" s="240"/>
      <c r="Q309" s="240"/>
      <c r="R309" s="240"/>
      <c r="S309" s="240"/>
      <c r="T309" s="241"/>
      <c r="U309" s="13"/>
      <c r="V309" s="13"/>
      <c r="W309" s="13"/>
      <c r="X309" s="13"/>
      <c r="Y309" s="13"/>
      <c r="Z309" s="13"/>
      <c r="AA309" s="13"/>
      <c r="AB309" s="13"/>
      <c r="AC309" s="13"/>
      <c r="AD309" s="13"/>
      <c r="AE309" s="13"/>
      <c r="AT309" s="242" t="s">
        <v>142</v>
      </c>
      <c r="AU309" s="242" t="s">
        <v>84</v>
      </c>
      <c r="AV309" s="13" t="s">
        <v>84</v>
      </c>
      <c r="AW309" s="13" t="s">
        <v>144</v>
      </c>
      <c r="AX309" s="13" t="s">
        <v>76</v>
      </c>
      <c r="AY309" s="242" t="s">
        <v>128</v>
      </c>
    </row>
    <row r="310" s="14" customFormat="1">
      <c r="A310" s="14"/>
      <c r="B310" s="243"/>
      <c r="C310" s="244"/>
      <c r="D310" s="233" t="s">
        <v>142</v>
      </c>
      <c r="E310" s="245" t="s">
        <v>1</v>
      </c>
      <c r="F310" s="246" t="s">
        <v>145</v>
      </c>
      <c r="G310" s="244"/>
      <c r="H310" s="247">
        <v>4</v>
      </c>
      <c r="I310" s="248"/>
      <c r="J310" s="244"/>
      <c r="K310" s="244"/>
      <c r="L310" s="249"/>
      <c r="M310" s="250"/>
      <c r="N310" s="251"/>
      <c r="O310" s="251"/>
      <c r="P310" s="251"/>
      <c r="Q310" s="251"/>
      <c r="R310" s="251"/>
      <c r="S310" s="251"/>
      <c r="T310" s="252"/>
      <c r="U310" s="14"/>
      <c r="V310" s="14"/>
      <c r="W310" s="14"/>
      <c r="X310" s="14"/>
      <c r="Y310" s="14"/>
      <c r="Z310" s="14"/>
      <c r="AA310" s="14"/>
      <c r="AB310" s="14"/>
      <c r="AC310" s="14"/>
      <c r="AD310" s="14"/>
      <c r="AE310" s="14"/>
      <c r="AT310" s="253" t="s">
        <v>142</v>
      </c>
      <c r="AU310" s="253" t="s">
        <v>84</v>
      </c>
      <c r="AV310" s="14" t="s">
        <v>135</v>
      </c>
      <c r="AW310" s="14" t="s">
        <v>144</v>
      </c>
      <c r="AX310" s="14" t="s">
        <v>21</v>
      </c>
      <c r="AY310" s="253" t="s">
        <v>128</v>
      </c>
    </row>
    <row r="311" s="2" customFormat="1" ht="66.75" customHeight="1">
      <c r="A311" s="38"/>
      <c r="B311" s="39"/>
      <c r="C311" s="254" t="s">
        <v>252</v>
      </c>
      <c r="D311" s="254" t="s">
        <v>155</v>
      </c>
      <c r="E311" s="255" t="s">
        <v>254</v>
      </c>
      <c r="F311" s="256" t="s">
        <v>547</v>
      </c>
      <c r="G311" s="257" t="s">
        <v>163</v>
      </c>
      <c r="H311" s="258">
        <v>2</v>
      </c>
      <c r="I311" s="259"/>
      <c r="J311" s="260">
        <f>ROUND(I311*H311,2)</f>
        <v>0</v>
      </c>
      <c r="K311" s="256" t="s">
        <v>1</v>
      </c>
      <c r="L311" s="261"/>
      <c r="M311" s="262" t="s">
        <v>1</v>
      </c>
      <c r="N311" s="263" t="s">
        <v>41</v>
      </c>
      <c r="O311" s="91"/>
      <c r="P311" s="227">
        <f>O311*H311</f>
        <v>0</v>
      </c>
      <c r="Q311" s="227">
        <v>0</v>
      </c>
      <c r="R311" s="227">
        <f>Q311*H311</f>
        <v>0</v>
      </c>
      <c r="S311" s="227">
        <v>0</v>
      </c>
      <c r="T311" s="228">
        <f>S311*H311</f>
        <v>0</v>
      </c>
      <c r="U311" s="38"/>
      <c r="V311" s="38"/>
      <c r="W311" s="38"/>
      <c r="X311" s="38"/>
      <c r="Y311" s="38"/>
      <c r="Z311" s="38"/>
      <c r="AA311" s="38"/>
      <c r="AB311" s="38"/>
      <c r="AC311" s="38"/>
      <c r="AD311" s="38"/>
      <c r="AE311" s="38"/>
      <c r="AR311" s="229" t="s">
        <v>158</v>
      </c>
      <c r="AT311" s="229" t="s">
        <v>155</v>
      </c>
      <c r="AU311" s="229" t="s">
        <v>84</v>
      </c>
      <c r="AY311" s="17" t="s">
        <v>128</v>
      </c>
      <c r="BE311" s="230">
        <f>IF(N311="základní",J311,0)</f>
        <v>0</v>
      </c>
      <c r="BF311" s="230">
        <f>IF(N311="snížená",J311,0)</f>
        <v>0</v>
      </c>
      <c r="BG311" s="230">
        <f>IF(N311="zákl. přenesená",J311,0)</f>
        <v>0</v>
      </c>
      <c r="BH311" s="230">
        <f>IF(N311="sníž. přenesená",J311,0)</f>
        <v>0</v>
      </c>
      <c r="BI311" s="230">
        <f>IF(N311="nulová",J311,0)</f>
        <v>0</v>
      </c>
      <c r="BJ311" s="17" t="s">
        <v>21</v>
      </c>
      <c r="BK311" s="230">
        <f>ROUND(I311*H311,2)</f>
        <v>0</v>
      </c>
      <c r="BL311" s="17" t="s">
        <v>153</v>
      </c>
      <c r="BM311" s="229" t="s">
        <v>548</v>
      </c>
    </row>
    <row r="312" s="13" customFormat="1">
      <c r="A312" s="13"/>
      <c r="B312" s="231"/>
      <c r="C312" s="232"/>
      <c r="D312" s="233" t="s">
        <v>142</v>
      </c>
      <c r="E312" s="234" t="s">
        <v>1</v>
      </c>
      <c r="F312" s="235" t="s">
        <v>549</v>
      </c>
      <c r="G312" s="232"/>
      <c r="H312" s="236">
        <v>1</v>
      </c>
      <c r="I312" s="237"/>
      <c r="J312" s="232"/>
      <c r="K312" s="232"/>
      <c r="L312" s="238"/>
      <c r="M312" s="239"/>
      <c r="N312" s="240"/>
      <c r="O312" s="240"/>
      <c r="P312" s="240"/>
      <c r="Q312" s="240"/>
      <c r="R312" s="240"/>
      <c r="S312" s="240"/>
      <c r="T312" s="241"/>
      <c r="U312" s="13"/>
      <c r="V312" s="13"/>
      <c r="W312" s="13"/>
      <c r="X312" s="13"/>
      <c r="Y312" s="13"/>
      <c r="Z312" s="13"/>
      <c r="AA312" s="13"/>
      <c r="AB312" s="13"/>
      <c r="AC312" s="13"/>
      <c r="AD312" s="13"/>
      <c r="AE312" s="13"/>
      <c r="AT312" s="242" t="s">
        <v>142</v>
      </c>
      <c r="AU312" s="242" t="s">
        <v>84</v>
      </c>
      <c r="AV312" s="13" t="s">
        <v>84</v>
      </c>
      <c r="AW312" s="13" t="s">
        <v>144</v>
      </c>
      <c r="AX312" s="13" t="s">
        <v>76</v>
      </c>
      <c r="AY312" s="242" t="s">
        <v>128</v>
      </c>
    </row>
    <row r="313" s="13" customFormat="1">
      <c r="A313" s="13"/>
      <c r="B313" s="231"/>
      <c r="C313" s="232"/>
      <c r="D313" s="233" t="s">
        <v>142</v>
      </c>
      <c r="E313" s="234" t="s">
        <v>1</v>
      </c>
      <c r="F313" s="235" t="s">
        <v>491</v>
      </c>
      <c r="G313" s="232"/>
      <c r="H313" s="236">
        <v>1</v>
      </c>
      <c r="I313" s="237"/>
      <c r="J313" s="232"/>
      <c r="K313" s="232"/>
      <c r="L313" s="238"/>
      <c r="M313" s="239"/>
      <c r="N313" s="240"/>
      <c r="O313" s="240"/>
      <c r="P313" s="240"/>
      <c r="Q313" s="240"/>
      <c r="R313" s="240"/>
      <c r="S313" s="240"/>
      <c r="T313" s="241"/>
      <c r="U313" s="13"/>
      <c r="V313" s="13"/>
      <c r="W313" s="13"/>
      <c r="X313" s="13"/>
      <c r="Y313" s="13"/>
      <c r="Z313" s="13"/>
      <c r="AA313" s="13"/>
      <c r="AB313" s="13"/>
      <c r="AC313" s="13"/>
      <c r="AD313" s="13"/>
      <c r="AE313" s="13"/>
      <c r="AT313" s="242" t="s">
        <v>142</v>
      </c>
      <c r="AU313" s="242" t="s">
        <v>84</v>
      </c>
      <c r="AV313" s="13" t="s">
        <v>84</v>
      </c>
      <c r="AW313" s="13" t="s">
        <v>144</v>
      </c>
      <c r="AX313" s="13" t="s">
        <v>76</v>
      </c>
      <c r="AY313" s="242" t="s">
        <v>128</v>
      </c>
    </row>
    <row r="314" s="14" customFormat="1">
      <c r="A314" s="14"/>
      <c r="B314" s="243"/>
      <c r="C314" s="244"/>
      <c r="D314" s="233" t="s">
        <v>142</v>
      </c>
      <c r="E314" s="245" t="s">
        <v>1</v>
      </c>
      <c r="F314" s="246" t="s">
        <v>145</v>
      </c>
      <c r="G314" s="244"/>
      <c r="H314" s="247">
        <v>2</v>
      </c>
      <c r="I314" s="248"/>
      <c r="J314" s="244"/>
      <c r="K314" s="244"/>
      <c r="L314" s="249"/>
      <c r="M314" s="250"/>
      <c r="N314" s="251"/>
      <c r="O314" s="251"/>
      <c r="P314" s="251"/>
      <c r="Q314" s="251"/>
      <c r="R314" s="251"/>
      <c r="S314" s="251"/>
      <c r="T314" s="252"/>
      <c r="U314" s="14"/>
      <c r="V314" s="14"/>
      <c r="W314" s="14"/>
      <c r="X314" s="14"/>
      <c r="Y314" s="14"/>
      <c r="Z314" s="14"/>
      <c r="AA314" s="14"/>
      <c r="AB314" s="14"/>
      <c r="AC314" s="14"/>
      <c r="AD314" s="14"/>
      <c r="AE314" s="14"/>
      <c r="AT314" s="253" t="s">
        <v>142</v>
      </c>
      <c r="AU314" s="253" t="s">
        <v>84</v>
      </c>
      <c r="AV314" s="14" t="s">
        <v>135</v>
      </c>
      <c r="AW314" s="14" t="s">
        <v>144</v>
      </c>
      <c r="AX314" s="14" t="s">
        <v>21</v>
      </c>
      <c r="AY314" s="253" t="s">
        <v>128</v>
      </c>
    </row>
    <row r="315" s="2" customFormat="1" ht="66.75" customHeight="1">
      <c r="A315" s="38"/>
      <c r="B315" s="39"/>
      <c r="C315" s="254" t="s">
        <v>550</v>
      </c>
      <c r="D315" s="254" t="s">
        <v>155</v>
      </c>
      <c r="E315" s="255" t="s">
        <v>551</v>
      </c>
      <c r="F315" s="256" t="s">
        <v>547</v>
      </c>
      <c r="G315" s="257" t="s">
        <v>163</v>
      </c>
      <c r="H315" s="258">
        <v>1</v>
      </c>
      <c r="I315" s="259"/>
      <c r="J315" s="260">
        <f>ROUND(I315*H315,2)</f>
        <v>0</v>
      </c>
      <c r="K315" s="256" t="s">
        <v>1</v>
      </c>
      <c r="L315" s="261"/>
      <c r="M315" s="262" t="s">
        <v>1</v>
      </c>
      <c r="N315" s="263" t="s">
        <v>41</v>
      </c>
      <c r="O315" s="91"/>
      <c r="P315" s="227">
        <f>O315*H315</f>
        <v>0</v>
      </c>
      <c r="Q315" s="227">
        <v>0</v>
      </c>
      <c r="R315" s="227">
        <f>Q315*H315</f>
        <v>0</v>
      </c>
      <c r="S315" s="227">
        <v>0</v>
      </c>
      <c r="T315" s="228">
        <f>S315*H315</f>
        <v>0</v>
      </c>
      <c r="U315" s="38"/>
      <c r="V315" s="38"/>
      <c r="W315" s="38"/>
      <c r="X315" s="38"/>
      <c r="Y315" s="38"/>
      <c r="Z315" s="38"/>
      <c r="AA315" s="38"/>
      <c r="AB315" s="38"/>
      <c r="AC315" s="38"/>
      <c r="AD315" s="38"/>
      <c r="AE315" s="38"/>
      <c r="AR315" s="229" t="s">
        <v>158</v>
      </c>
      <c r="AT315" s="229" t="s">
        <v>155</v>
      </c>
      <c r="AU315" s="229" t="s">
        <v>84</v>
      </c>
      <c r="AY315" s="17" t="s">
        <v>128</v>
      </c>
      <c r="BE315" s="230">
        <f>IF(N315="základní",J315,0)</f>
        <v>0</v>
      </c>
      <c r="BF315" s="230">
        <f>IF(N315="snížená",J315,0)</f>
        <v>0</v>
      </c>
      <c r="BG315" s="230">
        <f>IF(N315="zákl. přenesená",J315,0)</f>
        <v>0</v>
      </c>
      <c r="BH315" s="230">
        <f>IF(N315="sníž. přenesená",J315,0)</f>
        <v>0</v>
      </c>
      <c r="BI315" s="230">
        <f>IF(N315="nulová",J315,0)</f>
        <v>0</v>
      </c>
      <c r="BJ315" s="17" t="s">
        <v>21</v>
      </c>
      <c r="BK315" s="230">
        <f>ROUND(I315*H315,2)</f>
        <v>0</v>
      </c>
      <c r="BL315" s="17" t="s">
        <v>153</v>
      </c>
      <c r="BM315" s="229" t="s">
        <v>552</v>
      </c>
    </row>
    <row r="316" s="13" customFormat="1">
      <c r="A316" s="13"/>
      <c r="B316" s="231"/>
      <c r="C316" s="232"/>
      <c r="D316" s="233" t="s">
        <v>142</v>
      </c>
      <c r="E316" s="234" t="s">
        <v>1</v>
      </c>
      <c r="F316" s="235" t="s">
        <v>553</v>
      </c>
      <c r="G316" s="232"/>
      <c r="H316" s="236">
        <v>1</v>
      </c>
      <c r="I316" s="237"/>
      <c r="J316" s="232"/>
      <c r="K316" s="232"/>
      <c r="L316" s="238"/>
      <c r="M316" s="239"/>
      <c r="N316" s="240"/>
      <c r="O316" s="240"/>
      <c r="P316" s="240"/>
      <c r="Q316" s="240"/>
      <c r="R316" s="240"/>
      <c r="S316" s="240"/>
      <c r="T316" s="241"/>
      <c r="U316" s="13"/>
      <c r="V316" s="13"/>
      <c r="W316" s="13"/>
      <c r="X316" s="13"/>
      <c r="Y316" s="13"/>
      <c r="Z316" s="13"/>
      <c r="AA316" s="13"/>
      <c r="AB316" s="13"/>
      <c r="AC316" s="13"/>
      <c r="AD316" s="13"/>
      <c r="AE316" s="13"/>
      <c r="AT316" s="242" t="s">
        <v>142</v>
      </c>
      <c r="AU316" s="242" t="s">
        <v>84</v>
      </c>
      <c r="AV316" s="13" t="s">
        <v>84</v>
      </c>
      <c r="AW316" s="13" t="s">
        <v>144</v>
      </c>
      <c r="AX316" s="13" t="s">
        <v>76</v>
      </c>
      <c r="AY316" s="242" t="s">
        <v>128</v>
      </c>
    </row>
    <row r="317" s="14" customFormat="1">
      <c r="A317" s="14"/>
      <c r="B317" s="243"/>
      <c r="C317" s="244"/>
      <c r="D317" s="233" t="s">
        <v>142</v>
      </c>
      <c r="E317" s="245" t="s">
        <v>1</v>
      </c>
      <c r="F317" s="246" t="s">
        <v>145</v>
      </c>
      <c r="G317" s="244"/>
      <c r="H317" s="247">
        <v>1</v>
      </c>
      <c r="I317" s="248"/>
      <c r="J317" s="244"/>
      <c r="K317" s="244"/>
      <c r="L317" s="249"/>
      <c r="M317" s="250"/>
      <c r="N317" s="251"/>
      <c r="O317" s="251"/>
      <c r="P317" s="251"/>
      <c r="Q317" s="251"/>
      <c r="R317" s="251"/>
      <c r="S317" s="251"/>
      <c r="T317" s="252"/>
      <c r="U317" s="14"/>
      <c r="V317" s="14"/>
      <c r="W317" s="14"/>
      <c r="X317" s="14"/>
      <c r="Y317" s="14"/>
      <c r="Z317" s="14"/>
      <c r="AA317" s="14"/>
      <c r="AB317" s="14"/>
      <c r="AC317" s="14"/>
      <c r="AD317" s="14"/>
      <c r="AE317" s="14"/>
      <c r="AT317" s="253" t="s">
        <v>142</v>
      </c>
      <c r="AU317" s="253" t="s">
        <v>84</v>
      </c>
      <c r="AV317" s="14" t="s">
        <v>135</v>
      </c>
      <c r="AW317" s="14" t="s">
        <v>144</v>
      </c>
      <c r="AX317" s="14" t="s">
        <v>21</v>
      </c>
      <c r="AY317" s="253" t="s">
        <v>128</v>
      </c>
    </row>
    <row r="318" s="2" customFormat="1" ht="66.75" customHeight="1">
      <c r="A318" s="38"/>
      <c r="B318" s="39"/>
      <c r="C318" s="254" t="s">
        <v>256</v>
      </c>
      <c r="D318" s="254" t="s">
        <v>155</v>
      </c>
      <c r="E318" s="255" t="s">
        <v>554</v>
      </c>
      <c r="F318" s="256" t="s">
        <v>547</v>
      </c>
      <c r="G318" s="257" t="s">
        <v>163</v>
      </c>
      <c r="H318" s="258">
        <v>1</v>
      </c>
      <c r="I318" s="259"/>
      <c r="J318" s="260">
        <f>ROUND(I318*H318,2)</f>
        <v>0</v>
      </c>
      <c r="K318" s="256" t="s">
        <v>1</v>
      </c>
      <c r="L318" s="261"/>
      <c r="M318" s="262" t="s">
        <v>1</v>
      </c>
      <c r="N318" s="263" t="s">
        <v>41</v>
      </c>
      <c r="O318" s="91"/>
      <c r="P318" s="227">
        <f>O318*H318</f>
        <v>0</v>
      </c>
      <c r="Q318" s="227">
        <v>0</v>
      </c>
      <c r="R318" s="227">
        <f>Q318*H318</f>
        <v>0</v>
      </c>
      <c r="S318" s="227">
        <v>0</v>
      </c>
      <c r="T318" s="228">
        <f>S318*H318</f>
        <v>0</v>
      </c>
      <c r="U318" s="38"/>
      <c r="V318" s="38"/>
      <c r="W318" s="38"/>
      <c r="X318" s="38"/>
      <c r="Y318" s="38"/>
      <c r="Z318" s="38"/>
      <c r="AA318" s="38"/>
      <c r="AB318" s="38"/>
      <c r="AC318" s="38"/>
      <c r="AD318" s="38"/>
      <c r="AE318" s="38"/>
      <c r="AR318" s="229" t="s">
        <v>158</v>
      </c>
      <c r="AT318" s="229" t="s">
        <v>155</v>
      </c>
      <c r="AU318" s="229" t="s">
        <v>84</v>
      </c>
      <c r="AY318" s="17" t="s">
        <v>128</v>
      </c>
      <c r="BE318" s="230">
        <f>IF(N318="základní",J318,0)</f>
        <v>0</v>
      </c>
      <c r="BF318" s="230">
        <f>IF(N318="snížená",J318,0)</f>
        <v>0</v>
      </c>
      <c r="BG318" s="230">
        <f>IF(N318="zákl. přenesená",J318,0)</f>
        <v>0</v>
      </c>
      <c r="BH318" s="230">
        <f>IF(N318="sníž. přenesená",J318,0)</f>
        <v>0</v>
      </c>
      <c r="BI318" s="230">
        <f>IF(N318="nulová",J318,0)</f>
        <v>0</v>
      </c>
      <c r="BJ318" s="17" t="s">
        <v>21</v>
      </c>
      <c r="BK318" s="230">
        <f>ROUND(I318*H318,2)</f>
        <v>0</v>
      </c>
      <c r="BL318" s="17" t="s">
        <v>153</v>
      </c>
      <c r="BM318" s="229" t="s">
        <v>555</v>
      </c>
    </row>
    <row r="319" s="13" customFormat="1">
      <c r="A319" s="13"/>
      <c r="B319" s="231"/>
      <c r="C319" s="232"/>
      <c r="D319" s="233" t="s">
        <v>142</v>
      </c>
      <c r="E319" s="234" t="s">
        <v>1</v>
      </c>
      <c r="F319" s="235" t="s">
        <v>553</v>
      </c>
      <c r="G319" s="232"/>
      <c r="H319" s="236">
        <v>1</v>
      </c>
      <c r="I319" s="237"/>
      <c r="J319" s="232"/>
      <c r="K319" s="232"/>
      <c r="L319" s="238"/>
      <c r="M319" s="239"/>
      <c r="N319" s="240"/>
      <c r="O319" s="240"/>
      <c r="P319" s="240"/>
      <c r="Q319" s="240"/>
      <c r="R319" s="240"/>
      <c r="S319" s="240"/>
      <c r="T319" s="241"/>
      <c r="U319" s="13"/>
      <c r="V319" s="13"/>
      <c r="W319" s="13"/>
      <c r="X319" s="13"/>
      <c r="Y319" s="13"/>
      <c r="Z319" s="13"/>
      <c r="AA319" s="13"/>
      <c r="AB319" s="13"/>
      <c r="AC319" s="13"/>
      <c r="AD319" s="13"/>
      <c r="AE319" s="13"/>
      <c r="AT319" s="242" t="s">
        <v>142</v>
      </c>
      <c r="AU319" s="242" t="s">
        <v>84</v>
      </c>
      <c r="AV319" s="13" t="s">
        <v>84</v>
      </c>
      <c r="AW319" s="13" t="s">
        <v>144</v>
      </c>
      <c r="AX319" s="13" t="s">
        <v>76</v>
      </c>
      <c r="AY319" s="242" t="s">
        <v>128</v>
      </c>
    </row>
    <row r="320" s="14" customFormat="1">
      <c r="A320" s="14"/>
      <c r="B320" s="243"/>
      <c r="C320" s="244"/>
      <c r="D320" s="233" t="s">
        <v>142</v>
      </c>
      <c r="E320" s="245" t="s">
        <v>1</v>
      </c>
      <c r="F320" s="246" t="s">
        <v>145</v>
      </c>
      <c r="G320" s="244"/>
      <c r="H320" s="247">
        <v>1</v>
      </c>
      <c r="I320" s="248"/>
      <c r="J320" s="244"/>
      <c r="K320" s="244"/>
      <c r="L320" s="249"/>
      <c r="M320" s="250"/>
      <c r="N320" s="251"/>
      <c r="O320" s="251"/>
      <c r="P320" s="251"/>
      <c r="Q320" s="251"/>
      <c r="R320" s="251"/>
      <c r="S320" s="251"/>
      <c r="T320" s="252"/>
      <c r="U320" s="14"/>
      <c r="V320" s="14"/>
      <c r="W320" s="14"/>
      <c r="X320" s="14"/>
      <c r="Y320" s="14"/>
      <c r="Z320" s="14"/>
      <c r="AA320" s="14"/>
      <c r="AB320" s="14"/>
      <c r="AC320" s="14"/>
      <c r="AD320" s="14"/>
      <c r="AE320" s="14"/>
      <c r="AT320" s="253" t="s">
        <v>142</v>
      </c>
      <c r="AU320" s="253" t="s">
        <v>84</v>
      </c>
      <c r="AV320" s="14" t="s">
        <v>135</v>
      </c>
      <c r="AW320" s="14" t="s">
        <v>144</v>
      </c>
      <c r="AX320" s="14" t="s">
        <v>21</v>
      </c>
      <c r="AY320" s="253" t="s">
        <v>128</v>
      </c>
    </row>
    <row r="321" s="2" customFormat="1" ht="66.75" customHeight="1">
      <c r="A321" s="38"/>
      <c r="B321" s="39"/>
      <c r="C321" s="254" t="s">
        <v>556</v>
      </c>
      <c r="D321" s="254" t="s">
        <v>155</v>
      </c>
      <c r="E321" s="255" t="s">
        <v>257</v>
      </c>
      <c r="F321" s="256" t="s">
        <v>547</v>
      </c>
      <c r="G321" s="257" t="s">
        <v>163</v>
      </c>
      <c r="H321" s="258">
        <v>4</v>
      </c>
      <c r="I321" s="259"/>
      <c r="J321" s="260">
        <f>ROUND(I321*H321,2)</f>
        <v>0</v>
      </c>
      <c r="K321" s="256" t="s">
        <v>1</v>
      </c>
      <c r="L321" s="261"/>
      <c r="M321" s="262" t="s">
        <v>1</v>
      </c>
      <c r="N321" s="263" t="s">
        <v>41</v>
      </c>
      <c r="O321" s="91"/>
      <c r="P321" s="227">
        <f>O321*H321</f>
        <v>0</v>
      </c>
      <c r="Q321" s="227">
        <v>0</v>
      </c>
      <c r="R321" s="227">
        <f>Q321*H321</f>
        <v>0</v>
      </c>
      <c r="S321" s="227">
        <v>0</v>
      </c>
      <c r="T321" s="228">
        <f>S321*H321</f>
        <v>0</v>
      </c>
      <c r="U321" s="38"/>
      <c r="V321" s="38"/>
      <c r="W321" s="38"/>
      <c r="X321" s="38"/>
      <c r="Y321" s="38"/>
      <c r="Z321" s="38"/>
      <c r="AA321" s="38"/>
      <c r="AB321" s="38"/>
      <c r="AC321" s="38"/>
      <c r="AD321" s="38"/>
      <c r="AE321" s="38"/>
      <c r="AR321" s="229" t="s">
        <v>158</v>
      </c>
      <c r="AT321" s="229" t="s">
        <v>155</v>
      </c>
      <c r="AU321" s="229" t="s">
        <v>84</v>
      </c>
      <c r="AY321" s="17" t="s">
        <v>128</v>
      </c>
      <c r="BE321" s="230">
        <f>IF(N321="základní",J321,0)</f>
        <v>0</v>
      </c>
      <c r="BF321" s="230">
        <f>IF(N321="snížená",J321,0)</f>
        <v>0</v>
      </c>
      <c r="BG321" s="230">
        <f>IF(N321="zákl. přenesená",J321,0)</f>
        <v>0</v>
      </c>
      <c r="BH321" s="230">
        <f>IF(N321="sníž. přenesená",J321,0)</f>
        <v>0</v>
      </c>
      <c r="BI321" s="230">
        <f>IF(N321="nulová",J321,0)</f>
        <v>0</v>
      </c>
      <c r="BJ321" s="17" t="s">
        <v>21</v>
      </c>
      <c r="BK321" s="230">
        <f>ROUND(I321*H321,2)</f>
        <v>0</v>
      </c>
      <c r="BL321" s="17" t="s">
        <v>153</v>
      </c>
      <c r="BM321" s="229" t="s">
        <v>557</v>
      </c>
    </row>
    <row r="322" s="13" customFormat="1">
      <c r="A322" s="13"/>
      <c r="B322" s="231"/>
      <c r="C322" s="232"/>
      <c r="D322" s="233" t="s">
        <v>142</v>
      </c>
      <c r="E322" s="234" t="s">
        <v>1</v>
      </c>
      <c r="F322" s="235" t="s">
        <v>558</v>
      </c>
      <c r="G322" s="232"/>
      <c r="H322" s="236">
        <v>4</v>
      </c>
      <c r="I322" s="237"/>
      <c r="J322" s="232"/>
      <c r="K322" s="232"/>
      <c r="L322" s="238"/>
      <c r="M322" s="239"/>
      <c r="N322" s="240"/>
      <c r="O322" s="240"/>
      <c r="P322" s="240"/>
      <c r="Q322" s="240"/>
      <c r="R322" s="240"/>
      <c r="S322" s="240"/>
      <c r="T322" s="241"/>
      <c r="U322" s="13"/>
      <c r="V322" s="13"/>
      <c r="W322" s="13"/>
      <c r="X322" s="13"/>
      <c r="Y322" s="13"/>
      <c r="Z322" s="13"/>
      <c r="AA322" s="13"/>
      <c r="AB322" s="13"/>
      <c r="AC322" s="13"/>
      <c r="AD322" s="13"/>
      <c r="AE322" s="13"/>
      <c r="AT322" s="242" t="s">
        <v>142</v>
      </c>
      <c r="AU322" s="242" t="s">
        <v>84</v>
      </c>
      <c r="AV322" s="13" t="s">
        <v>84</v>
      </c>
      <c r="AW322" s="13" t="s">
        <v>144</v>
      </c>
      <c r="AX322" s="13" t="s">
        <v>76</v>
      </c>
      <c r="AY322" s="242" t="s">
        <v>128</v>
      </c>
    </row>
    <row r="323" s="14" customFormat="1">
      <c r="A323" s="14"/>
      <c r="B323" s="243"/>
      <c r="C323" s="244"/>
      <c r="D323" s="233" t="s">
        <v>142</v>
      </c>
      <c r="E323" s="245" t="s">
        <v>1</v>
      </c>
      <c r="F323" s="246" t="s">
        <v>145</v>
      </c>
      <c r="G323" s="244"/>
      <c r="H323" s="247">
        <v>4</v>
      </c>
      <c r="I323" s="248"/>
      <c r="J323" s="244"/>
      <c r="K323" s="244"/>
      <c r="L323" s="249"/>
      <c r="M323" s="250"/>
      <c r="N323" s="251"/>
      <c r="O323" s="251"/>
      <c r="P323" s="251"/>
      <c r="Q323" s="251"/>
      <c r="R323" s="251"/>
      <c r="S323" s="251"/>
      <c r="T323" s="252"/>
      <c r="U323" s="14"/>
      <c r="V323" s="14"/>
      <c r="W323" s="14"/>
      <c r="X323" s="14"/>
      <c r="Y323" s="14"/>
      <c r="Z323" s="14"/>
      <c r="AA323" s="14"/>
      <c r="AB323" s="14"/>
      <c r="AC323" s="14"/>
      <c r="AD323" s="14"/>
      <c r="AE323" s="14"/>
      <c r="AT323" s="253" t="s">
        <v>142</v>
      </c>
      <c r="AU323" s="253" t="s">
        <v>84</v>
      </c>
      <c r="AV323" s="14" t="s">
        <v>135</v>
      </c>
      <c r="AW323" s="14" t="s">
        <v>144</v>
      </c>
      <c r="AX323" s="14" t="s">
        <v>21</v>
      </c>
      <c r="AY323" s="253" t="s">
        <v>128</v>
      </c>
    </row>
    <row r="324" s="2" customFormat="1" ht="24.15" customHeight="1">
      <c r="A324" s="38"/>
      <c r="B324" s="39"/>
      <c r="C324" s="218" t="s">
        <v>258</v>
      </c>
      <c r="D324" s="218" t="s">
        <v>131</v>
      </c>
      <c r="E324" s="219" t="s">
        <v>540</v>
      </c>
      <c r="F324" s="220" t="s">
        <v>541</v>
      </c>
      <c r="G324" s="221" t="s">
        <v>163</v>
      </c>
      <c r="H324" s="222">
        <v>1</v>
      </c>
      <c r="I324" s="223"/>
      <c r="J324" s="224">
        <f>ROUND(I324*H324,2)</f>
        <v>0</v>
      </c>
      <c r="K324" s="220" t="s">
        <v>141</v>
      </c>
      <c r="L324" s="44"/>
      <c r="M324" s="225" t="s">
        <v>1</v>
      </c>
      <c r="N324" s="226" t="s">
        <v>41</v>
      </c>
      <c r="O324" s="91"/>
      <c r="P324" s="227">
        <f>O324*H324</f>
        <v>0</v>
      </c>
      <c r="Q324" s="227">
        <v>0</v>
      </c>
      <c r="R324" s="227">
        <f>Q324*H324</f>
        <v>0</v>
      </c>
      <c r="S324" s="227">
        <v>0</v>
      </c>
      <c r="T324" s="228">
        <f>S324*H324</f>
        <v>0</v>
      </c>
      <c r="U324" s="38"/>
      <c r="V324" s="38"/>
      <c r="W324" s="38"/>
      <c r="X324" s="38"/>
      <c r="Y324" s="38"/>
      <c r="Z324" s="38"/>
      <c r="AA324" s="38"/>
      <c r="AB324" s="38"/>
      <c r="AC324" s="38"/>
      <c r="AD324" s="38"/>
      <c r="AE324" s="38"/>
      <c r="AR324" s="229" t="s">
        <v>153</v>
      </c>
      <c r="AT324" s="229" t="s">
        <v>131</v>
      </c>
      <c r="AU324" s="229" t="s">
        <v>84</v>
      </c>
      <c r="AY324" s="17" t="s">
        <v>128</v>
      </c>
      <c r="BE324" s="230">
        <f>IF(N324="základní",J324,0)</f>
        <v>0</v>
      </c>
      <c r="BF324" s="230">
        <f>IF(N324="snížená",J324,0)</f>
        <v>0</v>
      </c>
      <c r="BG324" s="230">
        <f>IF(N324="zákl. přenesená",J324,0)</f>
        <v>0</v>
      </c>
      <c r="BH324" s="230">
        <f>IF(N324="sníž. přenesená",J324,0)</f>
        <v>0</v>
      </c>
      <c r="BI324" s="230">
        <f>IF(N324="nulová",J324,0)</f>
        <v>0</v>
      </c>
      <c r="BJ324" s="17" t="s">
        <v>21</v>
      </c>
      <c r="BK324" s="230">
        <f>ROUND(I324*H324,2)</f>
        <v>0</v>
      </c>
      <c r="BL324" s="17" t="s">
        <v>153</v>
      </c>
      <c r="BM324" s="229" t="s">
        <v>559</v>
      </c>
    </row>
    <row r="325" s="13" customFormat="1">
      <c r="A325" s="13"/>
      <c r="B325" s="231"/>
      <c r="C325" s="232"/>
      <c r="D325" s="233" t="s">
        <v>142</v>
      </c>
      <c r="E325" s="234" t="s">
        <v>1</v>
      </c>
      <c r="F325" s="235" t="s">
        <v>560</v>
      </c>
      <c r="G325" s="232"/>
      <c r="H325" s="236">
        <v>1</v>
      </c>
      <c r="I325" s="237"/>
      <c r="J325" s="232"/>
      <c r="K325" s="232"/>
      <c r="L325" s="238"/>
      <c r="M325" s="239"/>
      <c r="N325" s="240"/>
      <c r="O325" s="240"/>
      <c r="P325" s="240"/>
      <c r="Q325" s="240"/>
      <c r="R325" s="240"/>
      <c r="S325" s="240"/>
      <c r="T325" s="241"/>
      <c r="U325" s="13"/>
      <c r="V325" s="13"/>
      <c r="W325" s="13"/>
      <c r="X325" s="13"/>
      <c r="Y325" s="13"/>
      <c r="Z325" s="13"/>
      <c r="AA325" s="13"/>
      <c r="AB325" s="13"/>
      <c r="AC325" s="13"/>
      <c r="AD325" s="13"/>
      <c r="AE325" s="13"/>
      <c r="AT325" s="242" t="s">
        <v>142</v>
      </c>
      <c r="AU325" s="242" t="s">
        <v>84</v>
      </c>
      <c r="AV325" s="13" t="s">
        <v>84</v>
      </c>
      <c r="AW325" s="13" t="s">
        <v>144</v>
      </c>
      <c r="AX325" s="13" t="s">
        <v>76</v>
      </c>
      <c r="AY325" s="242" t="s">
        <v>128</v>
      </c>
    </row>
    <row r="326" s="14" customFormat="1">
      <c r="A326" s="14"/>
      <c r="B326" s="243"/>
      <c r="C326" s="244"/>
      <c r="D326" s="233" t="s">
        <v>142</v>
      </c>
      <c r="E326" s="245" t="s">
        <v>1</v>
      </c>
      <c r="F326" s="246" t="s">
        <v>145</v>
      </c>
      <c r="G326" s="244"/>
      <c r="H326" s="247">
        <v>1</v>
      </c>
      <c r="I326" s="248"/>
      <c r="J326" s="244"/>
      <c r="K326" s="244"/>
      <c r="L326" s="249"/>
      <c r="M326" s="250"/>
      <c r="N326" s="251"/>
      <c r="O326" s="251"/>
      <c r="P326" s="251"/>
      <c r="Q326" s="251"/>
      <c r="R326" s="251"/>
      <c r="S326" s="251"/>
      <c r="T326" s="252"/>
      <c r="U326" s="14"/>
      <c r="V326" s="14"/>
      <c r="W326" s="14"/>
      <c r="X326" s="14"/>
      <c r="Y326" s="14"/>
      <c r="Z326" s="14"/>
      <c r="AA326" s="14"/>
      <c r="AB326" s="14"/>
      <c r="AC326" s="14"/>
      <c r="AD326" s="14"/>
      <c r="AE326" s="14"/>
      <c r="AT326" s="253" t="s">
        <v>142</v>
      </c>
      <c r="AU326" s="253" t="s">
        <v>84</v>
      </c>
      <c r="AV326" s="14" t="s">
        <v>135</v>
      </c>
      <c r="AW326" s="14" t="s">
        <v>144</v>
      </c>
      <c r="AX326" s="14" t="s">
        <v>21</v>
      </c>
      <c r="AY326" s="253" t="s">
        <v>128</v>
      </c>
    </row>
    <row r="327" s="2" customFormat="1" ht="66.75" customHeight="1">
      <c r="A327" s="38"/>
      <c r="B327" s="39"/>
      <c r="C327" s="254" t="s">
        <v>561</v>
      </c>
      <c r="D327" s="254" t="s">
        <v>155</v>
      </c>
      <c r="E327" s="255" t="s">
        <v>562</v>
      </c>
      <c r="F327" s="256" t="s">
        <v>563</v>
      </c>
      <c r="G327" s="257" t="s">
        <v>163</v>
      </c>
      <c r="H327" s="258">
        <v>1</v>
      </c>
      <c r="I327" s="259"/>
      <c r="J327" s="260">
        <f>ROUND(I327*H327,2)</f>
        <v>0</v>
      </c>
      <c r="K327" s="256" t="s">
        <v>1</v>
      </c>
      <c r="L327" s="261"/>
      <c r="M327" s="262" t="s">
        <v>1</v>
      </c>
      <c r="N327" s="263" t="s">
        <v>41</v>
      </c>
      <c r="O327" s="91"/>
      <c r="P327" s="227">
        <f>O327*H327</f>
        <v>0</v>
      </c>
      <c r="Q327" s="227">
        <v>0</v>
      </c>
      <c r="R327" s="227">
        <f>Q327*H327</f>
        <v>0</v>
      </c>
      <c r="S327" s="227">
        <v>0</v>
      </c>
      <c r="T327" s="228">
        <f>S327*H327</f>
        <v>0</v>
      </c>
      <c r="U327" s="38"/>
      <c r="V327" s="38"/>
      <c r="W327" s="38"/>
      <c r="X327" s="38"/>
      <c r="Y327" s="38"/>
      <c r="Z327" s="38"/>
      <c r="AA327" s="38"/>
      <c r="AB327" s="38"/>
      <c r="AC327" s="38"/>
      <c r="AD327" s="38"/>
      <c r="AE327" s="38"/>
      <c r="AR327" s="229" t="s">
        <v>158</v>
      </c>
      <c r="AT327" s="229" t="s">
        <v>155</v>
      </c>
      <c r="AU327" s="229" t="s">
        <v>84</v>
      </c>
      <c r="AY327" s="17" t="s">
        <v>128</v>
      </c>
      <c r="BE327" s="230">
        <f>IF(N327="základní",J327,0)</f>
        <v>0</v>
      </c>
      <c r="BF327" s="230">
        <f>IF(N327="snížená",J327,0)</f>
        <v>0</v>
      </c>
      <c r="BG327" s="230">
        <f>IF(N327="zákl. přenesená",J327,0)</f>
        <v>0</v>
      </c>
      <c r="BH327" s="230">
        <f>IF(N327="sníž. přenesená",J327,0)</f>
        <v>0</v>
      </c>
      <c r="BI327" s="230">
        <f>IF(N327="nulová",J327,0)</f>
        <v>0</v>
      </c>
      <c r="BJ327" s="17" t="s">
        <v>21</v>
      </c>
      <c r="BK327" s="230">
        <f>ROUND(I327*H327,2)</f>
        <v>0</v>
      </c>
      <c r="BL327" s="17" t="s">
        <v>153</v>
      </c>
      <c r="BM327" s="229" t="s">
        <v>564</v>
      </c>
    </row>
    <row r="328" s="2" customFormat="1" ht="33" customHeight="1">
      <c r="A328" s="38"/>
      <c r="B328" s="39"/>
      <c r="C328" s="218" t="s">
        <v>262</v>
      </c>
      <c r="D328" s="218" t="s">
        <v>131</v>
      </c>
      <c r="E328" s="219" t="s">
        <v>565</v>
      </c>
      <c r="F328" s="220" t="s">
        <v>566</v>
      </c>
      <c r="G328" s="221" t="s">
        <v>152</v>
      </c>
      <c r="H328" s="222">
        <v>295</v>
      </c>
      <c r="I328" s="223"/>
      <c r="J328" s="224">
        <f>ROUND(I328*H328,2)</f>
        <v>0</v>
      </c>
      <c r="K328" s="220" t="s">
        <v>141</v>
      </c>
      <c r="L328" s="44"/>
      <c r="M328" s="225" t="s">
        <v>1</v>
      </c>
      <c r="N328" s="226" t="s">
        <v>41</v>
      </c>
      <c r="O328" s="91"/>
      <c r="P328" s="227">
        <f>O328*H328</f>
        <v>0</v>
      </c>
      <c r="Q328" s="227">
        <v>0</v>
      </c>
      <c r="R328" s="227">
        <f>Q328*H328</f>
        <v>0</v>
      </c>
      <c r="S328" s="227">
        <v>0</v>
      </c>
      <c r="T328" s="228">
        <f>S328*H328</f>
        <v>0</v>
      </c>
      <c r="U328" s="38"/>
      <c r="V328" s="38"/>
      <c r="W328" s="38"/>
      <c r="X328" s="38"/>
      <c r="Y328" s="38"/>
      <c r="Z328" s="38"/>
      <c r="AA328" s="38"/>
      <c r="AB328" s="38"/>
      <c r="AC328" s="38"/>
      <c r="AD328" s="38"/>
      <c r="AE328" s="38"/>
      <c r="AR328" s="229" t="s">
        <v>153</v>
      </c>
      <c r="AT328" s="229" t="s">
        <v>131</v>
      </c>
      <c r="AU328" s="229" t="s">
        <v>84</v>
      </c>
      <c r="AY328" s="17" t="s">
        <v>128</v>
      </c>
      <c r="BE328" s="230">
        <f>IF(N328="základní",J328,0)</f>
        <v>0</v>
      </c>
      <c r="BF328" s="230">
        <f>IF(N328="snížená",J328,0)</f>
        <v>0</v>
      </c>
      <c r="BG328" s="230">
        <f>IF(N328="zákl. přenesená",J328,0)</f>
        <v>0</v>
      </c>
      <c r="BH328" s="230">
        <f>IF(N328="sníž. přenesená",J328,0)</f>
        <v>0</v>
      </c>
      <c r="BI328" s="230">
        <f>IF(N328="nulová",J328,0)</f>
        <v>0</v>
      </c>
      <c r="BJ328" s="17" t="s">
        <v>21</v>
      </c>
      <c r="BK328" s="230">
        <f>ROUND(I328*H328,2)</f>
        <v>0</v>
      </c>
      <c r="BL328" s="17" t="s">
        <v>153</v>
      </c>
      <c r="BM328" s="229" t="s">
        <v>567</v>
      </c>
    </row>
    <row r="329" s="13" customFormat="1">
      <c r="A329" s="13"/>
      <c r="B329" s="231"/>
      <c r="C329" s="232"/>
      <c r="D329" s="233" t="s">
        <v>142</v>
      </c>
      <c r="E329" s="234" t="s">
        <v>1</v>
      </c>
      <c r="F329" s="235" t="s">
        <v>568</v>
      </c>
      <c r="G329" s="232"/>
      <c r="H329" s="236">
        <v>45</v>
      </c>
      <c r="I329" s="237"/>
      <c r="J329" s="232"/>
      <c r="K329" s="232"/>
      <c r="L329" s="238"/>
      <c r="M329" s="239"/>
      <c r="N329" s="240"/>
      <c r="O329" s="240"/>
      <c r="P329" s="240"/>
      <c r="Q329" s="240"/>
      <c r="R329" s="240"/>
      <c r="S329" s="240"/>
      <c r="T329" s="241"/>
      <c r="U329" s="13"/>
      <c r="V329" s="13"/>
      <c r="W329" s="13"/>
      <c r="X329" s="13"/>
      <c r="Y329" s="13"/>
      <c r="Z329" s="13"/>
      <c r="AA329" s="13"/>
      <c r="AB329" s="13"/>
      <c r="AC329" s="13"/>
      <c r="AD329" s="13"/>
      <c r="AE329" s="13"/>
      <c r="AT329" s="242" t="s">
        <v>142</v>
      </c>
      <c r="AU329" s="242" t="s">
        <v>84</v>
      </c>
      <c r="AV329" s="13" t="s">
        <v>84</v>
      </c>
      <c r="AW329" s="13" t="s">
        <v>144</v>
      </c>
      <c r="AX329" s="13" t="s">
        <v>76</v>
      </c>
      <c r="AY329" s="242" t="s">
        <v>128</v>
      </c>
    </row>
    <row r="330" s="13" customFormat="1">
      <c r="A330" s="13"/>
      <c r="B330" s="231"/>
      <c r="C330" s="232"/>
      <c r="D330" s="233" t="s">
        <v>142</v>
      </c>
      <c r="E330" s="234" t="s">
        <v>1</v>
      </c>
      <c r="F330" s="235" t="s">
        <v>569</v>
      </c>
      <c r="G330" s="232"/>
      <c r="H330" s="236">
        <v>90</v>
      </c>
      <c r="I330" s="237"/>
      <c r="J330" s="232"/>
      <c r="K330" s="232"/>
      <c r="L330" s="238"/>
      <c r="M330" s="239"/>
      <c r="N330" s="240"/>
      <c r="O330" s="240"/>
      <c r="P330" s="240"/>
      <c r="Q330" s="240"/>
      <c r="R330" s="240"/>
      <c r="S330" s="240"/>
      <c r="T330" s="241"/>
      <c r="U330" s="13"/>
      <c r="V330" s="13"/>
      <c r="W330" s="13"/>
      <c r="X330" s="13"/>
      <c r="Y330" s="13"/>
      <c r="Z330" s="13"/>
      <c r="AA330" s="13"/>
      <c r="AB330" s="13"/>
      <c r="AC330" s="13"/>
      <c r="AD330" s="13"/>
      <c r="AE330" s="13"/>
      <c r="AT330" s="242" t="s">
        <v>142</v>
      </c>
      <c r="AU330" s="242" t="s">
        <v>84</v>
      </c>
      <c r="AV330" s="13" t="s">
        <v>84</v>
      </c>
      <c r="AW330" s="13" t="s">
        <v>144</v>
      </c>
      <c r="AX330" s="13" t="s">
        <v>76</v>
      </c>
      <c r="AY330" s="242" t="s">
        <v>128</v>
      </c>
    </row>
    <row r="331" s="13" customFormat="1">
      <c r="A331" s="13"/>
      <c r="B331" s="231"/>
      <c r="C331" s="232"/>
      <c r="D331" s="233" t="s">
        <v>142</v>
      </c>
      <c r="E331" s="234" t="s">
        <v>1</v>
      </c>
      <c r="F331" s="235" t="s">
        <v>570</v>
      </c>
      <c r="G331" s="232"/>
      <c r="H331" s="236">
        <v>80</v>
      </c>
      <c r="I331" s="237"/>
      <c r="J331" s="232"/>
      <c r="K331" s="232"/>
      <c r="L331" s="238"/>
      <c r="M331" s="239"/>
      <c r="N331" s="240"/>
      <c r="O331" s="240"/>
      <c r="P331" s="240"/>
      <c r="Q331" s="240"/>
      <c r="R331" s="240"/>
      <c r="S331" s="240"/>
      <c r="T331" s="241"/>
      <c r="U331" s="13"/>
      <c r="V331" s="13"/>
      <c r="W331" s="13"/>
      <c r="X331" s="13"/>
      <c r="Y331" s="13"/>
      <c r="Z331" s="13"/>
      <c r="AA331" s="13"/>
      <c r="AB331" s="13"/>
      <c r="AC331" s="13"/>
      <c r="AD331" s="13"/>
      <c r="AE331" s="13"/>
      <c r="AT331" s="242" t="s">
        <v>142</v>
      </c>
      <c r="AU331" s="242" t="s">
        <v>84</v>
      </c>
      <c r="AV331" s="13" t="s">
        <v>84</v>
      </c>
      <c r="AW331" s="13" t="s">
        <v>144</v>
      </c>
      <c r="AX331" s="13" t="s">
        <v>76</v>
      </c>
      <c r="AY331" s="242" t="s">
        <v>128</v>
      </c>
    </row>
    <row r="332" s="13" customFormat="1">
      <c r="A332" s="13"/>
      <c r="B332" s="231"/>
      <c r="C332" s="232"/>
      <c r="D332" s="233" t="s">
        <v>142</v>
      </c>
      <c r="E332" s="234" t="s">
        <v>1</v>
      </c>
      <c r="F332" s="235" t="s">
        <v>571</v>
      </c>
      <c r="G332" s="232"/>
      <c r="H332" s="236">
        <v>80</v>
      </c>
      <c r="I332" s="237"/>
      <c r="J332" s="232"/>
      <c r="K332" s="232"/>
      <c r="L332" s="238"/>
      <c r="M332" s="239"/>
      <c r="N332" s="240"/>
      <c r="O332" s="240"/>
      <c r="P332" s="240"/>
      <c r="Q332" s="240"/>
      <c r="R332" s="240"/>
      <c r="S332" s="240"/>
      <c r="T332" s="241"/>
      <c r="U332" s="13"/>
      <c r="V332" s="13"/>
      <c r="W332" s="13"/>
      <c r="X332" s="13"/>
      <c r="Y332" s="13"/>
      <c r="Z332" s="13"/>
      <c r="AA332" s="13"/>
      <c r="AB332" s="13"/>
      <c r="AC332" s="13"/>
      <c r="AD332" s="13"/>
      <c r="AE332" s="13"/>
      <c r="AT332" s="242" t="s">
        <v>142</v>
      </c>
      <c r="AU332" s="242" t="s">
        <v>84</v>
      </c>
      <c r="AV332" s="13" t="s">
        <v>84</v>
      </c>
      <c r="AW332" s="13" t="s">
        <v>144</v>
      </c>
      <c r="AX332" s="13" t="s">
        <v>76</v>
      </c>
      <c r="AY332" s="242" t="s">
        <v>128</v>
      </c>
    </row>
    <row r="333" s="14" customFormat="1">
      <c r="A333" s="14"/>
      <c r="B333" s="243"/>
      <c r="C333" s="244"/>
      <c r="D333" s="233" t="s">
        <v>142</v>
      </c>
      <c r="E333" s="245" t="s">
        <v>1</v>
      </c>
      <c r="F333" s="246" t="s">
        <v>145</v>
      </c>
      <c r="G333" s="244"/>
      <c r="H333" s="247">
        <v>295</v>
      </c>
      <c r="I333" s="248"/>
      <c r="J333" s="244"/>
      <c r="K333" s="244"/>
      <c r="L333" s="249"/>
      <c r="M333" s="250"/>
      <c r="N333" s="251"/>
      <c r="O333" s="251"/>
      <c r="P333" s="251"/>
      <c r="Q333" s="251"/>
      <c r="R333" s="251"/>
      <c r="S333" s="251"/>
      <c r="T333" s="252"/>
      <c r="U333" s="14"/>
      <c r="V333" s="14"/>
      <c r="W333" s="14"/>
      <c r="X333" s="14"/>
      <c r="Y333" s="14"/>
      <c r="Z333" s="14"/>
      <c r="AA333" s="14"/>
      <c r="AB333" s="14"/>
      <c r="AC333" s="14"/>
      <c r="AD333" s="14"/>
      <c r="AE333" s="14"/>
      <c r="AT333" s="253" t="s">
        <v>142</v>
      </c>
      <c r="AU333" s="253" t="s">
        <v>84</v>
      </c>
      <c r="AV333" s="14" t="s">
        <v>135</v>
      </c>
      <c r="AW333" s="14" t="s">
        <v>144</v>
      </c>
      <c r="AX333" s="14" t="s">
        <v>21</v>
      </c>
      <c r="AY333" s="253" t="s">
        <v>128</v>
      </c>
    </row>
    <row r="334" s="2" customFormat="1" ht="24.15" customHeight="1">
      <c r="A334" s="38"/>
      <c r="B334" s="39"/>
      <c r="C334" s="254" t="s">
        <v>572</v>
      </c>
      <c r="D334" s="254" t="s">
        <v>155</v>
      </c>
      <c r="E334" s="255" t="s">
        <v>573</v>
      </c>
      <c r="F334" s="256" t="s">
        <v>574</v>
      </c>
      <c r="G334" s="257" t="s">
        <v>152</v>
      </c>
      <c r="H334" s="258">
        <v>297.94999999999999</v>
      </c>
      <c r="I334" s="259"/>
      <c r="J334" s="260">
        <f>ROUND(I334*H334,2)</f>
        <v>0</v>
      </c>
      <c r="K334" s="256" t="s">
        <v>1</v>
      </c>
      <c r="L334" s="261"/>
      <c r="M334" s="262" t="s">
        <v>1</v>
      </c>
      <c r="N334" s="263" t="s">
        <v>41</v>
      </c>
      <c r="O334" s="91"/>
      <c r="P334" s="227">
        <f>O334*H334</f>
        <v>0</v>
      </c>
      <c r="Q334" s="227">
        <v>0</v>
      </c>
      <c r="R334" s="227">
        <f>Q334*H334</f>
        <v>0</v>
      </c>
      <c r="S334" s="227">
        <v>0</v>
      </c>
      <c r="T334" s="228">
        <f>S334*H334</f>
        <v>0</v>
      </c>
      <c r="U334" s="38"/>
      <c r="V334" s="38"/>
      <c r="W334" s="38"/>
      <c r="X334" s="38"/>
      <c r="Y334" s="38"/>
      <c r="Z334" s="38"/>
      <c r="AA334" s="38"/>
      <c r="AB334" s="38"/>
      <c r="AC334" s="38"/>
      <c r="AD334" s="38"/>
      <c r="AE334" s="38"/>
      <c r="AR334" s="229" t="s">
        <v>158</v>
      </c>
      <c r="AT334" s="229" t="s">
        <v>155</v>
      </c>
      <c r="AU334" s="229" t="s">
        <v>84</v>
      </c>
      <c r="AY334" s="17" t="s">
        <v>128</v>
      </c>
      <c r="BE334" s="230">
        <f>IF(N334="základní",J334,0)</f>
        <v>0</v>
      </c>
      <c r="BF334" s="230">
        <f>IF(N334="snížená",J334,0)</f>
        <v>0</v>
      </c>
      <c r="BG334" s="230">
        <f>IF(N334="zákl. přenesená",J334,0)</f>
        <v>0</v>
      </c>
      <c r="BH334" s="230">
        <f>IF(N334="sníž. přenesená",J334,0)</f>
        <v>0</v>
      </c>
      <c r="BI334" s="230">
        <f>IF(N334="nulová",J334,0)</f>
        <v>0</v>
      </c>
      <c r="BJ334" s="17" t="s">
        <v>21</v>
      </c>
      <c r="BK334" s="230">
        <f>ROUND(I334*H334,2)</f>
        <v>0</v>
      </c>
      <c r="BL334" s="17" t="s">
        <v>153</v>
      </c>
      <c r="BM334" s="229" t="s">
        <v>575</v>
      </c>
    </row>
    <row r="335" s="13" customFormat="1">
      <c r="A335" s="13"/>
      <c r="B335" s="231"/>
      <c r="C335" s="232"/>
      <c r="D335" s="233" t="s">
        <v>142</v>
      </c>
      <c r="E335" s="234" t="s">
        <v>1</v>
      </c>
      <c r="F335" s="235" t="s">
        <v>576</v>
      </c>
      <c r="G335" s="232"/>
      <c r="H335" s="236">
        <v>297.94999999999999</v>
      </c>
      <c r="I335" s="237"/>
      <c r="J335" s="232"/>
      <c r="K335" s="232"/>
      <c r="L335" s="238"/>
      <c r="M335" s="239"/>
      <c r="N335" s="240"/>
      <c r="O335" s="240"/>
      <c r="P335" s="240"/>
      <c r="Q335" s="240"/>
      <c r="R335" s="240"/>
      <c r="S335" s="240"/>
      <c r="T335" s="241"/>
      <c r="U335" s="13"/>
      <c r="V335" s="13"/>
      <c r="W335" s="13"/>
      <c r="X335" s="13"/>
      <c r="Y335" s="13"/>
      <c r="Z335" s="13"/>
      <c r="AA335" s="13"/>
      <c r="AB335" s="13"/>
      <c r="AC335" s="13"/>
      <c r="AD335" s="13"/>
      <c r="AE335" s="13"/>
      <c r="AT335" s="242" t="s">
        <v>142</v>
      </c>
      <c r="AU335" s="242" t="s">
        <v>84</v>
      </c>
      <c r="AV335" s="13" t="s">
        <v>84</v>
      </c>
      <c r="AW335" s="13" t="s">
        <v>144</v>
      </c>
      <c r="AX335" s="13" t="s">
        <v>76</v>
      </c>
      <c r="AY335" s="242" t="s">
        <v>128</v>
      </c>
    </row>
    <row r="336" s="14" customFormat="1">
      <c r="A336" s="14"/>
      <c r="B336" s="243"/>
      <c r="C336" s="244"/>
      <c r="D336" s="233" t="s">
        <v>142</v>
      </c>
      <c r="E336" s="245" t="s">
        <v>1</v>
      </c>
      <c r="F336" s="246" t="s">
        <v>145</v>
      </c>
      <c r="G336" s="244"/>
      <c r="H336" s="247">
        <v>297.94999999999999</v>
      </c>
      <c r="I336" s="248"/>
      <c r="J336" s="244"/>
      <c r="K336" s="244"/>
      <c r="L336" s="249"/>
      <c r="M336" s="250"/>
      <c r="N336" s="251"/>
      <c r="O336" s="251"/>
      <c r="P336" s="251"/>
      <c r="Q336" s="251"/>
      <c r="R336" s="251"/>
      <c r="S336" s="251"/>
      <c r="T336" s="252"/>
      <c r="U336" s="14"/>
      <c r="V336" s="14"/>
      <c r="W336" s="14"/>
      <c r="X336" s="14"/>
      <c r="Y336" s="14"/>
      <c r="Z336" s="14"/>
      <c r="AA336" s="14"/>
      <c r="AB336" s="14"/>
      <c r="AC336" s="14"/>
      <c r="AD336" s="14"/>
      <c r="AE336" s="14"/>
      <c r="AT336" s="253" t="s">
        <v>142</v>
      </c>
      <c r="AU336" s="253" t="s">
        <v>84</v>
      </c>
      <c r="AV336" s="14" t="s">
        <v>135</v>
      </c>
      <c r="AW336" s="14" t="s">
        <v>144</v>
      </c>
      <c r="AX336" s="14" t="s">
        <v>21</v>
      </c>
      <c r="AY336" s="253" t="s">
        <v>128</v>
      </c>
    </row>
    <row r="337" s="2" customFormat="1" ht="33" customHeight="1">
      <c r="A337" s="38"/>
      <c r="B337" s="39"/>
      <c r="C337" s="218" t="s">
        <v>265</v>
      </c>
      <c r="D337" s="218" t="s">
        <v>131</v>
      </c>
      <c r="E337" s="219" t="s">
        <v>577</v>
      </c>
      <c r="F337" s="220" t="s">
        <v>578</v>
      </c>
      <c r="G337" s="221" t="s">
        <v>152</v>
      </c>
      <c r="H337" s="222">
        <v>235</v>
      </c>
      <c r="I337" s="223"/>
      <c r="J337" s="224">
        <f>ROUND(I337*H337,2)</f>
        <v>0</v>
      </c>
      <c r="K337" s="220" t="s">
        <v>141</v>
      </c>
      <c r="L337" s="44"/>
      <c r="M337" s="225" t="s">
        <v>1</v>
      </c>
      <c r="N337" s="226" t="s">
        <v>41</v>
      </c>
      <c r="O337" s="91"/>
      <c r="P337" s="227">
        <f>O337*H337</f>
        <v>0</v>
      </c>
      <c r="Q337" s="227">
        <v>0</v>
      </c>
      <c r="R337" s="227">
        <f>Q337*H337</f>
        <v>0</v>
      </c>
      <c r="S337" s="227">
        <v>0</v>
      </c>
      <c r="T337" s="228">
        <f>S337*H337</f>
        <v>0</v>
      </c>
      <c r="U337" s="38"/>
      <c r="V337" s="38"/>
      <c r="W337" s="38"/>
      <c r="X337" s="38"/>
      <c r="Y337" s="38"/>
      <c r="Z337" s="38"/>
      <c r="AA337" s="38"/>
      <c r="AB337" s="38"/>
      <c r="AC337" s="38"/>
      <c r="AD337" s="38"/>
      <c r="AE337" s="38"/>
      <c r="AR337" s="229" t="s">
        <v>153</v>
      </c>
      <c r="AT337" s="229" t="s">
        <v>131</v>
      </c>
      <c r="AU337" s="229" t="s">
        <v>84</v>
      </c>
      <c r="AY337" s="17" t="s">
        <v>128</v>
      </c>
      <c r="BE337" s="230">
        <f>IF(N337="základní",J337,0)</f>
        <v>0</v>
      </c>
      <c r="BF337" s="230">
        <f>IF(N337="snížená",J337,0)</f>
        <v>0</v>
      </c>
      <c r="BG337" s="230">
        <f>IF(N337="zákl. přenesená",J337,0)</f>
        <v>0</v>
      </c>
      <c r="BH337" s="230">
        <f>IF(N337="sníž. přenesená",J337,0)</f>
        <v>0</v>
      </c>
      <c r="BI337" s="230">
        <f>IF(N337="nulová",J337,0)</f>
        <v>0</v>
      </c>
      <c r="BJ337" s="17" t="s">
        <v>21</v>
      </c>
      <c r="BK337" s="230">
        <f>ROUND(I337*H337,2)</f>
        <v>0</v>
      </c>
      <c r="BL337" s="17" t="s">
        <v>153</v>
      </c>
      <c r="BM337" s="229" t="s">
        <v>579</v>
      </c>
    </row>
    <row r="338" s="13" customFormat="1">
      <c r="A338" s="13"/>
      <c r="B338" s="231"/>
      <c r="C338" s="232"/>
      <c r="D338" s="233" t="s">
        <v>142</v>
      </c>
      <c r="E338" s="234" t="s">
        <v>1</v>
      </c>
      <c r="F338" s="235" t="s">
        <v>580</v>
      </c>
      <c r="G338" s="232"/>
      <c r="H338" s="236">
        <v>70</v>
      </c>
      <c r="I338" s="237"/>
      <c r="J338" s="232"/>
      <c r="K338" s="232"/>
      <c r="L338" s="238"/>
      <c r="M338" s="239"/>
      <c r="N338" s="240"/>
      <c r="O338" s="240"/>
      <c r="P338" s="240"/>
      <c r="Q338" s="240"/>
      <c r="R338" s="240"/>
      <c r="S338" s="240"/>
      <c r="T338" s="241"/>
      <c r="U338" s="13"/>
      <c r="V338" s="13"/>
      <c r="W338" s="13"/>
      <c r="X338" s="13"/>
      <c r="Y338" s="13"/>
      <c r="Z338" s="13"/>
      <c r="AA338" s="13"/>
      <c r="AB338" s="13"/>
      <c r="AC338" s="13"/>
      <c r="AD338" s="13"/>
      <c r="AE338" s="13"/>
      <c r="AT338" s="242" t="s">
        <v>142</v>
      </c>
      <c r="AU338" s="242" t="s">
        <v>84</v>
      </c>
      <c r="AV338" s="13" t="s">
        <v>84</v>
      </c>
      <c r="AW338" s="13" t="s">
        <v>144</v>
      </c>
      <c r="AX338" s="13" t="s">
        <v>76</v>
      </c>
      <c r="AY338" s="242" t="s">
        <v>128</v>
      </c>
    </row>
    <row r="339" s="13" customFormat="1">
      <c r="A339" s="13"/>
      <c r="B339" s="231"/>
      <c r="C339" s="232"/>
      <c r="D339" s="233" t="s">
        <v>142</v>
      </c>
      <c r="E339" s="234" t="s">
        <v>1</v>
      </c>
      <c r="F339" s="235" t="s">
        <v>581</v>
      </c>
      <c r="G339" s="232"/>
      <c r="H339" s="236">
        <v>55</v>
      </c>
      <c r="I339" s="237"/>
      <c r="J339" s="232"/>
      <c r="K339" s="232"/>
      <c r="L339" s="238"/>
      <c r="M339" s="239"/>
      <c r="N339" s="240"/>
      <c r="O339" s="240"/>
      <c r="P339" s="240"/>
      <c r="Q339" s="240"/>
      <c r="R339" s="240"/>
      <c r="S339" s="240"/>
      <c r="T339" s="241"/>
      <c r="U339" s="13"/>
      <c r="V339" s="13"/>
      <c r="W339" s="13"/>
      <c r="X339" s="13"/>
      <c r="Y339" s="13"/>
      <c r="Z339" s="13"/>
      <c r="AA339" s="13"/>
      <c r="AB339" s="13"/>
      <c r="AC339" s="13"/>
      <c r="AD339" s="13"/>
      <c r="AE339" s="13"/>
      <c r="AT339" s="242" t="s">
        <v>142</v>
      </c>
      <c r="AU339" s="242" t="s">
        <v>84</v>
      </c>
      <c r="AV339" s="13" t="s">
        <v>84</v>
      </c>
      <c r="AW339" s="13" t="s">
        <v>144</v>
      </c>
      <c r="AX339" s="13" t="s">
        <v>76</v>
      </c>
      <c r="AY339" s="242" t="s">
        <v>128</v>
      </c>
    </row>
    <row r="340" s="13" customFormat="1">
      <c r="A340" s="13"/>
      <c r="B340" s="231"/>
      <c r="C340" s="232"/>
      <c r="D340" s="233" t="s">
        <v>142</v>
      </c>
      <c r="E340" s="234" t="s">
        <v>1</v>
      </c>
      <c r="F340" s="235" t="s">
        <v>582</v>
      </c>
      <c r="G340" s="232"/>
      <c r="H340" s="236">
        <v>45</v>
      </c>
      <c r="I340" s="237"/>
      <c r="J340" s="232"/>
      <c r="K340" s="232"/>
      <c r="L340" s="238"/>
      <c r="M340" s="239"/>
      <c r="N340" s="240"/>
      <c r="O340" s="240"/>
      <c r="P340" s="240"/>
      <c r="Q340" s="240"/>
      <c r="R340" s="240"/>
      <c r="S340" s="240"/>
      <c r="T340" s="241"/>
      <c r="U340" s="13"/>
      <c r="V340" s="13"/>
      <c r="W340" s="13"/>
      <c r="X340" s="13"/>
      <c r="Y340" s="13"/>
      <c r="Z340" s="13"/>
      <c r="AA340" s="13"/>
      <c r="AB340" s="13"/>
      <c r="AC340" s="13"/>
      <c r="AD340" s="13"/>
      <c r="AE340" s="13"/>
      <c r="AT340" s="242" t="s">
        <v>142</v>
      </c>
      <c r="AU340" s="242" t="s">
        <v>84</v>
      </c>
      <c r="AV340" s="13" t="s">
        <v>84</v>
      </c>
      <c r="AW340" s="13" t="s">
        <v>144</v>
      </c>
      <c r="AX340" s="13" t="s">
        <v>76</v>
      </c>
      <c r="AY340" s="242" t="s">
        <v>128</v>
      </c>
    </row>
    <row r="341" s="13" customFormat="1">
      <c r="A341" s="13"/>
      <c r="B341" s="231"/>
      <c r="C341" s="232"/>
      <c r="D341" s="233" t="s">
        <v>142</v>
      </c>
      <c r="E341" s="234" t="s">
        <v>1</v>
      </c>
      <c r="F341" s="235" t="s">
        <v>583</v>
      </c>
      <c r="G341" s="232"/>
      <c r="H341" s="236">
        <v>40</v>
      </c>
      <c r="I341" s="237"/>
      <c r="J341" s="232"/>
      <c r="K341" s="232"/>
      <c r="L341" s="238"/>
      <c r="M341" s="239"/>
      <c r="N341" s="240"/>
      <c r="O341" s="240"/>
      <c r="P341" s="240"/>
      <c r="Q341" s="240"/>
      <c r="R341" s="240"/>
      <c r="S341" s="240"/>
      <c r="T341" s="241"/>
      <c r="U341" s="13"/>
      <c r="V341" s="13"/>
      <c r="W341" s="13"/>
      <c r="X341" s="13"/>
      <c r="Y341" s="13"/>
      <c r="Z341" s="13"/>
      <c r="AA341" s="13"/>
      <c r="AB341" s="13"/>
      <c r="AC341" s="13"/>
      <c r="AD341" s="13"/>
      <c r="AE341" s="13"/>
      <c r="AT341" s="242" t="s">
        <v>142</v>
      </c>
      <c r="AU341" s="242" t="s">
        <v>84</v>
      </c>
      <c r="AV341" s="13" t="s">
        <v>84</v>
      </c>
      <c r="AW341" s="13" t="s">
        <v>144</v>
      </c>
      <c r="AX341" s="13" t="s">
        <v>76</v>
      </c>
      <c r="AY341" s="242" t="s">
        <v>128</v>
      </c>
    </row>
    <row r="342" s="13" customFormat="1">
      <c r="A342" s="13"/>
      <c r="B342" s="231"/>
      <c r="C342" s="232"/>
      <c r="D342" s="233" t="s">
        <v>142</v>
      </c>
      <c r="E342" s="234" t="s">
        <v>1</v>
      </c>
      <c r="F342" s="235" t="s">
        <v>584</v>
      </c>
      <c r="G342" s="232"/>
      <c r="H342" s="236">
        <v>25</v>
      </c>
      <c r="I342" s="237"/>
      <c r="J342" s="232"/>
      <c r="K342" s="232"/>
      <c r="L342" s="238"/>
      <c r="M342" s="239"/>
      <c r="N342" s="240"/>
      <c r="O342" s="240"/>
      <c r="P342" s="240"/>
      <c r="Q342" s="240"/>
      <c r="R342" s="240"/>
      <c r="S342" s="240"/>
      <c r="T342" s="241"/>
      <c r="U342" s="13"/>
      <c r="V342" s="13"/>
      <c r="W342" s="13"/>
      <c r="X342" s="13"/>
      <c r="Y342" s="13"/>
      <c r="Z342" s="13"/>
      <c r="AA342" s="13"/>
      <c r="AB342" s="13"/>
      <c r="AC342" s="13"/>
      <c r="AD342" s="13"/>
      <c r="AE342" s="13"/>
      <c r="AT342" s="242" t="s">
        <v>142</v>
      </c>
      <c r="AU342" s="242" t="s">
        <v>84</v>
      </c>
      <c r="AV342" s="13" t="s">
        <v>84</v>
      </c>
      <c r="AW342" s="13" t="s">
        <v>144</v>
      </c>
      <c r="AX342" s="13" t="s">
        <v>76</v>
      </c>
      <c r="AY342" s="242" t="s">
        <v>128</v>
      </c>
    </row>
    <row r="343" s="14" customFormat="1">
      <c r="A343" s="14"/>
      <c r="B343" s="243"/>
      <c r="C343" s="244"/>
      <c r="D343" s="233" t="s">
        <v>142</v>
      </c>
      <c r="E343" s="245" t="s">
        <v>1</v>
      </c>
      <c r="F343" s="246" t="s">
        <v>145</v>
      </c>
      <c r="G343" s="244"/>
      <c r="H343" s="247">
        <v>235</v>
      </c>
      <c r="I343" s="248"/>
      <c r="J343" s="244"/>
      <c r="K343" s="244"/>
      <c r="L343" s="249"/>
      <c r="M343" s="250"/>
      <c r="N343" s="251"/>
      <c r="O343" s="251"/>
      <c r="P343" s="251"/>
      <c r="Q343" s="251"/>
      <c r="R343" s="251"/>
      <c r="S343" s="251"/>
      <c r="T343" s="252"/>
      <c r="U343" s="14"/>
      <c r="V343" s="14"/>
      <c r="W343" s="14"/>
      <c r="X343" s="14"/>
      <c r="Y343" s="14"/>
      <c r="Z343" s="14"/>
      <c r="AA343" s="14"/>
      <c r="AB343" s="14"/>
      <c r="AC343" s="14"/>
      <c r="AD343" s="14"/>
      <c r="AE343" s="14"/>
      <c r="AT343" s="253" t="s">
        <v>142</v>
      </c>
      <c r="AU343" s="253" t="s">
        <v>84</v>
      </c>
      <c r="AV343" s="14" t="s">
        <v>135</v>
      </c>
      <c r="AW343" s="14" t="s">
        <v>144</v>
      </c>
      <c r="AX343" s="14" t="s">
        <v>21</v>
      </c>
      <c r="AY343" s="253" t="s">
        <v>128</v>
      </c>
    </row>
    <row r="344" s="2" customFormat="1" ht="24.15" customHeight="1">
      <c r="A344" s="38"/>
      <c r="B344" s="39"/>
      <c r="C344" s="254" t="s">
        <v>585</v>
      </c>
      <c r="D344" s="254" t="s">
        <v>155</v>
      </c>
      <c r="E344" s="255" t="s">
        <v>586</v>
      </c>
      <c r="F344" s="256" t="s">
        <v>587</v>
      </c>
      <c r="G344" s="257" t="s">
        <v>152</v>
      </c>
      <c r="H344" s="258">
        <v>242.05000000000001</v>
      </c>
      <c r="I344" s="259"/>
      <c r="J344" s="260">
        <f>ROUND(I344*H344,2)</f>
        <v>0</v>
      </c>
      <c r="K344" s="256" t="s">
        <v>1</v>
      </c>
      <c r="L344" s="261"/>
      <c r="M344" s="262" t="s">
        <v>1</v>
      </c>
      <c r="N344" s="263" t="s">
        <v>41</v>
      </c>
      <c r="O344" s="91"/>
      <c r="P344" s="227">
        <f>O344*H344</f>
        <v>0</v>
      </c>
      <c r="Q344" s="227">
        <v>0</v>
      </c>
      <c r="R344" s="227">
        <f>Q344*H344</f>
        <v>0</v>
      </c>
      <c r="S344" s="227">
        <v>0</v>
      </c>
      <c r="T344" s="228">
        <f>S344*H344</f>
        <v>0</v>
      </c>
      <c r="U344" s="38"/>
      <c r="V344" s="38"/>
      <c r="W344" s="38"/>
      <c r="X344" s="38"/>
      <c r="Y344" s="38"/>
      <c r="Z344" s="38"/>
      <c r="AA344" s="38"/>
      <c r="AB344" s="38"/>
      <c r="AC344" s="38"/>
      <c r="AD344" s="38"/>
      <c r="AE344" s="38"/>
      <c r="AR344" s="229" t="s">
        <v>158</v>
      </c>
      <c r="AT344" s="229" t="s">
        <v>155</v>
      </c>
      <c r="AU344" s="229" t="s">
        <v>84</v>
      </c>
      <c r="AY344" s="17" t="s">
        <v>128</v>
      </c>
      <c r="BE344" s="230">
        <f>IF(N344="základní",J344,0)</f>
        <v>0</v>
      </c>
      <c r="BF344" s="230">
        <f>IF(N344="snížená",J344,0)</f>
        <v>0</v>
      </c>
      <c r="BG344" s="230">
        <f>IF(N344="zákl. přenesená",J344,0)</f>
        <v>0</v>
      </c>
      <c r="BH344" s="230">
        <f>IF(N344="sníž. přenesená",J344,0)</f>
        <v>0</v>
      </c>
      <c r="BI344" s="230">
        <f>IF(N344="nulová",J344,0)</f>
        <v>0</v>
      </c>
      <c r="BJ344" s="17" t="s">
        <v>21</v>
      </c>
      <c r="BK344" s="230">
        <f>ROUND(I344*H344,2)</f>
        <v>0</v>
      </c>
      <c r="BL344" s="17" t="s">
        <v>153</v>
      </c>
      <c r="BM344" s="229" t="s">
        <v>588</v>
      </c>
    </row>
    <row r="345" s="13" customFormat="1">
      <c r="A345" s="13"/>
      <c r="B345" s="231"/>
      <c r="C345" s="232"/>
      <c r="D345" s="233" t="s">
        <v>142</v>
      </c>
      <c r="E345" s="234" t="s">
        <v>1</v>
      </c>
      <c r="F345" s="235" t="s">
        <v>589</v>
      </c>
      <c r="G345" s="232"/>
      <c r="H345" s="236">
        <v>242.05000000000001</v>
      </c>
      <c r="I345" s="237"/>
      <c r="J345" s="232"/>
      <c r="K345" s="232"/>
      <c r="L345" s="238"/>
      <c r="M345" s="239"/>
      <c r="N345" s="240"/>
      <c r="O345" s="240"/>
      <c r="P345" s="240"/>
      <c r="Q345" s="240"/>
      <c r="R345" s="240"/>
      <c r="S345" s="240"/>
      <c r="T345" s="241"/>
      <c r="U345" s="13"/>
      <c r="V345" s="13"/>
      <c r="W345" s="13"/>
      <c r="X345" s="13"/>
      <c r="Y345" s="13"/>
      <c r="Z345" s="13"/>
      <c r="AA345" s="13"/>
      <c r="AB345" s="13"/>
      <c r="AC345" s="13"/>
      <c r="AD345" s="13"/>
      <c r="AE345" s="13"/>
      <c r="AT345" s="242" t="s">
        <v>142</v>
      </c>
      <c r="AU345" s="242" t="s">
        <v>84</v>
      </c>
      <c r="AV345" s="13" t="s">
        <v>84</v>
      </c>
      <c r="AW345" s="13" t="s">
        <v>144</v>
      </c>
      <c r="AX345" s="13" t="s">
        <v>76</v>
      </c>
      <c r="AY345" s="242" t="s">
        <v>128</v>
      </c>
    </row>
    <row r="346" s="14" customFormat="1">
      <c r="A346" s="14"/>
      <c r="B346" s="243"/>
      <c r="C346" s="244"/>
      <c r="D346" s="233" t="s">
        <v>142</v>
      </c>
      <c r="E346" s="245" t="s">
        <v>1</v>
      </c>
      <c r="F346" s="246" t="s">
        <v>145</v>
      </c>
      <c r="G346" s="244"/>
      <c r="H346" s="247">
        <v>242.05000000000001</v>
      </c>
      <c r="I346" s="248"/>
      <c r="J346" s="244"/>
      <c r="K346" s="244"/>
      <c r="L346" s="249"/>
      <c r="M346" s="250"/>
      <c r="N346" s="251"/>
      <c r="O346" s="251"/>
      <c r="P346" s="251"/>
      <c r="Q346" s="251"/>
      <c r="R346" s="251"/>
      <c r="S346" s="251"/>
      <c r="T346" s="252"/>
      <c r="U346" s="14"/>
      <c r="V346" s="14"/>
      <c r="W346" s="14"/>
      <c r="X346" s="14"/>
      <c r="Y346" s="14"/>
      <c r="Z346" s="14"/>
      <c r="AA346" s="14"/>
      <c r="AB346" s="14"/>
      <c r="AC346" s="14"/>
      <c r="AD346" s="14"/>
      <c r="AE346" s="14"/>
      <c r="AT346" s="253" t="s">
        <v>142</v>
      </c>
      <c r="AU346" s="253" t="s">
        <v>84</v>
      </c>
      <c r="AV346" s="14" t="s">
        <v>135</v>
      </c>
      <c r="AW346" s="14" t="s">
        <v>144</v>
      </c>
      <c r="AX346" s="14" t="s">
        <v>21</v>
      </c>
      <c r="AY346" s="253" t="s">
        <v>128</v>
      </c>
    </row>
    <row r="347" s="2" customFormat="1" ht="24.15" customHeight="1">
      <c r="A347" s="38"/>
      <c r="B347" s="39"/>
      <c r="C347" s="218" t="s">
        <v>270</v>
      </c>
      <c r="D347" s="218" t="s">
        <v>131</v>
      </c>
      <c r="E347" s="219" t="s">
        <v>590</v>
      </c>
      <c r="F347" s="220" t="s">
        <v>591</v>
      </c>
      <c r="G347" s="221" t="s">
        <v>163</v>
      </c>
      <c r="H347" s="222">
        <v>39</v>
      </c>
      <c r="I347" s="223"/>
      <c r="J347" s="224">
        <f>ROUND(I347*H347,2)</f>
        <v>0</v>
      </c>
      <c r="K347" s="220" t="s">
        <v>141</v>
      </c>
      <c r="L347" s="44"/>
      <c r="M347" s="225" t="s">
        <v>1</v>
      </c>
      <c r="N347" s="226" t="s">
        <v>41</v>
      </c>
      <c r="O347" s="91"/>
      <c r="P347" s="227">
        <f>O347*H347</f>
        <v>0</v>
      </c>
      <c r="Q347" s="227">
        <v>0</v>
      </c>
      <c r="R347" s="227">
        <f>Q347*H347</f>
        <v>0</v>
      </c>
      <c r="S347" s="227">
        <v>0</v>
      </c>
      <c r="T347" s="228">
        <f>S347*H347</f>
        <v>0</v>
      </c>
      <c r="U347" s="38"/>
      <c r="V347" s="38"/>
      <c r="W347" s="38"/>
      <c r="X347" s="38"/>
      <c r="Y347" s="38"/>
      <c r="Z347" s="38"/>
      <c r="AA347" s="38"/>
      <c r="AB347" s="38"/>
      <c r="AC347" s="38"/>
      <c r="AD347" s="38"/>
      <c r="AE347" s="38"/>
      <c r="AR347" s="229" t="s">
        <v>153</v>
      </c>
      <c r="AT347" s="229" t="s">
        <v>131</v>
      </c>
      <c r="AU347" s="229" t="s">
        <v>84</v>
      </c>
      <c r="AY347" s="17" t="s">
        <v>128</v>
      </c>
      <c r="BE347" s="230">
        <f>IF(N347="základní",J347,0)</f>
        <v>0</v>
      </c>
      <c r="BF347" s="230">
        <f>IF(N347="snížená",J347,0)</f>
        <v>0</v>
      </c>
      <c r="BG347" s="230">
        <f>IF(N347="zákl. přenesená",J347,0)</f>
        <v>0</v>
      </c>
      <c r="BH347" s="230">
        <f>IF(N347="sníž. přenesená",J347,0)</f>
        <v>0</v>
      </c>
      <c r="BI347" s="230">
        <f>IF(N347="nulová",J347,0)</f>
        <v>0</v>
      </c>
      <c r="BJ347" s="17" t="s">
        <v>21</v>
      </c>
      <c r="BK347" s="230">
        <f>ROUND(I347*H347,2)</f>
        <v>0</v>
      </c>
      <c r="BL347" s="17" t="s">
        <v>153</v>
      </c>
      <c r="BM347" s="229" t="s">
        <v>592</v>
      </c>
    </row>
    <row r="348" s="13" customFormat="1">
      <c r="A348" s="13"/>
      <c r="B348" s="231"/>
      <c r="C348" s="232"/>
      <c r="D348" s="233" t="s">
        <v>142</v>
      </c>
      <c r="E348" s="234" t="s">
        <v>1</v>
      </c>
      <c r="F348" s="235" t="s">
        <v>593</v>
      </c>
      <c r="G348" s="232"/>
      <c r="H348" s="236">
        <v>8</v>
      </c>
      <c r="I348" s="237"/>
      <c r="J348" s="232"/>
      <c r="K348" s="232"/>
      <c r="L348" s="238"/>
      <c r="M348" s="239"/>
      <c r="N348" s="240"/>
      <c r="O348" s="240"/>
      <c r="P348" s="240"/>
      <c r="Q348" s="240"/>
      <c r="R348" s="240"/>
      <c r="S348" s="240"/>
      <c r="T348" s="241"/>
      <c r="U348" s="13"/>
      <c r="V348" s="13"/>
      <c r="W348" s="13"/>
      <c r="X348" s="13"/>
      <c r="Y348" s="13"/>
      <c r="Z348" s="13"/>
      <c r="AA348" s="13"/>
      <c r="AB348" s="13"/>
      <c r="AC348" s="13"/>
      <c r="AD348" s="13"/>
      <c r="AE348" s="13"/>
      <c r="AT348" s="242" t="s">
        <v>142</v>
      </c>
      <c r="AU348" s="242" t="s">
        <v>84</v>
      </c>
      <c r="AV348" s="13" t="s">
        <v>84</v>
      </c>
      <c r="AW348" s="13" t="s">
        <v>144</v>
      </c>
      <c r="AX348" s="13" t="s">
        <v>76</v>
      </c>
      <c r="AY348" s="242" t="s">
        <v>128</v>
      </c>
    </row>
    <row r="349" s="13" customFormat="1">
      <c r="A349" s="13"/>
      <c r="B349" s="231"/>
      <c r="C349" s="232"/>
      <c r="D349" s="233" t="s">
        <v>142</v>
      </c>
      <c r="E349" s="234" t="s">
        <v>1</v>
      </c>
      <c r="F349" s="235" t="s">
        <v>594</v>
      </c>
      <c r="G349" s="232"/>
      <c r="H349" s="236">
        <v>11</v>
      </c>
      <c r="I349" s="237"/>
      <c r="J349" s="232"/>
      <c r="K349" s="232"/>
      <c r="L349" s="238"/>
      <c r="M349" s="239"/>
      <c r="N349" s="240"/>
      <c r="O349" s="240"/>
      <c r="P349" s="240"/>
      <c r="Q349" s="240"/>
      <c r="R349" s="240"/>
      <c r="S349" s="240"/>
      <c r="T349" s="241"/>
      <c r="U349" s="13"/>
      <c r="V349" s="13"/>
      <c r="W349" s="13"/>
      <c r="X349" s="13"/>
      <c r="Y349" s="13"/>
      <c r="Z349" s="13"/>
      <c r="AA349" s="13"/>
      <c r="AB349" s="13"/>
      <c r="AC349" s="13"/>
      <c r="AD349" s="13"/>
      <c r="AE349" s="13"/>
      <c r="AT349" s="242" t="s">
        <v>142</v>
      </c>
      <c r="AU349" s="242" t="s">
        <v>84</v>
      </c>
      <c r="AV349" s="13" t="s">
        <v>84</v>
      </c>
      <c r="AW349" s="13" t="s">
        <v>144</v>
      </c>
      <c r="AX349" s="13" t="s">
        <v>76</v>
      </c>
      <c r="AY349" s="242" t="s">
        <v>128</v>
      </c>
    </row>
    <row r="350" s="13" customFormat="1">
      <c r="A350" s="13"/>
      <c r="B350" s="231"/>
      <c r="C350" s="232"/>
      <c r="D350" s="233" t="s">
        <v>142</v>
      </c>
      <c r="E350" s="234" t="s">
        <v>1</v>
      </c>
      <c r="F350" s="235" t="s">
        <v>595</v>
      </c>
      <c r="G350" s="232"/>
      <c r="H350" s="236">
        <v>11</v>
      </c>
      <c r="I350" s="237"/>
      <c r="J350" s="232"/>
      <c r="K350" s="232"/>
      <c r="L350" s="238"/>
      <c r="M350" s="239"/>
      <c r="N350" s="240"/>
      <c r="O350" s="240"/>
      <c r="P350" s="240"/>
      <c r="Q350" s="240"/>
      <c r="R350" s="240"/>
      <c r="S350" s="240"/>
      <c r="T350" s="241"/>
      <c r="U350" s="13"/>
      <c r="V350" s="13"/>
      <c r="W350" s="13"/>
      <c r="X350" s="13"/>
      <c r="Y350" s="13"/>
      <c r="Z350" s="13"/>
      <c r="AA350" s="13"/>
      <c r="AB350" s="13"/>
      <c r="AC350" s="13"/>
      <c r="AD350" s="13"/>
      <c r="AE350" s="13"/>
      <c r="AT350" s="242" t="s">
        <v>142</v>
      </c>
      <c r="AU350" s="242" t="s">
        <v>84</v>
      </c>
      <c r="AV350" s="13" t="s">
        <v>84</v>
      </c>
      <c r="AW350" s="13" t="s">
        <v>144</v>
      </c>
      <c r="AX350" s="13" t="s">
        <v>76</v>
      </c>
      <c r="AY350" s="242" t="s">
        <v>128</v>
      </c>
    </row>
    <row r="351" s="13" customFormat="1">
      <c r="A351" s="13"/>
      <c r="B351" s="231"/>
      <c r="C351" s="232"/>
      <c r="D351" s="233" t="s">
        <v>142</v>
      </c>
      <c r="E351" s="234" t="s">
        <v>1</v>
      </c>
      <c r="F351" s="235" t="s">
        <v>596</v>
      </c>
      <c r="G351" s="232"/>
      <c r="H351" s="236">
        <v>9</v>
      </c>
      <c r="I351" s="237"/>
      <c r="J351" s="232"/>
      <c r="K351" s="232"/>
      <c r="L351" s="238"/>
      <c r="M351" s="239"/>
      <c r="N351" s="240"/>
      <c r="O351" s="240"/>
      <c r="P351" s="240"/>
      <c r="Q351" s="240"/>
      <c r="R351" s="240"/>
      <c r="S351" s="240"/>
      <c r="T351" s="241"/>
      <c r="U351" s="13"/>
      <c r="V351" s="13"/>
      <c r="W351" s="13"/>
      <c r="X351" s="13"/>
      <c r="Y351" s="13"/>
      <c r="Z351" s="13"/>
      <c r="AA351" s="13"/>
      <c r="AB351" s="13"/>
      <c r="AC351" s="13"/>
      <c r="AD351" s="13"/>
      <c r="AE351" s="13"/>
      <c r="AT351" s="242" t="s">
        <v>142</v>
      </c>
      <c r="AU351" s="242" t="s">
        <v>84</v>
      </c>
      <c r="AV351" s="13" t="s">
        <v>84</v>
      </c>
      <c r="AW351" s="13" t="s">
        <v>144</v>
      </c>
      <c r="AX351" s="13" t="s">
        <v>76</v>
      </c>
      <c r="AY351" s="242" t="s">
        <v>128</v>
      </c>
    </row>
    <row r="352" s="14" customFormat="1">
      <c r="A352" s="14"/>
      <c r="B352" s="243"/>
      <c r="C352" s="244"/>
      <c r="D352" s="233" t="s">
        <v>142</v>
      </c>
      <c r="E352" s="245" t="s">
        <v>1</v>
      </c>
      <c r="F352" s="246" t="s">
        <v>145</v>
      </c>
      <c r="G352" s="244"/>
      <c r="H352" s="247">
        <v>39</v>
      </c>
      <c r="I352" s="248"/>
      <c r="J352" s="244"/>
      <c r="K352" s="244"/>
      <c r="L352" s="249"/>
      <c r="M352" s="250"/>
      <c r="N352" s="251"/>
      <c r="O352" s="251"/>
      <c r="P352" s="251"/>
      <c r="Q352" s="251"/>
      <c r="R352" s="251"/>
      <c r="S352" s="251"/>
      <c r="T352" s="252"/>
      <c r="U352" s="14"/>
      <c r="V352" s="14"/>
      <c r="W352" s="14"/>
      <c r="X352" s="14"/>
      <c r="Y352" s="14"/>
      <c r="Z352" s="14"/>
      <c r="AA352" s="14"/>
      <c r="AB352" s="14"/>
      <c r="AC352" s="14"/>
      <c r="AD352" s="14"/>
      <c r="AE352" s="14"/>
      <c r="AT352" s="253" t="s">
        <v>142</v>
      </c>
      <c r="AU352" s="253" t="s">
        <v>84</v>
      </c>
      <c r="AV352" s="14" t="s">
        <v>135</v>
      </c>
      <c r="AW352" s="14" t="s">
        <v>144</v>
      </c>
      <c r="AX352" s="14" t="s">
        <v>21</v>
      </c>
      <c r="AY352" s="253" t="s">
        <v>128</v>
      </c>
    </row>
    <row r="353" s="2" customFormat="1" ht="49.05" customHeight="1">
      <c r="A353" s="38"/>
      <c r="B353" s="39"/>
      <c r="C353" s="254" t="s">
        <v>597</v>
      </c>
      <c r="D353" s="254" t="s">
        <v>155</v>
      </c>
      <c r="E353" s="255" t="s">
        <v>598</v>
      </c>
      <c r="F353" s="256" t="s">
        <v>599</v>
      </c>
      <c r="G353" s="257" t="s">
        <v>163</v>
      </c>
      <c r="H353" s="258">
        <v>39</v>
      </c>
      <c r="I353" s="259"/>
      <c r="J353" s="260">
        <f>ROUND(I353*H353,2)</f>
        <v>0</v>
      </c>
      <c r="K353" s="256" t="s">
        <v>1</v>
      </c>
      <c r="L353" s="261"/>
      <c r="M353" s="262" t="s">
        <v>1</v>
      </c>
      <c r="N353" s="263" t="s">
        <v>41</v>
      </c>
      <c r="O353" s="91"/>
      <c r="P353" s="227">
        <f>O353*H353</f>
        <v>0</v>
      </c>
      <c r="Q353" s="227">
        <v>0</v>
      </c>
      <c r="R353" s="227">
        <f>Q353*H353</f>
        <v>0</v>
      </c>
      <c r="S353" s="227">
        <v>0</v>
      </c>
      <c r="T353" s="228">
        <f>S353*H353</f>
        <v>0</v>
      </c>
      <c r="U353" s="38"/>
      <c r="V353" s="38"/>
      <c r="W353" s="38"/>
      <c r="X353" s="38"/>
      <c r="Y353" s="38"/>
      <c r="Z353" s="38"/>
      <c r="AA353" s="38"/>
      <c r="AB353" s="38"/>
      <c r="AC353" s="38"/>
      <c r="AD353" s="38"/>
      <c r="AE353" s="38"/>
      <c r="AR353" s="229" t="s">
        <v>158</v>
      </c>
      <c r="AT353" s="229" t="s">
        <v>155</v>
      </c>
      <c r="AU353" s="229" t="s">
        <v>84</v>
      </c>
      <c r="AY353" s="17" t="s">
        <v>128</v>
      </c>
      <c r="BE353" s="230">
        <f>IF(N353="základní",J353,0)</f>
        <v>0</v>
      </c>
      <c r="BF353" s="230">
        <f>IF(N353="snížená",J353,0)</f>
        <v>0</v>
      </c>
      <c r="BG353" s="230">
        <f>IF(N353="zákl. přenesená",J353,0)</f>
        <v>0</v>
      </c>
      <c r="BH353" s="230">
        <f>IF(N353="sníž. přenesená",J353,0)</f>
        <v>0</v>
      </c>
      <c r="BI353" s="230">
        <f>IF(N353="nulová",J353,0)</f>
        <v>0</v>
      </c>
      <c r="BJ353" s="17" t="s">
        <v>21</v>
      </c>
      <c r="BK353" s="230">
        <f>ROUND(I353*H353,2)</f>
        <v>0</v>
      </c>
      <c r="BL353" s="17" t="s">
        <v>153</v>
      </c>
      <c r="BM353" s="229" t="s">
        <v>600</v>
      </c>
    </row>
    <row r="354" s="2" customFormat="1" ht="24.15" customHeight="1">
      <c r="A354" s="38"/>
      <c r="B354" s="39"/>
      <c r="C354" s="218" t="s">
        <v>273</v>
      </c>
      <c r="D354" s="218" t="s">
        <v>131</v>
      </c>
      <c r="E354" s="219" t="s">
        <v>601</v>
      </c>
      <c r="F354" s="220" t="s">
        <v>602</v>
      </c>
      <c r="G354" s="221" t="s">
        <v>163</v>
      </c>
      <c r="H354" s="222">
        <v>5</v>
      </c>
      <c r="I354" s="223"/>
      <c r="J354" s="224">
        <f>ROUND(I354*H354,2)</f>
        <v>0</v>
      </c>
      <c r="K354" s="220" t="s">
        <v>141</v>
      </c>
      <c r="L354" s="44"/>
      <c r="M354" s="225" t="s">
        <v>1</v>
      </c>
      <c r="N354" s="226" t="s">
        <v>41</v>
      </c>
      <c r="O354" s="91"/>
      <c r="P354" s="227">
        <f>O354*H354</f>
        <v>0</v>
      </c>
      <c r="Q354" s="227">
        <v>0</v>
      </c>
      <c r="R354" s="227">
        <f>Q354*H354</f>
        <v>0</v>
      </c>
      <c r="S354" s="227">
        <v>0</v>
      </c>
      <c r="T354" s="228">
        <f>S354*H354</f>
        <v>0</v>
      </c>
      <c r="U354" s="38"/>
      <c r="V354" s="38"/>
      <c r="W354" s="38"/>
      <c r="X354" s="38"/>
      <c r="Y354" s="38"/>
      <c r="Z354" s="38"/>
      <c r="AA354" s="38"/>
      <c r="AB354" s="38"/>
      <c r="AC354" s="38"/>
      <c r="AD354" s="38"/>
      <c r="AE354" s="38"/>
      <c r="AR354" s="229" t="s">
        <v>153</v>
      </c>
      <c r="AT354" s="229" t="s">
        <v>131</v>
      </c>
      <c r="AU354" s="229" t="s">
        <v>84</v>
      </c>
      <c r="AY354" s="17" t="s">
        <v>128</v>
      </c>
      <c r="BE354" s="230">
        <f>IF(N354="základní",J354,0)</f>
        <v>0</v>
      </c>
      <c r="BF354" s="230">
        <f>IF(N354="snížená",J354,0)</f>
        <v>0</v>
      </c>
      <c r="BG354" s="230">
        <f>IF(N354="zákl. přenesená",J354,0)</f>
        <v>0</v>
      </c>
      <c r="BH354" s="230">
        <f>IF(N354="sníž. přenesená",J354,0)</f>
        <v>0</v>
      </c>
      <c r="BI354" s="230">
        <f>IF(N354="nulová",J354,0)</f>
        <v>0</v>
      </c>
      <c r="BJ354" s="17" t="s">
        <v>21</v>
      </c>
      <c r="BK354" s="230">
        <f>ROUND(I354*H354,2)</f>
        <v>0</v>
      </c>
      <c r="BL354" s="17" t="s">
        <v>153</v>
      </c>
      <c r="BM354" s="229" t="s">
        <v>603</v>
      </c>
    </row>
    <row r="355" s="13" customFormat="1">
      <c r="A355" s="13"/>
      <c r="B355" s="231"/>
      <c r="C355" s="232"/>
      <c r="D355" s="233" t="s">
        <v>142</v>
      </c>
      <c r="E355" s="234" t="s">
        <v>1</v>
      </c>
      <c r="F355" s="235" t="s">
        <v>604</v>
      </c>
      <c r="G355" s="232"/>
      <c r="H355" s="236">
        <v>1</v>
      </c>
      <c r="I355" s="237"/>
      <c r="J355" s="232"/>
      <c r="K355" s="232"/>
      <c r="L355" s="238"/>
      <c r="M355" s="239"/>
      <c r="N355" s="240"/>
      <c r="O355" s="240"/>
      <c r="P355" s="240"/>
      <c r="Q355" s="240"/>
      <c r="R355" s="240"/>
      <c r="S355" s="240"/>
      <c r="T355" s="241"/>
      <c r="U355" s="13"/>
      <c r="V355" s="13"/>
      <c r="W355" s="13"/>
      <c r="X355" s="13"/>
      <c r="Y355" s="13"/>
      <c r="Z355" s="13"/>
      <c r="AA355" s="13"/>
      <c r="AB355" s="13"/>
      <c r="AC355" s="13"/>
      <c r="AD355" s="13"/>
      <c r="AE355" s="13"/>
      <c r="AT355" s="242" t="s">
        <v>142</v>
      </c>
      <c r="AU355" s="242" t="s">
        <v>84</v>
      </c>
      <c r="AV355" s="13" t="s">
        <v>84</v>
      </c>
      <c r="AW355" s="13" t="s">
        <v>144</v>
      </c>
      <c r="AX355" s="13" t="s">
        <v>76</v>
      </c>
      <c r="AY355" s="242" t="s">
        <v>128</v>
      </c>
    </row>
    <row r="356" s="13" customFormat="1">
      <c r="A356" s="13"/>
      <c r="B356" s="231"/>
      <c r="C356" s="232"/>
      <c r="D356" s="233" t="s">
        <v>142</v>
      </c>
      <c r="E356" s="234" t="s">
        <v>1</v>
      </c>
      <c r="F356" s="235" t="s">
        <v>520</v>
      </c>
      <c r="G356" s="232"/>
      <c r="H356" s="236">
        <v>1</v>
      </c>
      <c r="I356" s="237"/>
      <c r="J356" s="232"/>
      <c r="K356" s="232"/>
      <c r="L356" s="238"/>
      <c r="M356" s="239"/>
      <c r="N356" s="240"/>
      <c r="O356" s="240"/>
      <c r="P356" s="240"/>
      <c r="Q356" s="240"/>
      <c r="R356" s="240"/>
      <c r="S356" s="240"/>
      <c r="T356" s="241"/>
      <c r="U356" s="13"/>
      <c r="V356" s="13"/>
      <c r="W356" s="13"/>
      <c r="X356" s="13"/>
      <c r="Y356" s="13"/>
      <c r="Z356" s="13"/>
      <c r="AA356" s="13"/>
      <c r="AB356" s="13"/>
      <c r="AC356" s="13"/>
      <c r="AD356" s="13"/>
      <c r="AE356" s="13"/>
      <c r="AT356" s="242" t="s">
        <v>142</v>
      </c>
      <c r="AU356" s="242" t="s">
        <v>84</v>
      </c>
      <c r="AV356" s="13" t="s">
        <v>84</v>
      </c>
      <c r="AW356" s="13" t="s">
        <v>144</v>
      </c>
      <c r="AX356" s="13" t="s">
        <v>76</v>
      </c>
      <c r="AY356" s="242" t="s">
        <v>128</v>
      </c>
    </row>
    <row r="357" s="13" customFormat="1">
      <c r="A357" s="13"/>
      <c r="B357" s="231"/>
      <c r="C357" s="232"/>
      <c r="D357" s="233" t="s">
        <v>142</v>
      </c>
      <c r="E357" s="234" t="s">
        <v>1</v>
      </c>
      <c r="F357" s="235" t="s">
        <v>492</v>
      </c>
      <c r="G357" s="232"/>
      <c r="H357" s="236">
        <v>1</v>
      </c>
      <c r="I357" s="237"/>
      <c r="J357" s="232"/>
      <c r="K357" s="232"/>
      <c r="L357" s="238"/>
      <c r="M357" s="239"/>
      <c r="N357" s="240"/>
      <c r="O357" s="240"/>
      <c r="P357" s="240"/>
      <c r="Q357" s="240"/>
      <c r="R357" s="240"/>
      <c r="S357" s="240"/>
      <c r="T357" s="241"/>
      <c r="U357" s="13"/>
      <c r="V357" s="13"/>
      <c r="W357" s="13"/>
      <c r="X357" s="13"/>
      <c r="Y357" s="13"/>
      <c r="Z357" s="13"/>
      <c r="AA357" s="13"/>
      <c r="AB357" s="13"/>
      <c r="AC357" s="13"/>
      <c r="AD357" s="13"/>
      <c r="AE357" s="13"/>
      <c r="AT357" s="242" t="s">
        <v>142</v>
      </c>
      <c r="AU357" s="242" t="s">
        <v>84</v>
      </c>
      <c r="AV357" s="13" t="s">
        <v>84</v>
      </c>
      <c r="AW357" s="13" t="s">
        <v>144</v>
      </c>
      <c r="AX357" s="13" t="s">
        <v>76</v>
      </c>
      <c r="AY357" s="242" t="s">
        <v>128</v>
      </c>
    </row>
    <row r="358" s="13" customFormat="1">
      <c r="A358" s="13"/>
      <c r="B358" s="231"/>
      <c r="C358" s="232"/>
      <c r="D358" s="233" t="s">
        <v>142</v>
      </c>
      <c r="E358" s="234" t="s">
        <v>1</v>
      </c>
      <c r="F358" s="235" t="s">
        <v>508</v>
      </c>
      <c r="G358" s="232"/>
      <c r="H358" s="236">
        <v>1</v>
      </c>
      <c r="I358" s="237"/>
      <c r="J358" s="232"/>
      <c r="K358" s="232"/>
      <c r="L358" s="238"/>
      <c r="M358" s="239"/>
      <c r="N358" s="240"/>
      <c r="O358" s="240"/>
      <c r="P358" s="240"/>
      <c r="Q358" s="240"/>
      <c r="R358" s="240"/>
      <c r="S358" s="240"/>
      <c r="T358" s="241"/>
      <c r="U358" s="13"/>
      <c r="V358" s="13"/>
      <c r="W358" s="13"/>
      <c r="X358" s="13"/>
      <c r="Y358" s="13"/>
      <c r="Z358" s="13"/>
      <c r="AA358" s="13"/>
      <c r="AB358" s="13"/>
      <c r="AC358" s="13"/>
      <c r="AD358" s="13"/>
      <c r="AE358" s="13"/>
      <c r="AT358" s="242" t="s">
        <v>142</v>
      </c>
      <c r="AU358" s="242" t="s">
        <v>84</v>
      </c>
      <c r="AV358" s="13" t="s">
        <v>84</v>
      </c>
      <c r="AW358" s="13" t="s">
        <v>144</v>
      </c>
      <c r="AX358" s="13" t="s">
        <v>76</v>
      </c>
      <c r="AY358" s="242" t="s">
        <v>128</v>
      </c>
    </row>
    <row r="359" s="13" customFormat="1">
      <c r="A359" s="13"/>
      <c r="B359" s="231"/>
      <c r="C359" s="232"/>
      <c r="D359" s="233" t="s">
        <v>142</v>
      </c>
      <c r="E359" s="234" t="s">
        <v>1</v>
      </c>
      <c r="F359" s="235" t="s">
        <v>435</v>
      </c>
      <c r="G359" s="232"/>
      <c r="H359" s="236">
        <v>1</v>
      </c>
      <c r="I359" s="237"/>
      <c r="J359" s="232"/>
      <c r="K359" s="232"/>
      <c r="L359" s="238"/>
      <c r="M359" s="239"/>
      <c r="N359" s="240"/>
      <c r="O359" s="240"/>
      <c r="P359" s="240"/>
      <c r="Q359" s="240"/>
      <c r="R359" s="240"/>
      <c r="S359" s="240"/>
      <c r="T359" s="241"/>
      <c r="U359" s="13"/>
      <c r="V359" s="13"/>
      <c r="W359" s="13"/>
      <c r="X359" s="13"/>
      <c r="Y359" s="13"/>
      <c r="Z359" s="13"/>
      <c r="AA359" s="13"/>
      <c r="AB359" s="13"/>
      <c r="AC359" s="13"/>
      <c r="AD359" s="13"/>
      <c r="AE359" s="13"/>
      <c r="AT359" s="242" t="s">
        <v>142</v>
      </c>
      <c r="AU359" s="242" t="s">
        <v>84</v>
      </c>
      <c r="AV359" s="13" t="s">
        <v>84</v>
      </c>
      <c r="AW359" s="13" t="s">
        <v>144</v>
      </c>
      <c r="AX359" s="13" t="s">
        <v>76</v>
      </c>
      <c r="AY359" s="242" t="s">
        <v>128</v>
      </c>
    </row>
    <row r="360" s="14" customFormat="1">
      <c r="A360" s="14"/>
      <c r="B360" s="243"/>
      <c r="C360" s="244"/>
      <c r="D360" s="233" t="s">
        <v>142</v>
      </c>
      <c r="E360" s="245" t="s">
        <v>1</v>
      </c>
      <c r="F360" s="246" t="s">
        <v>145</v>
      </c>
      <c r="G360" s="244"/>
      <c r="H360" s="247">
        <v>5</v>
      </c>
      <c r="I360" s="248"/>
      <c r="J360" s="244"/>
      <c r="K360" s="244"/>
      <c r="L360" s="249"/>
      <c r="M360" s="250"/>
      <c r="N360" s="251"/>
      <c r="O360" s="251"/>
      <c r="P360" s="251"/>
      <c r="Q360" s="251"/>
      <c r="R360" s="251"/>
      <c r="S360" s="251"/>
      <c r="T360" s="252"/>
      <c r="U360" s="14"/>
      <c r="V360" s="14"/>
      <c r="W360" s="14"/>
      <c r="X360" s="14"/>
      <c r="Y360" s="14"/>
      <c r="Z360" s="14"/>
      <c r="AA360" s="14"/>
      <c r="AB360" s="14"/>
      <c r="AC360" s="14"/>
      <c r="AD360" s="14"/>
      <c r="AE360" s="14"/>
      <c r="AT360" s="253" t="s">
        <v>142</v>
      </c>
      <c r="AU360" s="253" t="s">
        <v>84</v>
      </c>
      <c r="AV360" s="14" t="s">
        <v>135</v>
      </c>
      <c r="AW360" s="14" t="s">
        <v>144</v>
      </c>
      <c r="AX360" s="14" t="s">
        <v>21</v>
      </c>
      <c r="AY360" s="253" t="s">
        <v>128</v>
      </c>
    </row>
    <row r="361" s="2" customFormat="1" ht="33" customHeight="1">
      <c r="A361" s="38"/>
      <c r="B361" s="39"/>
      <c r="C361" s="254" t="s">
        <v>605</v>
      </c>
      <c r="D361" s="254" t="s">
        <v>155</v>
      </c>
      <c r="E361" s="255" t="s">
        <v>606</v>
      </c>
      <c r="F361" s="256" t="s">
        <v>607</v>
      </c>
      <c r="G361" s="257" t="s">
        <v>163</v>
      </c>
      <c r="H361" s="258">
        <v>1</v>
      </c>
      <c r="I361" s="259"/>
      <c r="J361" s="260">
        <f>ROUND(I361*H361,2)</f>
        <v>0</v>
      </c>
      <c r="K361" s="256" t="s">
        <v>141</v>
      </c>
      <c r="L361" s="261"/>
      <c r="M361" s="262" t="s">
        <v>1</v>
      </c>
      <c r="N361" s="263" t="s">
        <v>41</v>
      </c>
      <c r="O361" s="91"/>
      <c r="P361" s="227">
        <f>O361*H361</f>
        <v>0</v>
      </c>
      <c r="Q361" s="227">
        <v>0.00020000000000000001</v>
      </c>
      <c r="R361" s="227">
        <f>Q361*H361</f>
        <v>0.00020000000000000001</v>
      </c>
      <c r="S361" s="227">
        <v>0</v>
      </c>
      <c r="T361" s="228">
        <f>S361*H361</f>
        <v>0</v>
      </c>
      <c r="U361" s="38"/>
      <c r="V361" s="38"/>
      <c r="W361" s="38"/>
      <c r="X361" s="38"/>
      <c r="Y361" s="38"/>
      <c r="Z361" s="38"/>
      <c r="AA361" s="38"/>
      <c r="AB361" s="38"/>
      <c r="AC361" s="38"/>
      <c r="AD361" s="38"/>
      <c r="AE361" s="38"/>
      <c r="AR361" s="229" t="s">
        <v>158</v>
      </c>
      <c r="AT361" s="229" t="s">
        <v>155</v>
      </c>
      <c r="AU361" s="229" t="s">
        <v>84</v>
      </c>
      <c r="AY361" s="17" t="s">
        <v>128</v>
      </c>
      <c r="BE361" s="230">
        <f>IF(N361="základní",J361,0)</f>
        <v>0</v>
      </c>
      <c r="BF361" s="230">
        <f>IF(N361="snížená",J361,0)</f>
        <v>0</v>
      </c>
      <c r="BG361" s="230">
        <f>IF(N361="zákl. přenesená",J361,0)</f>
        <v>0</v>
      </c>
      <c r="BH361" s="230">
        <f>IF(N361="sníž. přenesená",J361,0)</f>
        <v>0</v>
      </c>
      <c r="BI361" s="230">
        <f>IF(N361="nulová",J361,0)</f>
        <v>0</v>
      </c>
      <c r="BJ361" s="17" t="s">
        <v>21</v>
      </c>
      <c r="BK361" s="230">
        <f>ROUND(I361*H361,2)</f>
        <v>0</v>
      </c>
      <c r="BL361" s="17" t="s">
        <v>153</v>
      </c>
      <c r="BM361" s="229" t="s">
        <v>608</v>
      </c>
    </row>
    <row r="362" s="2" customFormat="1" ht="24.15" customHeight="1">
      <c r="A362" s="38"/>
      <c r="B362" s="39"/>
      <c r="C362" s="254" t="s">
        <v>277</v>
      </c>
      <c r="D362" s="254" t="s">
        <v>155</v>
      </c>
      <c r="E362" s="255" t="s">
        <v>609</v>
      </c>
      <c r="F362" s="256" t="s">
        <v>610</v>
      </c>
      <c r="G362" s="257" t="s">
        <v>611</v>
      </c>
      <c r="H362" s="258">
        <v>5</v>
      </c>
      <c r="I362" s="259"/>
      <c r="J362" s="260">
        <f>ROUND(I362*H362,2)</f>
        <v>0</v>
      </c>
      <c r="K362" s="256" t="s">
        <v>141</v>
      </c>
      <c r="L362" s="261"/>
      <c r="M362" s="262" t="s">
        <v>1</v>
      </c>
      <c r="N362" s="263" t="s">
        <v>41</v>
      </c>
      <c r="O362" s="91"/>
      <c r="P362" s="227">
        <f>O362*H362</f>
        <v>0</v>
      </c>
      <c r="Q362" s="227">
        <v>5.0000000000000002E-05</v>
      </c>
      <c r="R362" s="227">
        <f>Q362*H362</f>
        <v>0.00025000000000000001</v>
      </c>
      <c r="S362" s="227">
        <v>0</v>
      </c>
      <c r="T362" s="228">
        <f>S362*H362</f>
        <v>0</v>
      </c>
      <c r="U362" s="38"/>
      <c r="V362" s="38"/>
      <c r="W362" s="38"/>
      <c r="X362" s="38"/>
      <c r="Y362" s="38"/>
      <c r="Z362" s="38"/>
      <c r="AA362" s="38"/>
      <c r="AB362" s="38"/>
      <c r="AC362" s="38"/>
      <c r="AD362" s="38"/>
      <c r="AE362" s="38"/>
      <c r="AR362" s="229" t="s">
        <v>158</v>
      </c>
      <c r="AT362" s="229" t="s">
        <v>155</v>
      </c>
      <c r="AU362" s="229" t="s">
        <v>84</v>
      </c>
      <c r="AY362" s="17" t="s">
        <v>128</v>
      </c>
      <c r="BE362" s="230">
        <f>IF(N362="základní",J362,0)</f>
        <v>0</v>
      </c>
      <c r="BF362" s="230">
        <f>IF(N362="snížená",J362,0)</f>
        <v>0</v>
      </c>
      <c r="BG362" s="230">
        <f>IF(N362="zákl. přenesená",J362,0)</f>
        <v>0</v>
      </c>
      <c r="BH362" s="230">
        <f>IF(N362="sníž. přenesená",J362,0)</f>
        <v>0</v>
      </c>
      <c r="BI362" s="230">
        <f>IF(N362="nulová",J362,0)</f>
        <v>0</v>
      </c>
      <c r="BJ362" s="17" t="s">
        <v>21</v>
      </c>
      <c r="BK362" s="230">
        <f>ROUND(I362*H362,2)</f>
        <v>0</v>
      </c>
      <c r="BL362" s="17" t="s">
        <v>153</v>
      </c>
      <c r="BM362" s="229" t="s">
        <v>612</v>
      </c>
    </row>
    <row r="363" s="13" customFormat="1">
      <c r="A363" s="13"/>
      <c r="B363" s="231"/>
      <c r="C363" s="232"/>
      <c r="D363" s="233" t="s">
        <v>142</v>
      </c>
      <c r="E363" s="234" t="s">
        <v>1</v>
      </c>
      <c r="F363" s="235" t="s">
        <v>160</v>
      </c>
      <c r="G363" s="232"/>
      <c r="H363" s="236">
        <v>5</v>
      </c>
      <c r="I363" s="237"/>
      <c r="J363" s="232"/>
      <c r="K363" s="232"/>
      <c r="L363" s="238"/>
      <c r="M363" s="239"/>
      <c r="N363" s="240"/>
      <c r="O363" s="240"/>
      <c r="P363" s="240"/>
      <c r="Q363" s="240"/>
      <c r="R363" s="240"/>
      <c r="S363" s="240"/>
      <c r="T363" s="241"/>
      <c r="U363" s="13"/>
      <c r="V363" s="13"/>
      <c r="W363" s="13"/>
      <c r="X363" s="13"/>
      <c r="Y363" s="13"/>
      <c r="Z363" s="13"/>
      <c r="AA363" s="13"/>
      <c r="AB363" s="13"/>
      <c r="AC363" s="13"/>
      <c r="AD363" s="13"/>
      <c r="AE363" s="13"/>
      <c r="AT363" s="242" t="s">
        <v>142</v>
      </c>
      <c r="AU363" s="242" t="s">
        <v>84</v>
      </c>
      <c r="AV363" s="13" t="s">
        <v>84</v>
      </c>
      <c r="AW363" s="13" t="s">
        <v>144</v>
      </c>
      <c r="AX363" s="13" t="s">
        <v>76</v>
      </c>
      <c r="AY363" s="242" t="s">
        <v>128</v>
      </c>
    </row>
    <row r="364" s="14" customFormat="1">
      <c r="A364" s="14"/>
      <c r="B364" s="243"/>
      <c r="C364" s="244"/>
      <c r="D364" s="233" t="s">
        <v>142</v>
      </c>
      <c r="E364" s="245" t="s">
        <v>1</v>
      </c>
      <c r="F364" s="246" t="s">
        <v>145</v>
      </c>
      <c r="G364" s="244"/>
      <c r="H364" s="247">
        <v>5</v>
      </c>
      <c r="I364" s="248"/>
      <c r="J364" s="244"/>
      <c r="K364" s="244"/>
      <c r="L364" s="249"/>
      <c r="M364" s="250"/>
      <c r="N364" s="251"/>
      <c r="O364" s="251"/>
      <c r="P364" s="251"/>
      <c r="Q364" s="251"/>
      <c r="R364" s="251"/>
      <c r="S364" s="251"/>
      <c r="T364" s="252"/>
      <c r="U364" s="14"/>
      <c r="V364" s="14"/>
      <c r="W364" s="14"/>
      <c r="X364" s="14"/>
      <c r="Y364" s="14"/>
      <c r="Z364" s="14"/>
      <c r="AA364" s="14"/>
      <c r="AB364" s="14"/>
      <c r="AC364" s="14"/>
      <c r="AD364" s="14"/>
      <c r="AE364" s="14"/>
      <c r="AT364" s="253" t="s">
        <v>142</v>
      </c>
      <c r="AU364" s="253" t="s">
        <v>84</v>
      </c>
      <c r="AV364" s="14" t="s">
        <v>135</v>
      </c>
      <c r="AW364" s="14" t="s">
        <v>144</v>
      </c>
      <c r="AX364" s="14" t="s">
        <v>21</v>
      </c>
      <c r="AY364" s="253" t="s">
        <v>128</v>
      </c>
    </row>
    <row r="365" s="2" customFormat="1" ht="37.8" customHeight="1">
      <c r="A365" s="38"/>
      <c r="B365" s="39"/>
      <c r="C365" s="254" t="s">
        <v>613</v>
      </c>
      <c r="D365" s="254" t="s">
        <v>155</v>
      </c>
      <c r="E365" s="255" t="s">
        <v>614</v>
      </c>
      <c r="F365" s="256" t="s">
        <v>615</v>
      </c>
      <c r="G365" s="257" t="s">
        <v>163</v>
      </c>
      <c r="H365" s="258">
        <v>4</v>
      </c>
      <c r="I365" s="259"/>
      <c r="J365" s="260">
        <f>ROUND(I365*H365,2)</f>
        <v>0</v>
      </c>
      <c r="K365" s="256" t="s">
        <v>1</v>
      </c>
      <c r="L365" s="261"/>
      <c r="M365" s="262" t="s">
        <v>1</v>
      </c>
      <c r="N365" s="263" t="s">
        <v>41</v>
      </c>
      <c r="O365" s="91"/>
      <c r="P365" s="227">
        <f>O365*H365</f>
        <v>0</v>
      </c>
      <c r="Q365" s="227">
        <v>0</v>
      </c>
      <c r="R365" s="227">
        <f>Q365*H365</f>
        <v>0</v>
      </c>
      <c r="S365" s="227">
        <v>0</v>
      </c>
      <c r="T365" s="228">
        <f>S365*H365</f>
        <v>0</v>
      </c>
      <c r="U365" s="38"/>
      <c r="V365" s="38"/>
      <c r="W365" s="38"/>
      <c r="X365" s="38"/>
      <c r="Y365" s="38"/>
      <c r="Z365" s="38"/>
      <c r="AA365" s="38"/>
      <c r="AB365" s="38"/>
      <c r="AC365" s="38"/>
      <c r="AD365" s="38"/>
      <c r="AE365" s="38"/>
      <c r="AR365" s="229" t="s">
        <v>158</v>
      </c>
      <c r="AT365" s="229" t="s">
        <v>155</v>
      </c>
      <c r="AU365" s="229" t="s">
        <v>84</v>
      </c>
      <c r="AY365" s="17" t="s">
        <v>128</v>
      </c>
      <c r="BE365" s="230">
        <f>IF(N365="základní",J365,0)</f>
        <v>0</v>
      </c>
      <c r="BF365" s="230">
        <f>IF(N365="snížená",J365,0)</f>
        <v>0</v>
      </c>
      <c r="BG365" s="230">
        <f>IF(N365="zákl. přenesená",J365,0)</f>
        <v>0</v>
      </c>
      <c r="BH365" s="230">
        <f>IF(N365="sníž. přenesená",J365,0)</f>
        <v>0</v>
      </c>
      <c r="BI365" s="230">
        <f>IF(N365="nulová",J365,0)</f>
        <v>0</v>
      </c>
      <c r="BJ365" s="17" t="s">
        <v>21</v>
      </c>
      <c r="BK365" s="230">
        <f>ROUND(I365*H365,2)</f>
        <v>0</v>
      </c>
      <c r="BL365" s="17" t="s">
        <v>153</v>
      </c>
      <c r="BM365" s="229" t="s">
        <v>616</v>
      </c>
    </row>
    <row r="366" s="13" customFormat="1">
      <c r="A366" s="13"/>
      <c r="B366" s="231"/>
      <c r="C366" s="232"/>
      <c r="D366" s="233" t="s">
        <v>142</v>
      </c>
      <c r="E366" s="234" t="s">
        <v>1</v>
      </c>
      <c r="F366" s="235" t="s">
        <v>617</v>
      </c>
      <c r="G366" s="232"/>
      <c r="H366" s="236">
        <v>4</v>
      </c>
      <c r="I366" s="237"/>
      <c r="J366" s="232"/>
      <c r="K366" s="232"/>
      <c r="L366" s="238"/>
      <c r="M366" s="239"/>
      <c r="N366" s="240"/>
      <c r="O366" s="240"/>
      <c r="P366" s="240"/>
      <c r="Q366" s="240"/>
      <c r="R366" s="240"/>
      <c r="S366" s="240"/>
      <c r="T366" s="241"/>
      <c r="U366" s="13"/>
      <c r="V366" s="13"/>
      <c r="W366" s="13"/>
      <c r="X366" s="13"/>
      <c r="Y366" s="13"/>
      <c r="Z366" s="13"/>
      <c r="AA366" s="13"/>
      <c r="AB366" s="13"/>
      <c r="AC366" s="13"/>
      <c r="AD366" s="13"/>
      <c r="AE366" s="13"/>
      <c r="AT366" s="242" t="s">
        <v>142</v>
      </c>
      <c r="AU366" s="242" t="s">
        <v>84</v>
      </c>
      <c r="AV366" s="13" t="s">
        <v>84</v>
      </c>
      <c r="AW366" s="13" t="s">
        <v>144</v>
      </c>
      <c r="AX366" s="13" t="s">
        <v>76</v>
      </c>
      <c r="AY366" s="242" t="s">
        <v>128</v>
      </c>
    </row>
    <row r="367" s="14" customFormat="1">
      <c r="A367" s="14"/>
      <c r="B367" s="243"/>
      <c r="C367" s="244"/>
      <c r="D367" s="233" t="s">
        <v>142</v>
      </c>
      <c r="E367" s="245" t="s">
        <v>1</v>
      </c>
      <c r="F367" s="246" t="s">
        <v>145</v>
      </c>
      <c r="G367" s="244"/>
      <c r="H367" s="247">
        <v>4</v>
      </c>
      <c r="I367" s="248"/>
      <c r="J367" s="244"/>
      <c r="K367" s="244"/>
      <c r="L367" s="249"/>
      <c r="M367" s="250"/>
      <c r="N367" s="251"/>
      <c r="O367" s="251"/>
      <c r="P367" s="251"/>
      <c r="Q367" s="251"/>
      <c r="R367" s="251"/>
      <c r="S367" s="251"/>
      <c r="T367" s="252"/>
      <c r="U367" s="14"/>
      <c r="V367" s="14"/>
      <c r="W367" s="14"/>
      <c r="X367" s="14"/>
      <c r="Y367" s="14"/>
      <c r="Z367" s="14"/>
      <c r="AA367" s="14"/>
      <c r="AB367" s="14"/>
      <c r="AC367" s="14"/>
      <c r="AD367" s="14"/>
      <c r="AE367" s="14"/>
      <c r="AT367" s="253" t="s">
        <v>142</v>
      </c>
      <c r="AU367" s="253" t="s">
        <v>84</v>
      </c>
      <c r="AV367" s="14" t="s">
        <v>135</v>
      </c>
      <c r="AW367" s="14" t="s">
        <v>144</v>
      </c>
      <c r="AX367" s="14" t="s">
        <v>21</v>
      </c>
      <c r="AY367" s="253" t="s">
        <v>128</v>
      </c>
    </row>
    <row r="368" s="2" customFormat="1" ht="24.15" customHeight="1">
      <c r="A368" s="38"/>
      <c r="B368" s="39"/>
      <c r="C368" s="218" t="s">
        <v>280</v>
      </c>
      <c r="D368" s="218" t="s">
        <v>131</v>
      </c>
      <c r="E368" s="219" t="s">
        <v>618</v>
      </c>
      <c r="F368" s="220" t="s">
        <v>619</v>
      </c>
      <c r="G368" s="221" t="s">
        <v>163</v>
      </c>
      <c r="H368" s="222">
        <v>37</v>
      </c>
      <c r="I368" s="223"/>
      <c r="J368" s="224">
        <f>ROUND(I368*H368,2)</f>
        <v>0</v>
      </c>
      <c r="K368" s="220" t="s">
        <v>141</v>
      </c>
      <c r="L368" s="44"/>
      <c r="M368" s="225" t="s">
        <v>1</v>
      </c>
      <c r="N368" s="226" t="s">
        <v>41</v>
      </c>
      <c r="O368" s="91"/>
      <c r="P368" s="227">
        <f>O368*H368</f>
        <v>0</v>
      </c>
      <c r="Q368" s="227">
        <v>0</v>
      </c>
      <c r="R368" s="227">
        <f>Q368*H368</f>
        <v>0</v>
      </c>
      <c r="S368" s="227">
        <v>0</v>
      </c>
      <c r="T368" s="228">
        <f>S368*H368</f>
        <v>0</v>
      </c>
      <c r="U368" s="38"/>
      <c r="V368" s="38"/>
      <c r="W368" s="38"/>
      <c r="X368" s="38"/>
      <c r="Y368" s="38"/>
      <c r="Z368" s="38"/>
      <c r="AA368" s="38"/>
      <c r="AB368" s="38"/>
      <c r="AC368" s="38"/>
      <c r="AD368" s="38"/>
      <c r="AE368" s="38"/>
      <c r="AR368" s="229" t="s">
        <v>153</v>
      </c>
      <c r="AT368" s="229" t="s">
        <v>131</v>
      </c>
      <c r="AU368" s="229" t="s">
        <v>84</v>
      </c>
      <c r="AY368" s="17" t="s">
        <v>128</v>
      </c>
      <c r="BE368" s="230">
        <f>IF(N368="základní",J368,0)</f>
        <v>0</v>
      </c>
      <c r="BF368" s="230">
        <f>IF(N368="snížená",J368,0)</f>
        <v>0</v>
      </c>
      <c r="BG368" s="230">
        <f>IF(N368="zákl. přenesená",J368,0)</f>
        <v>0</v>
      </c>
      <c r="BH368" s="230">
        <f>IF(N368="sníž. přenesená",J368,0)</f>
        <v>0</v>
      </c>
      <c r="BI368" s="230">
        <f>IF(N368="nulová",J368,0)</f>
        <v>0</v>
      </c>
      <c r="BJ368" s="17" t="s">
        <v>21</v>
      </c>
      <c r="BK368" s="230">
        <f>ROUND(I368*H368,2)</f>
        <v>0</v>
      </c>
      <c r="BL368" s="17" t="s">
        <v>153</v>
      </c>
      <c r="BM368" s="229" t="s">
        <v>620</v>
      </c>
    </row>
    <row r="369" s="13" customFormat="1">
      <c r="A369" s="13"/>
      <c r="B369" s="231"/>
      <c r="C369" s="232"/>
      <c r="D369" s="233" t="s">
        <v>142</v>
      </c>
      <c r="E369" s="234" t="s">
        <v>1</v>
      </c>
      <c r="F369" s="235" t="s">
        <v>498</v>
      </c>
      <c r="G369" s="232"/>
      <c r="H369" s="236">
        <v>2</v>
      </c>
      <c r="I369" s="237"/>
      <c r="J369" s="232"/>
      <c r="K369" s="232"/>
      <c r="L369" s="238"/>
      <c r="M369" s="239"/>
      <c r="N369" s="240"/>
      <c r="O369" s="240"/>
      <c r="P369" s="240"/>
      <c r="Q369" s="240"/>
      <c r="R369" s="240"/>
      <c r="S369" s="240"/>
      <c r="T369" s="241"/>
      <c r="U369" s="13"/>
      <c r="V369" s="13"/>
      <c r="W369" s="13"/>
      <c r="X369" s="13"/>
      <c r="Y369" s="13"/>
      <c r="Z369" s="13"/>
      <c r="AA369" s="13"/>
      <c r="AB369" s="13"/>
      <c r="AC369" s="13"/>
      <c r="AD369" s="13"/>
      <c r="AE369" s="13"/>
      <c r="AT369" s="242" t="s">
        <v>142</v>
      </c>
      <c r="AU369" s="242" t="s">
        <v>84</v>
      </c>
      <c r="AV369" s="13" t="s">
        <v>84</v>
      </c>
      <c r="AW369" s="13" t="s">
        <v>144</v>
      </c>
      <c r="AX369" s="13" t="s">
        <v>76</v>
      </c>
      <c r="AY369" s="242" t="s">
        <v>128</v>
      </c>
    </row>
    <row r="370" s="13" customFormat="1">
      <c r="A370" s="13"/>
      <c r="B370" s="231"/>
      <c r="C370" s="232"/>
      <c r="D370" s="233" t="s">
        <v>142</v>
      </c>
      <c r="E370" s="234" t="s">
        <v>1</v>
      </c>
      <c r="F370" s="235" t="s">
        <v>621</v>
      </c>
      <c r="G370" s="232"/>
      <c r="H370" s="236">
        <v>13</v>
      </c>
      <c r="I370" s="237"/>
      <c r="J370" s="232"/>
      <c r="K370" s="232"/>
      <c r="L370" s="238"/>
      <c r="M370" s="239"/>
      <c r="N370" s="240"/>
      <c r="O370" s="240"/>
      <c r="P370" s="240"/>
      <c r="Q370" s="240"/>
      <c r="R370" s="240"/>
      <c r="S370" s="240"/>
      <c r="T370" s="241"/>
      <c r="U370" s="13"/>
      <c r="V370" s="13"/>
      <c r="W370" s="13"/>
      <c r="X370" s="13"/>
      <c r="Y370" s="13"/>
      <c r="Z370" s="13"/>
      <c r="AA370" s="13"/>
      <c r="AB370" s="13"/>
      <c r="AC370" s="13"/>
      <c r="AD370" s="13"/>
      <c r="AE370" s="13"/>
      <c r="AT370" s="242" t="s">
        <v>142</v>
      </c>
      <c r="AU370" s="242" t="s">
        <v>84</v>
      </c>
      <c r="AV370" s="13" t="s">
        <v>84</v>
      </c>
      <c r="AW370" s="13" t="s">
        <v>144</v>
      </c>
      <c r="AX370" s="13" t="s">
        <v>76</v>
      </c>
      <c r="AY370" s="242" t="s">
        <v>128</v>
      </c>
    </row>
    <row r="371" s="13" customFormat="1">
      <c r="A371" s="13"/>
      <c r="B371" s="231"/>
      <c r="C371" s="232"/>
      <c r="D371" s="233" t="s">
        <v>142</v>
      </c>
      <c r="E371" s="234" t="s">
        <v>1</v>
      </c>
      <c r="F371" s="235" t="s">
        <v>622</v>
      </c>
      <c r="G371" s="232"/>
      <c r="H371" s="236">
        <v>13</v>
      </c>
      <c r="I371" s="237"/>
      <c r="J371" s="232"/>
      <c r="K371" s="232"/>
      <c r="L371" s="238"/>
      <c r="M371" s="239"/>
      <c r="N371" s="240"/>
      <c r="O371" s="240"/>
      <c r="P371" s="240"/>
      <c r="Q371" s="240"/>
      <c r="R371" s="240"/>
      <c r="S371" s="240"/>
      <c r="T371" s="241"/>
      <c r="U371" s="13"/>
      <c r="V371" s="13"/>
      <c r="W371" s="13"/>
      <c r="X371" s="13"/>
      <c r="Y371" s="13"/>
      <c r="Z371" s="13"/>
      <c r="AA371" s="13"/>
      <c r="AB371" s="13"/>
      <c r="AC371" s="13"/>
      <c r="AD371" s="13"/>
      <c r="AE371" s="13"/>
      <c r="AT371" s="242" t="s">
        <v>142</v>
      </c>
      <c r="AU371" s="242" t="s">
        <v>84</v>
      </c>
      <c r="AV371" s="13" t="s">
        <v>84</v>
      </c>
      <c r="AW371" s="13" t="s">
        <v>144</v>
      </c>
      <c r="AX371" s="13" t="s">
        <v>76</v>
      </c>
      <c r="AY371" s="242" t="s">
        <v>128</v>
      </c>
    </row>
    <row r="372" s="13" customFormat="1">
      <c r="A372" s="13"/>
      <c r="B372" s="231"/>
      <c r="C372" s="232"/>
      <c r="D372" s="233" t="s">
        <v>142</v>
      </c>
      <c r="E372" s="234" t="s">
        <v>1</v>
      </c>
      <c r="F372" s="235" t="s">
        <v>623</v>
      </c>
      <c r="G372" s="232"/>
      <c r="H372" s="236">
        <v>9</v>
      </c>
      <c r="I372" s="237"/>
      <c r="J372" s="232"/>
      <c r="K372" s="232"/>
      <c r="L372" s="238"/>
      <c r="M372" s="239"/>
      <c r="N372" s="240"/>
      <c r="O372" s="240"/>
      <c r="P372" s="240"/>
      <c r="Q372" s="240"/>
      <c r="R372" s="240"/>
      <c r="S372" s="240"/>
      <c r="T372" s="241"/>
      <c r="U372" s="13"/>
      <c r="V372" s="13"/>
      <c r="W372" s="13"/>
      <c r="X372" s="13"/>
      <c r="Y372" s="13"/>
      <c r="Z372" s="13"/>
      <c r="AA372" s="13"/>
      <c r="AB372" s="13"/>
      <c r="AC372" s="13"/>
      <c r="AD372" s="13"/>
      <c r="AE372" s="13"/>
      <c r="AT372" s="242" t="s">
        <v>142</v>
      </c>
      <c r="AU372" s="242" t="s">
        <v>84</v>
      </c>
      <c r="AV372" s="13" t="s">
        <v>84</v>
      </c>
      <c r="AW372" s="13" t="s">
        <v>144</v>
      </c>
      <c r="AX372" s="13" t="s">
        <v>76</v>
      </c>
      <c r="AY372" s="242" t="s">
        <v>128</v>
      </c>
    </row>
    <row r="373" s="14" customFormat="1">
      <c r="A373" s="14"/>
      <c r="B373" s="243"/>
      <c r="C373" s="244"/>
      <c r="D373" s="233" t="s">
        <v>142</v>
      </c>
      <c r="E373" s="245" t="s">
        <v>1</v>
      </c>
      <c r="F373" s="246" t="s">
        <v>145</v>
      </c>
      <c r="G373" s="244"/>
      <c r="H373" s="247">
        <v>37</v>
      </c>
      <c r="I373" s="248"/>
      <c r="J373" s="244"/>
      <c r="K373" s="244"/>
      <c r="L373" s="249"/>
      <c r="M373" s="250"/>
      <c r="N373" s="251"/>
      <c r="O373" s="251"/>
      <c r="P373" s="251"/>
      <c r="Q373" s="251"/>
      <c r="R373" s="251"/>
      <c r="S373" s="251"/>
      <c r="T373" s="252"/>
      <c r="U373" s="14"/>
      <c r="V373" s="14"/>
      <c r="W373" s="14"/>
      <c r="X373" s="14"/>
      <c r="Y373" s="14"/>
      <c r="Z373" s="14"/>
      <c r="AA373" s="14"/>
      <c r="AB373" s="14"/>
      <c r="AC373" s="14"/>
      <c r="AD373" s="14"/>
      <c r="AE373" s="14"/>
      <c r="AT373" s="253" t="s">
        <v>142</v>
      </c>
      <c r="AU373" s="253" t="s">
        <v>84</v>
      </c>
      <c r="AV373" s="14" t="s">
        <v>135</v>
      </c>
      <c r="AW373" s="14" t="s">
        <v>144</v>
      </c>
      <c r="AX373" s="14" t="s">
        <v>21</v>
      </c>
      <c r="AY373" s="253" t="s">
        <v>128</v>
      </c>
    </row>
    <row r="374" s="2" customFormat="1" ht="37.8" customHeight="1">
      <c r="A374" s="38"/>
      <c r="B374" s="39"/>
      <c r="C374" s="254" t="s">
        <v>624</v>
      </c>
      <c r="D374" s="254" t="s">
        <v>155</v>
      </c>
      <c r="E374" s="255" t="s">
        <v>324</v>
      </c>
      <c r="F374" s="256" t="s">
        <v>625</v>
      </c>
      <c r="G374" s="257" t="s">
        <v>163</v>
      </c>
      <c r="H374" s="258">
        <v>37</v>
      </c>
      <c r="I374" s="259"/>
      <c r="J374" s="260">
        <f>ROUND(I374*H374,2)</f>
        <v>0</v>
      </c>
      <c r="K374" s="256" t="s">
        <v>1</v>
      </c>
      <c r="L374" s="261"/>
      <c r="M374" s="262" t="s">
        <v>1</v>
      </c>
      <c r="N374" s="263" t="s">
        <v>41</v>
      </c>
      <c r="O374" s="91"/>
      <c r="P374" s="227">
        <f>O374*H374</f>
        <v>0</v>
      </c>
      <c r="Q374" s="227">
        <v>0</v>
      </c>
      <c r="R374" s="227">
        <f>Q374*H374</f>
        <v>0</v>
      </c>
      <c r="S374" s="227">
        <v>0</v>
      </c>
      <c r="T374" s="228">
        <f>S374*H374</f>
        <v>0</v>
      </c>
      <c r="U374" s="38"/>
      <c r="V374" s="38"/>
      <c r="W374" s="38"/>
      <c r="X374" s="38"/>
      <c r="Y374" s="38"/>
      <c r="Z374" s="38"/>
      <c r="AA374" s="38"/>
      <c r="AB374" s="38"/>
      <c r="AC374" s="38"/>
      <c r="AD374" s="38"/>
      <c r="AE374" s="38"/>
      <c r="AR374" s="229" t="s">
        <v>158</v>
      </c>
      <c r="AT374" s="229" t="s">
        <v>155</v>
      </c>
      <c r="AU374" s="229" t="s">
        <v>84</v>
      </c>
      <c r="AY374" s="17" t="s">
        <v>128</v>
      </c>
      <c r="BE374" s="230">
        <f>IF(N374="základní",J374,0)</f>
        <v>0</v>
      </c>
      <c r="BF374" s="230">
        <f>IF(N374="snížená",J374,0)</f>
        <v>0</v>
      </c>
      <c r="BG374" s="230">
        <f>IF(N374="zákl. přenesená",J374,0)</f>
        <v>0</v>
      </c>
      <c r="BH374" s="230">
        <f>IF(N374="sníž. přenesená",J374,0)</f>
        <v>0</v>
      </c>
      <c r="BI374" s="230">
        <f>IF(N374="nulová",J374,0)</f>
        <v>0</v>
      </c>
      <c r="BJ374" s="17" t="s">
        <v>21</v>
      </c>
      <c r="BK374" s="230">
        <f>ROUND(I374*H374,2)</f>
        <v>0</v>
      </c>
      <c r="BL374" s="17" t="s">
        <v>153</v>
      </c>
      <c r="BM374" s="229" t="s">
        <v>626</v>
      </c>
    </row>
    <row r="375" s="2" customFormat="1" ht="16.5" customHeight="1">
      <c r="A375" s="38"/>
      <c r="B375" s="39"/>
      <c r="C375" s="218" t="s">
        <v>284</v>
      </c>
      <c r="D375" s="218" t="s">
        <v>131</v>
      </c>
      <c r="E375" s="219" t="s">
        <v>627</v>
      </c>
      <c r="F375" s="220" t="s">
        <v>628</v>
      </c>
      <c r="G375" s="221" t="s">
        <v>629</v>
      </c>
      <c r="H375" s="222">
        <v>45</v>
      </c>
      <c r="I375" s="223"/>
      <c r="J375" s="224">
        <f>ROUND(I375*H375,2)</f>
        <v>0</v>
      </c>
      <c r="K375" s="220" t="s">
        <v>141</v>
      </c>
      <c r="L375" s="44"/>
      <c r="M375" s="225" t="s">
        <v>1</v>
      </c>
      <c r="N375" s="226" t="s">
        <v>41</v>
      </c>
      <c r="O375" s="91"/>
      <c r="P375" s="227">
        <f>O375*H375</f>
        <v>0</v>
      </c>
      <c r="Q375" s="227">
        <v>0</v>
      </c>
      <c r="R375" s="227">
        <f>Q375*H375</f>
        <v>0</v>
      </c>
      <c r="S375" s="227">
        <v>0</v>
      </c>
      <c r="T375" s="228">
        <f>S375*H375</f>
        <v>0</v>
      </c>
      <c r="U375" s="38"/>
      <c r="V375" s="38"/>
      <c r="W375" s="38"/>
      <c r="X375" s="38"/>
      <c r="Y375" s="38"/>
      <c r="Z375" s="38"/>
      <c r="AA375" s="38"/>
      <c r="AB375" s="38"/>
      <c r="AC375" s="38"/>
      <c r="AD375" s="38"/>
      <c r="AE375" s="38"/>
      <c r="AR375" s="229" t="s">
        <v>153</v>
      </c>
      <c r="AT375" s="229" t="s">
        <v>131</v>
      </c>
      <c r="AU375" s="229" t="s">
        <v>84</v>
      </c>
      <c r="AY375" s="17" t="s">
        <v>128</v>
      </c>
      <c r="BE375" s="230">
        <f>IF(N375="základní",J375,0)</f>
        <v>0</v>
      </c>
      <c r="BF375" s="230">
        <f>IF(N375="snížená",J375,0)</f>
        <v>0</v>
      </c>
      <c r="BG375" s="230">
        <f>IF(N375="zákl. přenesená",J375,0)</f>
        <v>0</v>
      </c>
      <c r="BH375" s="230">
        <f>IF(N375="sníž. přenesená",J375,0)</f>
        <v>0</v>
      </c>
      <c r="BI375" s="230">
        <f>IF(N375="nulová",J375,0)</f>
        <v>0</v>
      </c>
      <c r="BJ375" s="17" t="s">
        <v>21</v>
      </c>
      <c r="BK375" s="230">
        <f>ROUND(I375*H375,2)</f>
        <v>0</v>
      </c>
      <c r="BL375" s="17" t="s">
        <v>153</v>
      </c>
      <c r="BM375" s="229" t="s">
        <v>630</v>
      </c>
    </row>
    <row r="376" s="13" customFormat="1">
      <c r="A376" s="13"/>
      <c r="B376" s="231"/>
      <c r="C376" s="232"/>
      <c r="D376" s="233" t="s">
        <v>142</v>
      </c>
      <c r="E376" s="234" t="s">
        <v>1</v>
      </c>
      <c r="F376" s="235" t="s">
        <v>631</v>
      </c>
      <c r="G376" s="232"/>
      <c r="H376" s="236">
        <v>10</v>
      </c>
      <c r="I376" s="237"/>
      <c r="J376" s="232"/>
      <c r="K376" s="232"/>
      <c r="L376" s="238"/>
      <c r="M376" s="239"/>
      <c r="N376" s="240"/>
      <c r="O376" s="240"/>
      <c r="P376" s="240"/>
      <c r="Q376" s="240"/>
      <c r="R376" s="240"/>
      <c r="S376" s="240"/>
      <c r="T376" s="241"/>
      <c r="U376" s="13"/>
      <c r="V376" s="13"/>
      <c r="W376" s="13"/>
      <c r="X376" s="13"/>
      <c r="Y376" s="13"/>
      <c r="Z376" s="13"/>
      <c r="AA376" s="13"/>
      <c r="AB376" s="13"/>
      <c r="AC376" s="13"/>
      <c r="AD376" s="13"/>
      <c r="AE376" s="13"/>
      <c r="AT376" s="242" t="s">
        <v>142</v>
      </c>
      <c r="AU376" s="242" t="s">
        <v>84</v>
      </c>
      <c r="AV376" s="13" t="s">
        <v>84</v>
      </c>
      <c r="AW376" s="13" t="s">
        <v>144</v>
      </c>
      <c r="AX376" s="13" t="s">
        <v>76</v>
      </c>
      <c r="AY376" s="242" t="s">
        <v>128</v>
      </c>
    </row>
    <row r="377" s="13" customFormat="1">
      <c r="A377" s="13"/>
      <c r="B377" s="231"/>
      <c r="C377" s="232"/>
      <c r="D377" s="233" t="s">
        <v>142</v>
      </c>
      <c r="E377" s="234" t="s">
        <v>1</v>
      </c>
      <c r="F377" s="235" t="s">
        <v>632</v>
      </c>
      <c r="G377" s="232"/>
      <c r="H377" s="236">
        <v>10</v>
      </c>
      <c r="I377" s="237"/>
      <c r="J377" s="232"/>
      <c r="K377" s="232"/>
      <c r="L377" s="238"/>
      <c r="M377" s="239"/>
      <c r="N377" s="240"/>
      <c r="O377" s="240"/>
      <c r="P377" s="240"/>
      <c r="Q377" s="240"/>
      <c r="R377" s="240"/>
      <c r="S377" s="240"/>
      <c r="T377" s="241"/>
      <c r="U377" s="13"/>
      <c r="V377" s="13"/>
      <c r="W377" s="13"/>
      <c r="X377" s="13"/>
      <c r="Y377" s="13"/>
      <c r="Z377" s="13"/>
      <c r="AA377" s="13"/>
      <c r="AB377" s="13"/>
      <c r="AC377" s="13"/>
      <c r="AD377" s="13"/>
      <c r="AE377" s="13"/>
      <c r="AT377" s="242" t="s">
        <v>142</v>
      </c>
      <c r="AU377" s="242" t="s">
        <v>84</v>
      </c>
      <c r="AV377" s="13" t="s">
        <v>84</v>
      </c>
      <c r="AW377" s="13" t="s">
        <v>144</v>
      </c>
      <c r="AX377" s="13" t="s">
        <v>76</v>
      </c>
      <c r="AY377" s="242" t="s">
        <v>128</v>
      </c>
    </row>
    <row r="378" s="13" customFormat="1">
      <c r="A378" s="13"/>
      <c r="B378" s="231"/>
      <c r="C378" s="232"/>
      <c r="D378" s="233" t="s">
        <v>142</v>
      </c>
      <c r="E378" s="234" t="s">
        <v>1</v>
      </c>
      <c r="F378" s="235" t="s">
        <v>633</v>
      </c>
      <c r="G378" s="232"/>
      <c r="H378" s="236">
        <v>10</v>
      </c>
      <c r="I378" s="237"/>
      <c r="J378" s="232"/>
      <c r="K378" s="232"/>
      <c r="L378" s="238"/>
      <c r="M378" s="239"/>
      <c r="N378" s="240"/>
      <c r="O378" s="240"/>
      <c r="P378" s="240"/>
      <c r="Q378" s="240"/>
      <c r="R378" s="240"/>
      <c r="S378" s="240"/>
      <c r="T378" s="241"/>
      <c r="U378" s="13"/>
      <c r="V378" s="13"/>
      <c r="W378" s="13"/>
      <c r="X378" s="13"/>
      <c r="Y378" s="13"/>
      <c r="Z378" s="13"/>
      <c r="AA378" s="13"/>
      <c r="AB378" s="13"/>
      <c r="AC378" s="13"/>
      <c r="AD378" s="13"/>
      <c r="AE378" s="13"/>
      <c r="AT378" s="242" t="s">
        <v>142</v>
      </c>
      <c r="AU378" s="242" t="s">
        <v>84</v>
      </c>
      <c r="AV378" s="13" t="s">
        <v>84</v>
      </c>
      <c r="AW378" s="13" t="s">
        <v>144</v>
      </c>
      <c r="AX378" s="13" t="s">
        <v>76</v>
      </c>
      <c r="AY378" s="242" t="s">
        <v>128</v>
      </c>
    </row>
    <row r="379" s="13" customFormat="1">
      <c r="A379" s="13"/>
      <c r="B379" s="231"/>
      <c r="C379" s="232"/>
      <c r="D379" s="233" t="s">
        <v>142</v>
      </c>
      <c r="E379" s="234" t="s">
        <v>1</v>
      </c>
      <c r="F379" s="235" t="s">
        <v>634</v>
      </c>
      <c r="G379" s="232"/>
      <c r="H379" s="236">
        <v>10</v>
      </c>
      <c r="I379" s="237"/>
      <c r="J379" s="232"/>
      <c r="K379" s="232"/>
      <c r="L379" s="238"/>
      <c r="M379" s="239"/>
      <c r="N379" s="240"/>
      <c r="O379" s="240"/>
      <c r="P379" s="240"/>
      <c r="Q379" s="240"/>
      <c r="R379" s="240"/>
      <c r="S379" s="240"/>
      <c r="T379" s="241"/>
      <c r="U379" s="13"/>
      <c r="V379" s="13"/>
      <c r="W379" s="13"/>
      <c r="X379" s="13"/>
      <c r="Y379" s="13"/>
      <c r="Z379" s="13"/>
      <c r="AA379" s="13"/>
      <c r="AB379" s="13"/>
      <c r="AC379" s="13"/>
      <c r="AD379" s="13"/>
      <c r="AE379" s="13"/>
      <c r="AT379" s="242" t="s">
        <v>142</v>
      </c>
      <c r="AU379" s="242" t="s">
        <v>84</v>
      </c>
      <c r="AV379" s="13" t="s">
        <v>84</v>
      </c>
      <c r="AW379" s="13" t="s">
        <v>144</v>
      </c>
      <c r="AX379" s="13" t="s">
        <v>76</v>
      </c>
      <c r="AY379" s="242" t="s">
        <v>128</v>
      </c>
    </row>
    <row r="380" s="13" customFormat="1">
      <c r="A380" s="13"/>
      <c r="B380" s="231"/>
      <c r="C380" s="232"/>
      <c r="D380" s="233" t="s">
        <v>142</v>
      </c>
      <c r="E380" s="234" t="s">
        <v>1</v>
      </c>
      <c r="F380" s="235" t="s">
        <v>635</v>
      </c>
      <c r="G380" s="232"/>
      <c r="H380" s="236">
        <v>5</v>
      </c>
      <c r="I380" s="237"/>
      <c r="J380" s="232"/>
      <c r="K380" s="232"/>
      <c r="L380" s="238"/>
      <c r="M380" s="239"/>
      <c r="N380" s="240"/>
      <c r="O380" s="240"/>
      <c r="P380" s="240"/>
      <c r="Q380" s="240"/>
      <c r="R380" s="240"/>
      <c r="S380" s="240"/>
      <c r="T380" s="241"/>
      <c r="U380" s="13"/>
      <c r="V380" s="13"/>
      <c r="W380" s="13"/>
      <c r="X380" s="13"/>
      <c r="Y380" s="13"/>
      <c r="Z380" s="13"/>
      <c r="AA380" s="13"/>
      <c r="AB380" s="13"/>
      <c r="AC380" s="13"/>
      <c r="AD380" s="13"/>
      <c r="AE380" s="13"/>
      <c r="AT380" s="242" t="s">
        <v>142</v>
      </c>
      <c r="AU380" s="242" t="s">
        <v>84</v>
      </c>
      <c r="AV380" s="13" t="s">
        <v>84</v>
      </c>
      <c r="AW380" s="13" t="s">
        <v>144</v>
      </c>
      <c r="AX380" s="13" t="s">
        <v>76</v>
      </c>
      <c r="AY380" s="242" t="s">
        <v>128</v>
      </c>
    </row>
    <row r="381" s="14" customFormat="1">
      <c r="A381" s="14"/>
      <c r="B381" s="243"/>
      <c r="C381" s="244"/>
      <c r="D381" s="233" t="s">
        <v>142</v>
      </c>
      <c r="E381" s="245" t="s">
        <v>1</v>
      </c>
      <c r="F381" s="246" t="s">
        <v>145</v>
      </c>
      <c r="G381" s="244"/>
      <c r="H381" s="247">
        <v>45</v>
      </c>
      <c r="I381" s="248"/>
      <c r="J381" s="244"/>
      <c r="K381" s="244"/>
      <c r="L381" s="249"/>
      <c r="M381" s="250"/>
      <c r="N381" s="251"/>
      <c r="O381" s="251"/>
      <c r="P381" s="251"/>
      <c r="Q381" s="251"/>
      <c r="R381" s="251"/>
      <c r="S381" s="251"/>
      <c r="T381" s="252"/>
      <c r="U381" s="14"/>
      <c r="V381" s="14"/>
      <c r="W381" s="14"/>
      <c r="X381" s="14"/>
      <c r="Y381" s="14"/>
      <c r="Z381" s="14"/>
      <c r="AA381" s="14"/>
      <c r="AB381" s="14"/>
      <c r="AC381" s="14"/>
      <c r="AD381" s="14"/>
      <c r="AE381" s="14"/>
      <c r="AT381" s="253" t="s">
        <v>142</v>
      </c>
      <c r="AU381" s="253" t="s">
        <v>84</v>
      </c>
      <c r="AV381" s="14" t="s">
        <v>135</v>
      </c>
      <c r="AW381" s="14" t="s">
        <v>144</v>
      </c>
      <c r="AX381" s="14" t="s">
        <v>21</v>
      </c>
      <c r="AY381" s="253" t="s">
        <v>128</v>
      </c>
    </row>
    <row r="382" s="2" customFormat="1" ht="16.5" customHeight="1">
      <c r="A382" s="38"/>
      <c r="B382" s="39"/>
      <c r="C382" s="254" t="s">
        <v>636</v>
      </c>
      <c r="D382" s="254" t="s">
        <v>155</v>
      </c>
      <c r="E382" s="255" t="s">
        <v>637</v>
      </c>
      <c r="F382" s="256" t="s">
        <v>638</v>
      </c>
      <c r="G382" s="257" t="s">
        <v>629</v>
      </c>
      <c r="H382" s="258">
        <v>45</v>
      </c>
      <c r="I382" s="259"/>
      <c r="J382" s="260">
        <f>ROUND(I382*H382,2)</f>
        <v>0</v>
      </c>
      <c r="K382" s="256" t="s">
        <v>141</v>
      </c>
      <c r="L382" s="261"/>
      <c r="M382" s="262" t="s">
        <v>1</v>
      </c>
      <c r="N382" s="263" t="s">
        <v>41</v>
      </c>
      <c r="O382" s="91"/>
      <c r="P382" s="227">
        <f>O382*H382</f>
        <v>0</v>
      </c>
      <c r="Q382" s="227">
        <v>0.001</v>
      </c>
      <c r="R382" s="227">
        <f>Q382*H382</f>
        <v>0.044999999999999998</v>
      </c>
      <c r="S382" s="227">
        <v>0</v>
      </c>
      <c r="T382" s="228">
        <f>S382*H382</f>
        <v>0</v>
      </c>
      <c r="U382" s="38"/>
      <c r="V382" s="38"/>
      <c r="W382" s="38"/>
      <c r="X382" s="38"/>
      <c r="Y382" s="38"/>
      <c r="Z382" s="38"/>
      <c r="AA382" s="38"/>
      <c r="AB382" s="38"/>
      <c r="AC382" s="38"/>
      <c r="AD382" s="38"/>
      <c r="AE382" s="38"/>
      <c r="AR382" s="229" t="s">
        <v>158</v>
      </c>
      <c r="AT382" s="229" t="s">
        <v>155</v>
      </c>
      <c r="AU382" s="229" t="s">
        <v>84</v>
      </c>
      <c r="AY382" s="17" t="s">
        <v>128</v>
      </c>
      <c r="BE382" s="230">
        <f>IF(N382="základní",J382,0)</f>
        <v>0</v>
      </c>
      <c r="BF382" s="230">
        <f>IF(N382="snížená",J382,0)</f>
        <v>0</v>
      </c>
      <c r="BG382" s="230">
        <f>IF(N382="zákl. přenesená",J382,0)</f>
        <v>0</v>
      </c>
      <c r="BH382" s="230">
        <f>IF(N382="sníž. přenesená",J382,0)</f>
        <v>0</v>
      </c>
      <c r="BI382" s="230">
        <f>IF(N382="nulová",J382,0)</f>
        <v>0</v>
      </c>
      <c r="BJ382" s="17" t="s">
        <v>21</v>
      </c>
      <c r="BK382" s="230">
        <f>ROUND(I382*H382,2)</f>
        <v>0</v>
      </c>
      <c r="BL382" s="17" t="s">
        <v>153</v>
      </c>
      <c r="BM382" s="229" t="s">
        <v>639</v>
      </c>
    </row>
    <row r="383" s="2" customFormat="1" ht="49.05" customHeight="1">
      <c r="A383" s="38"/>
      <c r="B383" s="39"/>
      <c r="C383" s="218" t="s">
        <v>288</v>
      </c>
      <c r="D383" s="218" t="s">
        <v>131</v>
      </c>
      <c r="E383" s="219" t="s">
        <v>640</v>
      </c>
      <c r="F383" s="220" t="s">
        <v>641</v>
      </c>
      <c r="G383" s="221" t="s">
        <v>287</v>
      </c>
      <c r="H383" s="222">
        <v>1.532</v>
      </c>
      <c r="I383" s="223"/>
      <c r="J383" s="224">
        <f>ROUND(I383*H383,2)</f>
        <v>0</v>
      </c>
      <c r="K383" s="220" t="s">
        <v>141</v>
      </c>
      <c r="L383" s="44"/>
      <c r="M383" s="225" t="s">
        <v>1</v>
      </c>
      <c r="N383" s="226" t="s">
        <v>41</v>
      </c>
      <c r="O383" s="91"/>
      <c r="P383" s="227">
        <f>O383*H383</f>
        <v>0</v>
      </c>
      <c r="Q383" s="227">
        <v>0</v>
      </c>
      <c r="R383" s="227">
        <f>Q383*H383</f>
        <v>0</v>
      </c>
      <c r="S383" s="227">
        <v>0</v>
      </c>
      <c r="T383" s="228">
        <f>S383*H383</f>
        <v>0</v>
      </c>
      <c r="U383" s="38"/>
      <c r="V383" s="38"/>
      <c r="W383" s="38"/>
      <c r="X383" s="38"/>
      <c r="Y383" s="38"/>
      <c r="Z383" s="38"/>
      <c r="AA383" s="38"/>
      <c r="AB383" s="38"/>
      <c r="AC383" s="38"/>
      <c r="AD383" s="38"/>
      <c r="AE383" s="38"/>
      <c r="AR383" s="229" t="s">
        <v>153</v>
      </c>
      <c r="AT383" s="229" t="s">
        <v>131</v>
      </c>
      <c r="AU383" s="229" t="s">
        <v>84</v>
      </c>
      <c r="AY383" s="17" t="s">
        <v>128</v>
      </c>
      <c r="BE383" s="230">
        <f>IF(N383="základní",J383,0)</f>
        <v>0</v>
      </c>
      <c r="BF383" s="230">
        <f>IF(N383="snížená",J383,0)</f>
        <v>0</v>
      </c>
      <c r="BG383" s="230">
        <f>IF(N383="zákl. přenesená",J383,0)</f>
        <v>0</v>
      </c>
      <c r="BH383" s="230">
        <f>IF(N383="sníž. přenesená",J383,0)</f>
        <v>0</v>
      </c>
      <c r="BI383" s="230">
        <f>IF(N383="nulová",J383,0)</f>
        <v>0</v>
      </c>
      <c r="BJ383" s="17" t="s">
        <v>21</v>
      </c>
      <c r="BK383" s="230">
        <f>ROUND(I383*H383,2)</f>
        <v>0</v>
      </c>
      <c r="BL383" s="17" t="s">
        <v>153</v>
      </c>
      <c r="BM383" s="229" t="s">
        <v>642</v>
      </c>
    </row>
    <row r="384" s="12" customFormat="1" ht="22.8" customHeight="1">
      <c r="A384" s="12"/>
      <c r="B384" s="202"/>
      <c r="C384" s="203"/>
      <c r="D384" s="204" t="s">
        <v>75</v>
      </c>
      <c r="E384" s="216" t="s">
        <v>643</v>
      </c>
      <c r="F384" s="216" t="s">
        <v>644</v>
      </c>
      <c r="G384" s="203"/>
      <c r="H384" s="203"/>
      <c r="I384" s="206"/>
      <c r="J384" s="217">
        <f>BK384</f>
        <v>0</v>
      </c>
      <c r="K384" s="203"/>
      <c r="L384" s="208"/>
      <c r="M384" s="209"/>
      <c r="N384" s="210"/>
      <c r="O384" s="210"/>
      <c r="P384" s="211">
        <f>SUM(P385:P392)</f>
        <v>0</v>
      </c>
      <c r="Q384" s="210"/>
      <c r="R384" s="211">
        <f>SUM(R385:R392)</f>
        <v>0.00109</v>
      </c>
      <c r="S384" s="210"/>
      <c r="T384" s="212">
        <f>SUM(T385:T392)</f>
        <v>0</v>
      </c>
      <c r="U384" s="12"/>
      <c r="V384" s="12"/>
      <c r="W384" s="12"/>
      <c r="X384" s="12"/>
      <c r="Y384" s="12"/>
      <c r="Z384" s="12"/>
      <c r="AA384" s="12"/>
      <c r="AB384" s="12"/>
      <c r="AC384" s="12"/>
      <c r="AD384" s="12"/>
      <c r="AE384" s="12"/>
      <c r="AR384" s="213" t="s">
        <v>84</v>
      </c>
      <c r="AT384" s="214" t="s">
        <v>75</v>
      </c>
      <c r="AU384" s="214" t="s">
        <v>21</v>
      </c>
      <c r="AY384" s="213" t="s">
        <v>128</v>
      </c>
      <c r="BK384" s="215">
        <f>SUM(BK385:BK392)</f>
        <v>0</v>
      </c>
    </row>
    <row r="385" s="2" customFormat="1" ht="21.75" customHeight="1">
      <c r="A385" s="38"/>
      <c r="B385" s="39"/>
      <c r="C385" s="218" t="s">
        <v>645</v>
      </c>
      <c r="D385" s="218" t="s">
        <v>131</v>
      </c>
      <c r="E385" s="219" t="s">
        <v>646</v>
      </c>
      <c r="F385" s="220" t="s">
        <v>647</v>
      </c>
      <c r="G385" s="221" t="s">
        <v>140</v>
      </c>
      <c r="H385" s="222">
        <v>2</v>
      </c>
      <c r="I385" s="223"/>
      <c r="J385" s="224">
        <f>ROUND(I385*H385,2)</f>
        <v>0</v>
      </c>
      <c r="K385" s="220" t="s">
        <v>1</v>
      </c>
      <c r="L385" s="44"/>
      <c r="M385" s="225" t="s">
        <v>1</v>
      </c>
      <c r="N385" s="226" t="s">
        <v>41</v>
      </c>
      <c r="O385" s="91"/>
      <c r="P385" s="227">
        <f>O385*H385</f>
        <v>0</v>
      </c>
      <c r="Q385" s="227">
        <v>0</v>
      </c>
      <c r="R385" s="227">
        <f>Q385*H385</f>
        <v>0</v>
      </c>
      <c r="S385" s="227">
        <v>0</v>
      </c>
      <c r="T385" s="228">
        <f>S385*H385</f>
        <v>0</v>
      </c>
      <c r="U385" s="38"/>
      <c r="V385" s="38"/>
      <c r="W385" s="38"/>
      <c r="X385" s="38"/>
      <c r="Y385" s="38"/>
      <c r="Z385" s="38"/>
      <c r="AA385" s="38"/>
      <c r="AB385" s="38"/>
      <c r="AC385" s="38"/>
      <c r="AD385" s="38"/>
      <c r="AE385" s="38"/>
      <c r="AR385" s="229" t="s">
        <v>153</v>
      </c>
      <c r="AT385" s="229" t="s">
        <v>131</v>
      </c>
      <c r="AU385" s="229" t="s">
        <v>84</v>
      </c>
      <c r="AY385" s="17" t="s">
        <v>128</v>
      </c>
      <c r="BE385" s="230">
        <f>IF(N385="základní",J385,0)</f>
        <v>0</v>
      </c>
      <c r="BF385" s="230">
        <f>IF(N385="snížená",J385,0)</f>
        <v>0</v>
      </c>
      <c r="BG385" s="230">
        <f>IF(N385="zákl. přenesená",J385,0)</f>
        <v>0</v>
      </c>
      <c r="BH385" s="230">
        <f>IF(N385="sníž. přenesená",J385,0)</f>
        <v>0</v>
      </c>
      <c r="BI385" s="230">
        <f>IF(N385="nulová",J385,0)</f>
        <v>0</v>
      </c>
      <c r="BJ385" s="17" t="s">
        <v>21</v>
      </c>
      <c r="BK385" s="230">
        <f>ROUND(I385*H385,2)</f>
        <v>0</v>
      </c>
      <c r="BL385" s="17" t="s">
        <v>153</v>
      </c>
      <c r="BM385" s="229" t="s">
        <v>648</v>
      </c>
    </row>
    <row r="386" s="2" customFormat="1" ht="37.8" customHeight="1">
      <c r="A386" s="38"/>
      <c r="B386" s="39"/>
      <c r="C386" s="218" t="s">
        <v>294</v>
      </c>
      <c r="D386" s="218" t="s">
        <v>131</v>
      </c>
      <c r="E386" s="219" t="s">
        <v>649</v>
      </c>
      <c r="F386" s="220" t="s">
        <v>650</v>
      </c>
      <c r="G386" s="221" t="s">
        <v>140</v>
      </c>
      <c r="H386" s="222">
        <v>0.16</v>
      </c>
      <c r="I386" s="223"/>
      <c r="J386" s="224">
        <f>ROUND(I386*H386,2)</f>
        <v>0</v>
      </c>
      <c r="K386" s="220" t="s">
        <v>269</v>
      </c>
      <c r="L386" s="44"/>
      <c r="M386" s="225" t="s">
        <v>1</v>
      </c>
      <c r="N386" s="226" t="s">
        <v>41</v>
      </c>
      <c r="O386" s="91"/>
      <c r="P386" s="227">
        <f>O386*H386</f>
        <v>0</v>
      </c>
      <c r="Q386" s="227">
        <v>0</v>
      </c>
      <c r="R386" s="227">
        <f>Q386*H386</f>
        <v>0</v>
      </c>
      <c r="S386" s="227">
        <v>0</v>
      </c>
      <c r="T386" s="228">
        <f>S386*H386</f>
        <v>0</v>
      </c>
      <c r="U386" s="38"/>
      <c r="V386" s="38"/>
      <c r="W386" s="38"/>
      <c r="X386" s="38"/>
      <c r="Y386" s="38"/>
      <c r="Z386" s="38"/>
      <c r="AA386" s="38"/>
      <c r="AB386" s="38"/>
      <c r="AC386" s="38"/>
      <c r="AD386" s="38"/>
      <c r="AE386" s="38"/>
      <c r="AR386" s="229" t="s">
        <v>153</v>
      </c>
      <c r="AT386" s="229" t="s">
        <v>131</v>
      </c>
      <c r="AU386" s="229" t="s">
        <v>84</v>
      </c>
      <c r="AY386" s="17" t="s">
        <v>128</v>
      </c>
      <c r="BE386" s="230">
        <f>IF(N386="základní",J386,0)</f>
        <v>0</v>
      </c>
      <c r="BF386" s="230">
        <f>IF(N386="snížená",J386,0)</f>
        <v>0</v>
      </c>
      <c r="BG386" s="230">
        <f>IF(N386="zákl. přenesená",J386,0)</f>
        <v>0</v>
      </c>
      <c r="BH386" s="230">
        <f>IF(N386="sníž. přenesená",J386,0)</f>
        <v>0</v>
      </c>
      <c r="BI386" s="230">
        <f>IF(N386="nulová",J386,0)</f>
        <v>0</v>
      </c>
      <c r="BJ386" s="17" t="s">
        <v>21</v>
      </c>
      <c r="BK386" s="230">
        <f>ROUND(I386*H386,2)</f>
        <v>0</v>
      </c>
      <c r="BL386" s="17" t="s">
        <v>153</v>
      </c>
      <c r="BM386" s="229" t="s">
        <v>651</v>
      </c>
    </row>
    <row r="387" s="13" customFormat="1">
      <c r="A387" s="13"/>
      <c r="B387" s="231"/>
      <c r="C387" s="232"/>
      <c r="D387" s="233" t="s">
        <v>142</v>
      </c>
      <c r="E387" s="234" t="s">
        <v>1</v>
      </c>
      <c r="F387" s="235" t="s">
        <v>652</v>
      </c>
      <c r="G387" s="232"/>
      <c r="H387" s="236">
        <v>0.16000000000000003</v>
      </c>
      <c r="I387" s="237"/>
      <c r="J387" s="232"/>
      <c r="K387" s="232"/>
      <c r="L387" s="238"/>
      <c r="M387" s="239"/>
      <c r="N387" s="240"/>
      <c r="O387" s="240"/>
      <c r="P387" s="240"/>
      <c r="Q387" s="240"/>
      <c r="R387" s="240"/>
      <c r="S387" s="240"/>
      <c r="T387" s="241"/>
      <c r="U387" s="13"/>
      <c r="V387" s="13"/>
      <c r="W387" s="13"/>
      <c r="X387" s="13"/>
      <c r="Y387" s="13"/>
      <c r="Z387" s="13"/>
      <c r="AA387" s="13"/>
      <c r="AB387" s="13"/>
      <c r="AC387" s="13"/>
      <c r="AD387" s="13"/>
      <c r="AE387" s="13"/>
      <c r="AT387" s="242" t="s">
        <v>142</v>
      </c>
      <c r="AU387" s="242" t="s">
        <v>84</v>
      </c>
      <c r="AV387" s="13" t="s">
        <v>84</v>
      </c>
      <c r="AW387" s="13" t="s">
        <v>144</v>
      </c>
      <c r="AX387" s="13" t="s">
        <v>76</v>
      </c>
      <c r="AY387" s="242" t="s">
        <v>128</v>
      </c>
    </row>
    <row r="388" s="14" customFormat="1">
      <c r="A388" s="14"/>
      <c r="B388" s="243"/>
      <c r="C388" s="244"/>
      <c r="D388" s="233" t="s">
        <v>142</v>
      </c>
      <c r="E388" s="245" t="s">
        <v>1</v>
      </c>
      <c r="F388" s="246" t="s">
        <v>145</v>
      </c>
      <c r="G388" s="244"/>
      <c r="H388" s="247">
        <v>0.16000000000000003</v>
      </c>
      <c r="I388" s="248"/>
      <c r="J388" s="244"/>
      <c r="K388" s="244"/>
      <c r="L388" s="249"/>
      <c r="M388" s="250"/>
      <c r="N388" s="251"/>
      <c r="O388" s="251"/>
      <c r="P388" s="251"/>
      <c r="Q388" s="251"/>
      <c r="R388" s="251"/>
      <c r="S388" s="251"/>
      <c r="T388" s="252"/>
      <c r="U388" s="14"/>
      <c r="V388" s="14"/>
      <c r="W388" s="14"/>
      <c r="X388" s="14"/>
      <c r="Y388" s="14"/>
      <c r="Z388" s="14"/>
      <c r="AA388" s="14"/>
      <c r="AB388" s="14"/>
      <c r="AC388" s="14"/>
      <c r="AD388" s="14"/>
      <c r="AE388" s="14"/>
      <c r="AT388" s="253" t="s">
        <v>142</v>
      </c>
      <c r="AU388" s="253" t="s">
        <v>84</v>
      </c>
      <c r="AV388" s="14" t="s">
        <v>135</v>
      </c>
      <c r="AW388" s="14" t="s">
        <v>144</v>
      </c>
      <c r="AX388" s="14" t="s">
        <v>21</v>
      </c>
      <c r="AY388" s="253" t="s">
        <v>128</v>
      </c>
    </row>
    <row r="389" s="2" customFormat="1" ht="16.5" customHeight="1">
      <c r="A389" s="38"/>
      <c r="B389" s="39"/>
      <c r="C389" s="254" t="s">
        <v>653</v>
      </c>
      <c r="D389" s="254" t="s">
        <v>155</v>
      </c>
      <c r="E389" s="255" t="s">
        <v>654</v>
      </c>
      <c r="F389" s="256" t="s">
        <v>655</v>
      </c>
      <c r="G389" s="257" t="s">
        <v>163</v>
      </c>
      <c r="H389" s="258">
        <v>1</v>
      </c>
      <c r="I389" s="259"/>
      <c r="J389" s="260">
        <f>ROUND(I389*H389,2)</f>
        <v>0</v>
      </c>
      <c r="K389" s="256" t="s">
        <v>141</v>
      </c>
      <c r="L389" s="261"/>
      <c r="M389" s="262" t="s">
        <v>1</v>
      </c>
      <c r="N389" s="263" t="s">
        <v>41</v>
      </c>
      <c r="O389" s="91"/>
      <c r="P389" s="227">
        <f>O389*H389</f>
        <v>0</v>
      </c>
      <c r="Q389" s="227">
        <v>0.00109</v>
      </c>
      <c r="R389" s="227">
        <f>Q389*H389</f>
        <v>0.00109</v>
      </c>
      <c r="S389" s="227">
        <v>0</v>
      </c>
      <c r="T389" s="228">
        <f>S389*H389</f>
        <v>0</v>
      </c>
      <c r="U389" s="38"/>
      <c r="V389" s="38"/>
      <c r="W389" s="38"/>
      <c r="X389" s="38"/>
      <c r="Y389" s="38"/>
      <c r="Z389" s="38"/>
      <c r="AA389" s="38"/>
      <c r="AB389" s="38"/>
      <c r="AC389" s="38"/>
      <c r="AD389" s="38"/>
      <c r="AE389" s="38"/>
      <c r="AR389" s="229" t="s">
        <v>158</v>
      </c>
      <c r="AT389" s="229" t="s">
        <v>155</v>
      </c>
      <c r="AU389" s="229" t="s">
        <v>84</v>
      </c>
      <c r="AY389" s="17" t="s">
        <v>128</v>
      </c>
      <c r="BE389" s="230">
        <f>IF(N389="základní",J389,0)</f>
        <v>0</v>
      </c>
      <c r="BF389" s="230">
        <f>IF(N389="snížená",J389,0)</f>
        <v>0</v>
      </c>
      <c r="BG389" s="230">
        <f>IF(N389="zákl. přenesená",J389,0)</f>
        <v>0</v>
      </c>
      <c r="BH389" s="230">
        <f>IF(N389="sníž. přenesená",J389,0)</f>
        <v>0</v>
      </c>
      <c r="BI389" s="230">
        <f>IF(N389="nulová",J389,0)</f>
        <v>0</v>
      </c>
      <c r="BJ389" s="17" t="s">
        <v>21</v>
      </c>
      <c r="BK389" s="230">
        <f>ROUND(I389*H389,2)</f>
        <v>0</v>
      </c>
      <c r="BL389" s="17" t="s">
        <v>153</v>
      </c>
      <c r="BM389" s="229" t="s">
        <v>656</v>
      </c>
    </row>
    <row r="390" s="13" customFormat="1">
      <c r="A390" s="13"/>
      <c r="B390" s="231"/>
      <c r="C390" s="232"/>
      <c r="D390" s="233" t="s">
        <v>142</v>
      </c>
      <c r="E390" s="234" t="s">
        <v>1</v>
      </c>
      <c r="F390" s="235" t="s">
        <v>657</v>
      </c>
      <c r="G390" s="232"/>
      <c r="H390" s="236">
        <v>1</v>
      </c>
      <c r="I390" s="237"/>
      <c r="J390" s="232"/>
      <c r="K390" s="232"/>
      <c r="L390" s="238"/>
      <c r="M390" s="239"/>
      <c r="N390" s="240"/>
      <c r="O390" s="240"/>
      <c r="P390" s="240"/>
      <c r="Q390" s="240"/>
      <c r="R390" s="240"/>
      <c r="S390" s="240"/>
      <c r="T390" s="241"/>
      <c r="U390" s="13"/>
      <c r="V390" s="13"/>
      <c r="W390" s="13"/>
      <c r="X390" s="13"/>
      <c r="Y390" s="13"/>
      <c r="Z390" s="13"/>
      <c r="AA390" s="13"/>
      <c r="AB390" s="13"/>
      <c r="AC390" s="13"/>
      <c r="AD390" s="13"/>
      <c r="AE390" s="13"/>
      <c r="AT390" s="242" t="s">
        <v>142</v>
      </c>
      <c r="AU390" s="242" t="s">
        <v>84</v>
      </c>
      <c r="AV390" s="13" t="s">
        <v>84</v>
      </c>
      <c r="AW390" s="13" t="s">
        <v>144</v>
      </c>
      <c r="AX390" s="13" t="s">
        <v>76</v>
      </c>
      <c r="AY390" s="242" t="s">
        <v>128</v>
      </c>
    </row>
    <row r="391" s="14" customFormat="1">
      <c r="A391" s="14"/>
      <c r="B391" s="243"/>
      <c r="C391" s="244"/>
      <c r="D391" s="233" t="s">
        <v>142</v>
      </c>
      <c r="E391" s="245" t="s">
        <v>1</v>
      </c>
      <c r="F391" s="246" t="s">
        <v>145</v>
      </c>
      <c r="G391" s="244"/>
      <c r="H391" s="247">
        <v>1</v>
      </c>
      <c r="I391" s="248"/>
      <c r="J391" s="244"/>
      <c r="K391" s="244"/>
      <c r="L391" s="249"/>
      <c r="M391" s="250"/>
      <c r="N391" s="251"/>
      <c r="O391" s="251"/>
      <c r="P391" s="251"/>
      <c r="Q391" s="251"/>
      <c r="R391" s="251"/>
      <c r="S391" s="251"/>
      <c r="T391" s="252"/>
      <c r="U391" s="14"/>
      <c r="V391" s="14"/>
      <c r="W391" s="14"/>
      <c r="X391" s="14"/>
      <c r="Y391" s="14"/>
      <c r="Z391" s="14"/>
      <c r="AA391" s="14"/>
      <c r="AB391" s="14"/>
      <c r="AC391" s="14"/>
      <c r="AD391" s="14"/>
      <c r="AE391" s="14"/>
      <c r="AT391" s="253" t="s">
        <v>142</v>
      </c>
      <c r="AU391" s="253" t="s">
        <v>84</v>
      </c>
      <c r="AV391" s="14" t="s">
        <v>135</v>
      </c>
      <c r="AW391" s="14" t="s">
        <v>144</v>
      </c>
      <c r="AX391" s="14" t="s">
        <v>21</v>
      </c>
      <c r="AY391" s="253" t="s">
        <v>128</v>
      </c>
    </row>
    <row r="392" s="2" customFormat="1" ht="55.5" customHeight="1">
      <c r="A392" s="38"/>
      <c r="B392" s="39"/>
      <c r="C392" s="218" t="s">
        <v>297</v>
      </c>
      <c r="D392" s="218" t="s">
        <v>131</v>
      </c>
      <c r="E392" s="219" t="s">
        <v>658</v>
      </c>
      <c r="F392" s="220" t="s">
        <v>659</v>
      </c>
      <c r="G392" s="221" t="s">
        <v>287</v>
      </c>
      <c r="H392" s="222">
        <v>0.001</v>
      </c>
      <c r="I392" s="223"/>
      <c r="J392" s="224">
        <f>ROUND(I392*H392,2)</f>
        <v>0</v>
      </c>
      <c r="K392" s="220" t="s">
        <v>141</v>
      </c>
      <c r="L392" s="44"/>
      <c r="M392" s="225" t="s">
        <v>1</v>
      </c>
      <c r="N392" s="226" t="s">
        <v>41</v>
      </c>
      <c r="O392" s="91"/>
      <c r="P392" s="227">
        <f>O392*H392</f>
        <v>0</v>
      </c>
      <c r="Q392" s="227">
        <v>0</v>
      </c>
      <c r="R392" s="227">
        <f>Q392*H392</f>
        <v>0</v>
      </c>
      <c r="S392" s="227">
        <v>0</v>
      </c>
      <c r="T392" s="228">
        <f>S392*H392</f>
        <v>0</v>
      </c>
      <c r="U392" s="38"/>
      <c r="V392" s="38"/>
      <c r="W392" s="38"/>
      <c r="X392" s="38"/>
      <c r="Y392" s="38"/>
      <c r="Z392" s="38"/>
      <c r="AA392" s="38"/>
      <c r="AB392" s="38"/>
      <c r="AC392" s="38"/>
      <c r="AD392" s="38"/>
      <c r="AE392" s="38"/>
      <c r="AR392" s="229" t="s">
        <v>153</v>
      </c>
      <c r="AT392" s="229" t="s">
        <v>131</v>
      </c>
      <c r="AU392" s="229" t="s">
        <v>84</v>
      </c>
      <c r="AY392" s="17" t="s">
        <v>128</v>
      </c>
      <c r="BE392" s="230">
        <f>IF(N392="základní",J392,0)</f>
        <v>0</v>
      </c>
      <c r="BF392" s="230">
        <f>IF(N392="snížená",J392,0)</f>
        <v>0</v>
      </c>
      <c r="BG392" s="230">
        <f>IF(N392="zákl. přenesená",J392,0)</f>
        <v>0</v>
      </c>
      <c r="BH392" s="230">
        <f>IF(N392="sníž. přenesená",J392,0)</f>
        <v>0</v>
      </c>
      <c r="BI392" s="230">
        <f>IF(N392="nulová",J392,0)</f>
        <v>0</v>
      </c>
      <c r="BJ392" s="17" t="s">
        <v>21</v>
      </c>
      <c r="BK392" s="230">
        <f>ROUND(I392*H392,2)</f>
        <v>0</v>
      </c>
      <c r="BL392" s="17" t="s">
        <v>153</v>
      </c>
      <c r="BM392" s="229" t="s">
        <v>660</v>
      </c>
    </row>
    <row r="393" s="12" customFormat="1" ht="22.8" customHeight="1">
      <c r="A393" s="12"/>
      <c r="B393" s="202"/>
      <c r="C393" s="203"/>
      <c r="D393" s="204" t="s">
        <v>75</v>
      </c>
      <c r="E393" s="216" t="s">
        <v>661</v>
      </c>
      <c r="F393" s="216" t="s">
        <v>662</v>
      </c>
      <c r="G393" s="203"/>
      <c r="H393" s="203"/>
      <c r="I393" s="206"/>
      <c r="J393" s="217">
        <f>BK393</f>
        <v>0</v>
      </c>
      <c r="K393" s="203"/>
      <c r="L393" s="208"/>
      <c r="M393" s="209"/>
      <c r="N393" s="210"/>
      <c r="O393" s="210"/>
      <c r="P393" s="211">
        <f>SUM(P394:P402)</f>
        <v>0</v>
      </c>
      <c r="Q393" s="210"/>
      <c r="R393" s="211">
        <f>SUM(R394:R402)</f>
        <v>0.034999999999999996</v>
      </c>
      <c r="S393" s="210"/>
      <c r="T393" s="212">
        <f>SUM(T394:T402)</f>
        <v>0</v>
      </c>
      <c r="U393" s="12"/>
      <c r="V393" s="12"/>
      <c r="W393" s="12"/>
      <c r="X393" s="12"/>
      <c r="Y393" s="12"/>
      <c r="Z393" s="12"/>
      <c r="AA393" s="12"/>
      <c r="AB393" s="12"/>
      <c r="AC393" s="12"/>
      <c r="AD393" s="12"/>
      <c r="AE393" s="12"/>
      <c r="AR393" s="213" t="s">
        <v>84</v>
      </c>
      <c r="AT393" s="214" t="s">
        <v>75</v>
      </c>
      <c r="AU393" s="214" t="s">
        <v>21</v>
      </c>
      <c r="AY393" s="213" t="s">
        <v>128</v>
      </c>
      <c r="BK393" s="215">
        <f>SUM(BK394:BK402)</f>
        <v>0</v>
      </c>
    </row>
    <row r="394" s="2" customFormat="1" ht="24.15" customHeight="1">
      <c r="A394" s="38"/>
      <c r="B394" s="39"/>
      <c r="C394" s="218" t="s">
        <v>663</v>
      </c>
      <c r="D394" s="218" t="s">
        <v>131</v>
      </c>
      <c r="E394" s="219" t="s">
        <v>664</v>
      </c>
      <c r="F394" s="220" t="s">
        <v>665</v>
      </c>
      <c r="G394" s="221" t="s">
        <v>140</v>
      </c>
      <c r="H394" s="222">
        <v>100</v>
      </c>
      <c r="I394" s="223"/>
      <c r="J394" s="224">
        <f>ROUND(I394*H394,2)</f>
        <v>0</v>
      </c>
      <c r="K394" s="220" t="s">
        <v>141</v>
      </c>
      <c r="L394" s="44"/>
      <c r="M394" s="225" t="s">
        <v>1</v>
      </c>
      <c r="N394" s="226" t="s">
        <v>41</v>
      </c>
      <c r="O394" s="91"/>
      <c r="P394" s="227">
        <f>O394*H394</f>
        <v>0</v>
      </c>
      <c r="Q394" s="227">
        <v>0</v>
      </c>
      <c r="R394" s="227">
        <f>Q394*H394</f>
        <v>0</v>
      </c>
      <c r="S394" s="227">
        <v>0</v>
      </c>
      <c r="T394" s="228">
        <f>S394*H394</f>
        <v>0</v>
      </c>
      <c r="U394" s="38"/>
      <c r="V394" s="38"/>
      <c r="W394" s="38"/>
      <c r="X394" s="38"/>
      <c r="Y394" s="38"/>
      <c r="Z394" s="38"/>
      <c r="AA394" s="38"/>
      <c r="AB394" s="38"/>
      <c r="AC394" s="38"/>
      <c r="AD394" s="38"/>
      <c r="AE394" s="38"/>
      <c r="AR394" s="229" t="s">
        <v>153</v>
      </c>
      <c r="AT394" s="229" t="s">
        <v>131</v>
      </c>
      <c r="AU394" s="229" t="s">
        <v>84</v>
      </c>
      <c r="AY394" s="17" t="s">
        <v>128</v>
      </c>
      <c r="BE394" s="230">
        <f>IF(N394="základní",J394,0)</f>
        <v>0</v>
      </c>
      <c r="BF394" s="230">
        <f>IF(N394="snížená",J394,0)</f>
        <v>0</v>
      </c>
      <c r="BG394" s="230">
        <f>IF(N394="zákl. přenesená",J394,0)</f>
        <v>0</v>
      </c>
      <c r="BH394" s="230">
        <f>IF(N394="sníž. přenesená",J394,0)</f>
        <v>0</v>
      </c>
      <c r="BI394" s="230">
        <f>IF(N394="nulová",J394,0)</f>
        <v>0</v>
      </c>
      <c r="BJ394" s="17" t="s">
        <v>21</v>
      </c>
      <c r="BK394" s="230">
        <f>ROUND(I394*H394,2)</f>
        <v>0</v>
      </c>
      <c r="BL394" s="17" t="s">
        <v>153</v>
      </c>
      <c r="BM394" s="229" t="s">
        <v>666</v>
      </c>
    </row>
    <row r="395" s="13" customFormat="1">
      <c r="A395" s="13"/>
      <c r="B395" s="231"/>
      <c r="C395" s="232"/>
      <c r="D395" s="233" t="s">
        <v>142</v>
      </c>
      <c r="E395" s="234" t="s">
        <v>1</v>
      </c>
      <c r="F395" s="235" t="s">
        <v>667</v>
      </c>
      <c r="G395" s="232"/>
      <c r="H395" s="236">
        <v>100</v>
      </c>
      <c r="I395" s="237"/>
      <c r="J395" s="232"/>
      <c r="K395" s="232"/>
      <c r="L395" s="238"/>
      <c r="M395" s="239"/>
      <c r="N395" s="240"/>
      <c r="O395" s="240"/>
      <c r="P395" s="240"/>
      <c r="Q395" s="240"/>
      <c r="R395" s="240"/>
      <c r="S395" s="240"/>
      <c r="T395" s="241"/>
      <c r="U395" s="13"/>
      <c r="V395" s="13"/>
      <c r="W395" s="13"/>
      <c r="X395" s="13"/>
      <c r="Y395" s="13"/>
      <c r="Z395" s="13"/>
      <c r="AA395" s="13"/>
      <c r="AB395" s="13"/>
      <c r="AC395" s="13"/>
      <c r="AD395" s="13"/>
      <c r="AE395" s="13"/>
      <c r="AT395" s="242" t="s">
        <v>142</v>
      </c>
      <c r="AU395" s="242" t="s">
        <v>84</v>
      </c>
      <c r="AV395" s="13" t="s">
        <v>84</v>
      </c>
      <c r="AW395" s="13" t="s">
        <v>144</v>
      </c>
      <c r="AX395" s="13" t="s">
        <v>76</v>
      </c>
      <c r="AY395" s="242" t="s">
        <v>128</v>
      </c>
    </row>
    <row r="396" s="14" customFormat="1">
      <c r="A396" s="14"/>
      <c r="B396" s="243"/>
      <c r="C396" s="244"/>
      <c r="D396" s="233" t="s">
        <v>142</v>
      </c>
      <c r="E396" s="245" t="s">
        <v>1</v>
      </c>
      <c r="F396" s="246" t="s">
        <v>145</v>
      </c>
      <c r="G396" s="244"/>
      <c r="H396" s="247">
        <v>100</v>
      </c>
      <c r="I396" s="248"/>
      <c r="J396" s="244"/>
      <c r="K396" s="244"/>
      <c r="L396" s="249"/>
      <c r="M396" s="250"/>
      <c r="N396" s="251"/>
      <c r="O396" s="251"/>
      <c r="P396" s="251"/>
      <c r="Q396" s="251"/>
      <c r="R396" s="251"/>
      <c r="S396" s="251"/>
      <c r="T396" s="252"/>
      <c r="U396" s="14"/>
      <c r="V396" s="14"/>
      <c r="W396" s="14"/>
      <c r="X396" s="14"/>
      <c r="Y396" s="14"/>
      <c r="Z396" s="14"/>
      <c r="AA396" s="14"/>
      <c r="AB396" s="14"/>
      <c r="AC396" s="14"/>
      <c r="AD396" s="14"/>
      <c r="AE396" s="14"/>
      <c r="AT396" s="253" t="s">
        <v>142</v>
      </c>
      <c r="AU396" s="253" t="s">
        <v>84</v>
      </c>
      <c r="AV396" s="14" t="s">
        <v>135</v>
      </c>
      <c r="AW396" s="14" t="s">
        <v>144</v>
      </c>
      <c r="AX396" s="14" t="s">
        <v>21</v>
      </c>
      <c r="AY396" s="253" t="s">
        <v>128</v>
      </c>
    </row>
    <row r="397" s="2" customFormat="1" ht="24.15" customHeight="1">
      <c r="A397" s="38"/>
      <c r="B397" s="39"/>
      <c r="C397" s="218" t="s">
        <v>300</v>
      </c>
      <c r="D397" s="218" t="s">
        <v>131</v>
      </c>
      <c r="E397" s="219" t="s">
        <v>668</v>
      </c>
      <c r="F397" s="220" t="s">
        <v>669</v>
      </c>
      <c r="G397" s="221" t="s">
        <v>140</v>
      </c>
      <c r="H397" s="222">
        <v>500</v>
      </c>
      <c r="I397" s="223"/>
      <c r="J397" s="224">
        <f>ROUND(I397*H397,2)</f>
        <v>0</v>
      </c>
      <c r="K397" s="220" t="s">
        <v>141</v>
      </c>
      <c r="L397" s="44"/>
      <c r="M397" s="225" t="s">
        <v>1</v>
      </c>
      <c r="N397" s="226" t="s">
        <v>41</v>
      </c>
      <c r="O397" s="91"/>
      <c r="P397" s="227">
        <f>O397*H397</f>
        <v>0</v>
      </c>
      <c r="Q397" s="227">
        <v>1.0000000000000001E-05</v>
      </c>
      <c r="R397" s="227">
        <f>Q397*H397</f>
        <v>0.0050000000000000001</v>
      </c>
      <c r="S397" s="227">
        <v>0</v>
      </c>
      <c r="T397" s="228">
        <f>S397*H397</f>
        <v>0</v>
      </c>
      <c r="U397" s="38"/>
      <c r="V397" s="38"/>
      <c r="W397" s="38"/>
      <c r="X397" s="38"/>
      <c r="Y397" s="38"/>
      <c r="Z397" s="38"/>
      <c r="AA397" s="38"/>
      <c r="AB397" s="38"/>
      <c r="AC397" s="38"/>
      <c r="AD397" s="38"/>
      <c r="AE397" s="38"/>
      <c r="AR397" s="229" t="s">
        <v>153</v>
      </c>
      <c r="AT397" s="229" t="s">
        <v>131</v>
      </c>
      <c r="AU397" s="229" t="s">
        <v>84</v>
      </c>
      <c r="AY397" s="17" t="s">
        <v>128</v>
      </c>
      <c r="BE397" s="230">
        <f>IF(N397="základní",J397,0)</f>
        <v>0</v>
      </c>
      <c r="BF397" s="230">
        <f>IF(N397="snížená",J397,0)</f>
        <v>0</v>
      </c>
      <c r="BG397" s="230">
        <f>IF(N397="zákl. přenesená",J397,0)</f>
        <v>0</v>
      </c>
      <c r="BH397" s="230">
        <f>IF(N397="sníž. přenesená",J397,0)</f>
        <v>0</v>
      </c>
      <c r="BI397" s="230">
        <f>IF(N397="nulová",J397,0)</f>
        <v>0</v>
      </c>
      <c r="BJ397" s="17" t="s">
        <v>21</v>
      </c>
      <c r="BK397" s="230">
        <f>ROUND(I397*H397,2)</f>
        <v>0</v>
      </c>
      <c r="BL397" s="17" t="s">
        <v>153</v>
      </c>
      <c r="BM397" s="229" t="s">
        <v>670</v>
      </c>
    </row>
    <row r="398" s="13" customFormat="1">
      <c r="A398" s="13"/>
      <c r="B398" s="231"/>
      <c r="C398" s="232"/>
      <c r="D398" s="233" t="s">
        <v>142</v>
      </c>
      <c r="E398" s="234" t="s">
        <v>1</v>
      </c>
      <c r="F398" s="235" t="s">
        <v>671</v>
      </c>
      <c r="G398" s="232"/>
      <c r="H398" s="236">
        <v>500</v>
      </c>
      <c r="I398" s="237"/>
      <c r="J398" s="232"/>
      <c r="K398" s="232"/>
      <c r="L398" s="238"/>
      <c r="M398" s="239"/>
      <c r="N398" s="240"/>
      <c r="O398" s="240"/>
      <c r="P398" s="240"/>
      <c r="Q398" s="240"/>
      <c r="R398" s="240"/>
      <c r="S398" s="240"/>
      <c r="T398" s="241"/>
      <c r="U398" s="13"/>
      <c r="V398" s="13"/>
      <c r="W398" s="13"/>
      <c r="X398" s="13"/>
      <c r="Y398" s="13"/>
      <c r="Z398" s="13"/>
      <c r="AA398" s="13"/>
      <c r="AB398" s="13"/>
      <c r="AC398" s="13"/>
      <c r="AD398" s="13"/>
      <c r="AE398" s="13"/>
      <c r="AT398" s="242" t="s">
        <v>142</v>
      </c>
      <c r="AU398" s="242" t="s">
        <v>84</v>
      </c>
      <c r="AV398" s="13" t="s">
        <v>84</v>
      </c>
      <c r="AW398" s="13" t="s">
        <v>144</v>
      </c>
      <c r="AX398" s="13" t="s">
        <v>76</v>
      </c>
      <c r="AY398" s="242" t="s">
        <v>128</v>
      </c>
    </row>
    <row r="399" s="14" customFormat="1">
      <c r="A399" s="14"/>
      <c r="B399" s="243"/>
      <c r="C399" s="244"/>
      <c r="D399" s="233" t="s">
        <v>142</v>
      </c>
      <c r="E399" s="245" t="s">
        <v>1</v>
      </c>
      <c r="F399" s="246" t="s">
        <v>145</v>
      </c>
      <c r="G399" s="244"/>
      <c r="H399" s="247">
        <v>500</v>
      </c>
      <c r="I399" s="248"/>
      <c r="J399" s="244"/>
      <c r="K399" s="244"/>
      <c r="L399" s="249"/>
      <c r="M399" s="250"/>
      <c r="N399" s="251"/>
      <c r="O399" s="251"/>
      <c r="P399" s="251"/>
      <c r="Q399" s="251"/>
      <c r="R399" s="251"/>
      <c r="S399" s="251"/>
      <c r="T399" s="252"/>
      <c r="U399" s="14"/>
      <c r="V399" s="14"/>
      <c r="W399" s="14"/>
      <c r="X399" s="14"/>
      <c r="Y399" s="14"/>
      <c r="Z399" s="14"/>
      <c r="AA399" s="14"/>
      <c r="AB399" s="14"/>
      <c r="AC399" s="14"/>
      <c r="AD399" s="14"/>
      <c r="AE399" s="14"/>
      <c r="AT399" s="253" t="s">
        <v>142</v>
      </c>
      <c r="AU399" s="253" t="s">
        <v>84</v>
      </c>
      <c r="AV399" s="14" t="s">
        <v>135</v>
      </c>
      <c r="AW399" s="14" t="s">
        <v>144</v>
      </c>
      <c r="AX399" s="14" t="s">
        <v>21</v>
      </c>
      <c r="AY399" s="253" t="s">
        <v>128</v>
      </c>
    </row>
    <row r="400" s="2" customFormat="1" ht="44.25" customHeight="1">
      <c r="A400" s="38"/>
      <c r="B400" s="39"/>
      <c r="C400" s="218" t="s">
        <v>672</v>
      </c>
      <c r="D400" s="218" t="s">
        <v>131</v>
      </c>
      <c r="E400" s="219" t="s">
        <v>673</v>
      </c>
      <c r="F400" s="220" t="s">
        <v>674</v>
      </c>
      <c r="G400" s="221" t="s">
        <v>140</v>
      </c>
      <c r="H400" s="222">
        <v>200</v>
      </c>
      <c r="I400" s="223"/>
      <c r="J400" s="224">
        <f>ROUND(I400*H400,2)</f>
        <v>0</v>
      </c>
      <c r="K400" s="220" t="s">
        <v>141</v>
      </c>
      <c r="L400" s="44"/>
      <c r="M400" s="225" t="s">
        <v>1</v>
      </c>
      <c r="N400" s="226" t="s">
        <v>41</v>
      </c>
      <c r="O400" s="91"/>
      <c r="P400" s="227">
        <f>O400*H400</f>
        <v>0</v>
      </c>
      <c r="Q400" s="227">
        <v>0.00014999999999999999</v>
      </c>
      <c r="R400" s="227">
        <f>Q400*H400</f>
        <v>0.029999999999999999</v>
      </c>
      <c r="S400" s="227">
        <v>0</v>
      </c>
      <c r="T400" s="228">
        <f>S400*H400</f>
        <v>0</v>
      </c>
      <c r="U400" s="38"/>
      <c r="V400" s="38"/>
      <c r="W400" s="38"/>
      <c r="X400" s="38"/>
      <c r="Y400" s="38"/>
      <c r="Z400" s="38"/>
      <c r="AA400" s="38"/>
      <c r="AB400" s="38"/>
      <c r="AC400" s="38"/>
      <c r="AD400" s="38"/>
      <c r="AE400" s="38"/>
      <c r="AR400" s="229" t="s">
        <v>153</v>
      </c>
      <c r="AT400" s="229" t="s">
        <v>131</v>
      </c>
      <c r="AU400" s="229" t="s">
        <v>84</v>
      </c>
      <c r="AY400" s="17" t="s">
        <v>128</v>
      </c>
      <c r="BE400" s="230">
        <f>IF(N400="základní",J400,0)</f>
        <v>0</v>
      </c>
      <c r="BF400" s="230">
        <f>IF(N400="snížená",J400,0)</f>
        <v>0</v>
      </c>
      <c r="BG400" s="230">
        <f>IF(N400="zákl. přenesená",J400,0)</f>
        <v>0</v>
      </c>
      <c r="BH400" s="230">
        <f>IF(N400="sníž. přenesená",J400,0)</f>
        <v>0</v>
      </c>
      <c r="BI400" s="230">
        <f>IF(N400="nulová",J400,0)</f>
        <v>0</v>
      </c>
      <c r="BJ400" s="17" t="s">
        <v>21</v>
      </c>
      <c r="BK400" s="230">
        <f>ROUND(I400*H400,2)</f>
        <v>0</v>
      </c>
      <c r="BL400" s="17" t="s">
        <v>153</v>
      </c>
      <c r="BM400" s="229" t="s">
        <v>675</v>
      </c>
    </row>
    <row r="401" s="13" customFormat="1">
      <c r="A401" s="13"/>
      <c r="B401" s="231"/>
      <c r="C401" s="232"/>
      <c r="D401" s="233" t="s">
        <v>142</v>
      </c>
      <c r="E401" s="234" t="s">
        <v>1</v>
      </c>
      <c r="F401" s="235" t="s">
        <v>676</v>
      </c>
      <c r="G401" s="232"/>
      <c r="H401" s="236">
        <v>200</v>
      </c>
      <c r="I401" s="237"/>
      <c r="J401" s="232"/>
      <c r="K401" s="232"/>
      <c r="L401" s="238"/>
      <c r="M401" s="239"/>
      <c r="N401" s="240"/>
      <c r="O401" s="240"/>
      <c r="P401" s="240"/>
      <c r="Q401" s="240"/>
      <c r="R401" s="240"/>
      <c r="S401" s="240"/>
      <c r="T401" s="241"/>
      <c r="U401" s="13"/>
      <c r="V401" s="13"/>
      <c r="W401" s="13"/>
      <c r="X401" s="13"/>
      <c r="Y401" s="13"/>
      <c r="Z401" s="13"/>
      <c r="AA401" s="13"/>
      <c r="AB401" s="13"/>
      <c r="AC401" s="13"/>
      <c r="AD401" s="13"/>
      <c r="AE401" s="13"/>
      <c r="AT401" s="242" t="s">
        <v>142</v>
      </c>
      <c r="AU401" s="242" t="s">
        <v>84</v>
      </c>
      <c r="AV401" s="13" t="s">
        <v>84</v>
      </c>
      <c r="AW401" s="13" t="s">
        <v>144</v>
      </c>
      <c r="AX401" s="13" t="s">
        <v>76</v>
      </c>
      <c r="AY401" s="242" t="s">
        <v>128</v>
      </c>
    </row>
    <row r="402" s="14" customFormat="1">
      <c r="A402" s="14"/>
      <c r="B402" s="243"/>
      <c r="C402" s="244"/>
      <c r="D402" s="233" t="s">
        <v>142</v>
      </c>
      <c r="E402" s="245" t="s">
        <v>1</v>
      </c>
      <c r="F402" s="246" t="s">
        <v>145</v>
      </c>
      <c r="G402" s="244"/>
      <c r="H402" s="247">
        <v>200</v>
      </c>
      <c r="I402" s="248"/>
      <c r="J402" s="244"/>
      <c r="K402" s="244"/>
      <c r="L402" s="249"/>
      <c r="M402" s="250"/>
      <c r="N402" s="251"/>
      <c r="O402" s="251"/>
      <c r="P402" s="251"/>
      <c r="Q402" s="251"/>
      <c r="R402" s="251"/>
      <c r="S402" s="251"/>
      <c r="T402" s="252"/>
      <c r="U402" s="14"/>
      <c r="V402" s="14"/>
      <c r="W402" s="14"/>
      <c r="X402" s="14"/>
      <c r="Y402" s="14"/>
      <c r="Z402" s="14"/>
      <c r="AA402" s="14"/>
      <c r="AB402" s="14"/>
      <c r="AC402" s="14"/>
      <c r="AD402" s="14"/>
      <c r="AE402" s="14"/>
      <c r="AT402" s="253" t="s">
        <v>142</v>
      </c>
      <c r="AU402" s="253" t="s">
        <v>84</v>
      </c>
      <c r="AV402" s="14" t="s">
        <v>135</v>
      </c>
      <c r="AW402" s="14" t="s">
        <v>144</v>
      </c>
      <c r="AX402" s="14" t="s">
        <v>21</v>
      </c>
      <c r="AY402" s="253" t="s">
        <v>128</v>
      </c>
    </row>
    <row r="403" s="12" customFormat="1" ht="25.92" customHeight="1">
      <c r="A403" s="12"/>
      <c r="B403" s="202"/>
      <c r="C403" s="203"/>
      <c r="D403" s="204" t="s">
        <v>75</v>
      </c>
      <c r="E403" s="205" t="s">
        <v>155</v>
      </c>
      <c r="F403" s="205" t="s">
        <v>317</v>
      </c>
      <c r="G403" s="203"/>
      <c r="H403" s="203"/>
      <c r="I403" s="206"/>
      <c r="J403" s="207">
        <f>BK403</f>
        <v>0</v>
      </c>
      <c r="K403" s="203"/>
      <c r="L403" s="208"/>
      <c r="M403" s="209"/>
      <c r="N403" s="210"/>
      <c r="O403" s="210"/>
      <c r="P403" s="211">
        <f>P404</f>
        <v>0</v>
      </c>
      <c r="Q403" s="210"/>
      <c r="R403" s="211">
        <f>R404</f>
        <v>0</v>
      </c>
      <c r="S403" s="210"/>
      <c r="T403" s="212">
        <f>T404</f>
        <v>0</v>
      </c>
      <c r="U403" s="12"/>
      <c r="V403" s="12"/>
      <c r="W403" s="12"/>
      <c r="X403" s="12"/>
      <c r="Y403" s="12"/>
      <c r="Z403" s="12"/>
      <c r="AA403" s="12"/>
      <c r="AB403" s="12"/>
      <c r="AC403" s="12"/>
      <c r="AD403" s="12"/>
      <c r="AE403" s="12"/>
      <c r="AR403" s="213" t="s">
        <v>129</v>
      </c>
      <c r="AT403" s="214" t="s">
        <v>75</v>
      </c>
      <c r="AU403" s="214" t="s">
        <v>76</v>
      </c>
      <c r="AY403" s="213" t="s">
        <v>128</v>
      </c>
      <c r="BK403" s="215">
        <f>BK404</f>
        <v>0</v>
      </c>
    </row>
    <row r="404" s="12" customFormat="1" ht="22.8" customHeight="1">
      <c r="A404" s="12"/>
      <c r="B404" s="202"/>
      <c r="C404" s="203"/>
      <c r="D404" s="204" t="s">
        <v>75</v>
      </c>
      <c r="E404" s="216" t="s">
        <v>677</v>
      </c>
      <c r="F404" s="216" t="s">
        <v>678</v>
      </c>
      <c r="G404" s="203"/>
      <c r="H404" s="203"/>
      <c r="I404" s="206"/>
      <c r="J404" s="217">
        <f>BK404</f>
        <v>0</v>
      </c>
      <c r="K404" s="203"/>
      <c r="L404" s="208"/>
      <c r="M404" s="209"/>
      <c r="N404" s="210"/>
      <c r="O404" s="210"/>
      <c r="P404" s="211">
        <f>SUM(P405:P408)</f>
        <v>0</v>
      </c>
      <c r="Q404" s="210"/>
      <c r="R404" s="211">
        <f>SUM(R405:R408)</f>
        <v>0</v>
      </c>
      <c r="S404" s="210"/>
      <c r="T404" s="212">
        <f>SUM(T405:T408)</f>
        <v>0</v>
      </c>
      <c r="U404" s="12"/>
      <c r="V404" s="12"/>
      <c r="W404" s="12"/>
      <c r="X404" s="12"/>
      <c r="Y404" s="12"/>
      <c r="Z404" s="12"/>
      <c r="AA404" s="12"/>
      <c r="AB404" s="12"/>
      <c r="AC404" s="12"/>
      <c r="AD404" s="12"/>
      <c r="AE404" s="12"/>
      <c r="AR404" s="213" t="s">
        <v>129</v>
      </c>
      <c r="AT404" s="214" t="s">
        <v>75</v>
      </c>
      <c r="AU404" s="214" t="s">
        <v>21</v>
      </c>
      <c r="AY404" s="213" t="s">
        <v>128</v>
      </c>
      <c r="BK404" s="215">
        <f>SUM(BK405:BK408)</f>
        <v>0</v>
      </c>
    </row>
    <row r="405" s="2" customFormat="1" ht="16.5" customHeight="1">
      <c r="A405" s="38"/>
      <c r="B405" s="39"/>
      <c r="C405" s="218" t="s">
        <v>303</v>
      </c>
      <c r="D405" s="218" t="s">
        <v>131</v>
      </c>
      <c r="E405" s="219" t="s">
        <v>679</v>
      </c>
      <c r="F405" s="220" t="s">
        <v>680</v>
      </c>
      <c r="G405" s="221" t="s">
        <v>152</v>
      </c>
      <c r="H405" s="222">
        <v>100</v>
      </c>
      <c r="I405" s="223"/>
      <c r="J405" s="224">
        <f>ROUND(I405*H405,2)</f>
        <v>0</v>
      </c>
      <c r="K405" s="220" t="s">
        <v>1</v>
      </c>
      <c r="L405" s="44"/>
      <c r="M405" s="225" t="s">
        <v>1</v>
      </c>
      <c r="N405" s="226" t="s">
        <v>41</v>
      </c>
      <c r="O405" s="91"/>
      <c r="P405" s="227">
        <f>O405*H405</f>
        <v>0</v>
      </c>
      <c r="Q405" s="227">
        <v>0</v>
      </c>
      <c r="R405" s="227">
        <f>Q405*H405</f>
        <v>0</v>
      </c>
      <c r="S405" s="227">
        <v>0</v>
      </c>
      <c r="T405" s="228">
        <f>S405*H405</f>
        <v>0</v>
      </c>
      <c r="U405" s="38"/>
      <c r="V405" s="38"/>
      <c r="W405" s="38"/>
      <c r="X405" s="38"/>
      <c r="Y405" s="38"/>
      <c r="Z405" s="38"/>
      <c r="AA405" s="38"/>
      <c r="AB405" s="38"/>
      <c r="AC405" s="38"/>
      <c r="AD405" s="38"/>
      <c r="AE405" s="38"/>
      <c r="AR405" s="229" t="s">
        <v>258</v>
      </c>
      <c r="AT405" s="229" t="s">
        <v>131</v>
      </c>
      <c r="AU405" s="229" t="s">
        <v>84</v>
      </c>
      <c r="AY405" s="17" t="s">
        <v>128</v>
      </c>
      <c r="BE405" s="230">
        <f>IF(N405="základní",J405,0)</f>
        <v>0</v>
      </c>
      <c r="BF405" s="230">
        <f>IF(N405="snížená",J405,0)</f>
        <v>0</v>
      </c>
      <c r="BG405" s="230">
        <f>IF(N405="zákl. přenesená",J405,0)</f>
        <v>0</v>
      </c>
      <c r="BH405" s="230">
        <f>IF(N405="sníž. přenesená",J405,0)</f>
        <v>0</v>
      </c>
      <c r="BI405" s="230">
        <f>IF(N405="nulová",J405,0)</f>
        <v>0</v>
      </c>
      <c r="BJ405" s="17" t="s">
        <v>21</v>
      </c>
      <c r="BK405" s="230">
        <f>ROUND(I405*H405,2)</f>
        <v>0</v>
      </c>
      <c r="BL405" s="17" t="s">
        <v>258</v>
      </c>
      <c r="BM405" s="229" t="s">
        <v>681</v>
      </c>
    </row>
    <row r="406" s="2" customFormat="1" ht="16.5" customHeight="1">
      <c r="A406" s="38"/>
      <c r="B406" s="39"/>
      <c r="C406" s="218" t="s">
        <v>682</v>
      </c>
      <c r="D406" s="218" t="s">
        <v>131</v>
      </c>
      <c r="E406" s="219" t="s">
        <v>683</v>
      </c>
      <c r="F406" s="220" t="s">
        <v>684</v>
      </c>
      <c r="G406" s="221" t="s">
        <v>152</v>
      </c>
      <c r="H406" s="222">
        <v>100</v>
      </c>
      <c r="I406" s="223"/>
      <c r="J406" s="224">
        <f>ROUND(I406*H406,2)</f>
        <v>0</v>
      </c>
      <c r="K406" s="220" t="s">
        <v>141</v>
      </c>
      <c r="L406" s="44"/>
      <c r="M406" s="225" t="s">
        <v>1</v>
      </c>
      <c r="N406" s="226" t="s">
        <v>41</v>
      </c>
      <c r="O406" s="91"/>
      <c r="P406" s="227">
        <f>O406*H406</f>
        <v>0</v>
      </c>
      <c r="Q406" s="227">
        <v>0</v>
      </c>
      <c r="R406" s="227">
        <f>Q406*H406</f>
        <v>0</v>
      </c>
      <c r="S406" s="227">
        <v>0</v>
      </c>
      <c r="T406" s="228">
        <f>S406*H406</f>
        <v>0</v>
      </c>
      <c r="U406" s="38"/>
      <c r="V406" s="38"/>
      <c r="W406" s="38"/>
      <c r="X406" s="38"/>
      <c r="Y406" s="38"/>
      <c r="Z406" s="38"/>
      <c r="AA406" s="38"/>
      <c r="AB406" s="38"/>
      <c r="AC406" s="38"/>
      <c r="AD406" s="38"/>
      <c r="AE406" s="38"/>
      <c r="AR406" s="229" t="s">
        <v>258</v>
      </c>
      <c r="AT406" s="229" t="s">
        <v>131</v>
      </c>
      <c r="AU406" s="229" t="s">
        <v>84</v>
      </c>
      <c r="AY406" s="17" t="s">
        <v>128</v>
      </c>
      <c r="BE406" s="230">
        <f>IF(N406="základní",J406,0)</f>
        <v>0</v>
      </c>
      <c r="BF406" s="230">
        <f>IF(N406="snížená",J406,0)</f>
        <v>0</v>
      </c>
      <c r="BG406" s="230">
        <f>IF(N406="zákl. přenesená",J406,0)</f>
        <v>0</v>
      </c>
      <c r="BH406" s="230">
        <f>IF(N406="sníž. přenesená",J406,0)</f>
        <v>0</v>
      </c>
      <c r="BI406" s="230">
        <f>IF(N406="nulová",J406,0)</f>
        <v>0</v>
      </c>
      <c r="BJ406" s="17" t="s">
        <v>21</v>
      </c>
      <c r="BK406" s="230">
        <f>ROUND(I406*H406,2)</f>
        <v>0</v>
      </c>
      <c r="BL406" s="17" t="s">
        <v>258</v>
      </c>
      <c r="BM406" s="229" t="s">
        <v>685</v>
      </c>
    </row>
    <row r="407" s="13" customFormat="1">
      <c r="A407" s="13"/>
      <c r="B407" s="231"/>
      <c r="C407" s="232"/>
      <c r="D407" s="233" t="s">
        <v>142</v>
      </c>
      <c r="E407" s="234" t="s">
        <v>1</v>
      </c>
      <c r="F407" s="235" t="s">
        <v>686</v>
      </c>
      <c r="G407" s="232"/>
      <c r="H407" s="236">
        <v>100</v>
      </c>
      <c r="I407" s="237"/>
      <c r="J407" s="232"/>
      <c r="K407" s="232"/>
      <c r="L407" s="238"/>
      <c r="M407" s="239"/>
      <c r="N407" s="240"/>
      <c r="O407" s="240"/>
      <c r="P407" s="240"/>
      <c r="Q407" s="240"/>
      <c r="R407" s="240"/>
      <c r="S407" s="240"/>
      <c r="T407" s="241"/>
      <c r="U407" s="13"/>
      <c r="V407" s="13"/>
      <c r="W407" s="13"/>
      <c r="X407" s="13"/>
      <c r="Y407" s="13"/>
      <c r="Z407" s="13"/>
      <c r="AA407" s="13"/>
      <c r="AB407" s="13"/>
      <c r="AC407" s="13"/>
      <c r="AD407" s="13"/>
      <c r="AE407" s="13"/>
      <c r="AT407" s="242" t="s">
        <v>142</v>
      </c>
      <c r="AU407" s="242" t="s">
        <v>84</v>
      </c>
      <c r="AV407" s="13" t="s">
        <v>84</v>
      </c>
      <c r="AW407" s="13" t="s">
        <v>144</v>
      </c>
      <c r="AX407" s="13" t="s">
        <v>76</v>
      </c>
      <c r="AY407" s="242" t="s">
        <v>128</v>
      </c>
    </row>
    <row r="408" s="14" customFormat="1">
      <c r="A408" s="14"/>
      <c r="B408" s="243"/>
      <c r="C408" s="244"/>
      <c r="D408" s="233" t="s">
        <v>142</v>
      </c>
      <c r="E408" s="245" t="s">
        <v>1</v>
      </c>
      <c r="F408" s="246" t="s">
        <v>145</v>
      </c>
      <c r="G408" s="244"/>
      <c r="H408" s="247">
        <v>100</v>
      </c>
      <c r="I408" s="248"/>
      <c r="J408" s="244"/>
      <c r="K408" s="244"/>
      <c r="L408" s="249"/>
      <c r="M408" s="250"/>
      <c r="N408" s="251"/>
      <c r="O408" s="251"/>
      <c r="P408" s="251"/>
      <c r="Q408" s="251"/>
      <c r="R408" s="251"/>
      <c r="S408" s="251"/>
      <c r="T408" s="252"/>
      <c r="U408" s="14"/>
      <c r="V408" s="14"/>
      <c r="W408" s="14"/>
      <c r="X408" s="14"/>
      <c r="Y408" s="14"/>
      <c r="Z408" s="14"/>
      <c r="AA408" s="14"/>
      <c r="AB408" s="14"/>
      <c r="AC408" s="14"/>
      <c r="AD408" s="14"/>
      <c r="AE408" s="14"/>
      <c r="AT408" s="253" t="s">
        <v>142</v>
      </c>
      <c r="AU408" s="253" t="s">
        <v>84</v>
      </c>
      <c r="AV408" s="14" t="s">
        <v>135</v>
      </c>
      <c r="AW408" s="14" t="s">
        <v>144</v>
      </c>
      <c r="AX408" s="14" t="s">
        <v>21</v>
      </c>
      <c r="AY408" s="253" t="s">
        <v>128</v>
      </c>
    </row>
    <row r="409" s="12" customFormat="1" ht="25.92" customHeight="1">
      <c r="A409" s="12"/>
      <c r="B409" s="202"/>
      <c r="C409" s="203"/>
      <c r="D409" s="204" t="s">
        <v>75</v>
      </c>
      <c r="E409" s="205" t="s">
        <v>94</v>
      </c>
      <c r="F409" s="205" t="s">
        <v>687</v>
      </c>
      <c r="G409" s="203"/>
      <c r="H409" s="203"/>
      <c r="I409" s="206"/>
      <c r="J409" s="207">
        <f>BK409</f>
        <v>0</v>
      </c>
      <c r="K409" s="203"/>
      <c r="L409" s="208"/>
      <c r="M409" s="209"/>
      <c r="N409" s="210"/>
      <c r="O409" s="210"/>
      <c r="P409" s="211">
        <f>P410+P412+P414+P416</f>
        <v>0</v>
      </c>
      <c r="Q409" s="210"/>
      <c r="R409" s="211">
        <f>R410+R412+R414+R416</f>
        <v>0</v>
      </c>
      <c r="S409" s="210"/>
      <c r="T409" s="212">
        <f>T410+T412+T414+T416</f>
        <v>0</v>
      </c>
      <c r="U409" s="12"/>
      <c r="V409" s="12"/>
      <c r="W409" s="12"/>
      <c r="X409" s="12"/>
      <c r="Y409" s="12"/>
      <c r="Z409" s="12"/>
      <c r="AA409" s="12"/>
      <c r="AB409" s="12"/>
      <c r="AC409" s="12"/>
      <c r="AD409" s="12"/>
      <c r="AE409" s="12"/>
      <c r="AR409" s="213" t="s">
        <v>160</v>
      </c>
      <c r="AT409" s="214" t="s">
        <v>75</v>
      </c>
      <c r="AU409" s="214" t="s">
        <v>76</v>
      </c>
      <c r="AY409" s="213" t="s">
        <v>128</v>
      </c>
      <c r="BK409" s="215">
        <f>BK410+BK412+BK414+BK416</f>
        <v>0</v>
      </c>
    </row>
    <row r="410" s="12" customFormat="1" ht="22.8" customHeight="1">
      <c r="A410" s="12"/>
      <c r="B410" s="202"/>
      <c r="C410" s="203"/>
      <c r="D410" s="204" t="s">
        <v>75</v>
      </c>
      <c r="E410" s="216" t="s">
        <v>688</v>
      </c>
      <c r="F410" s="216" t="s">
        <v>689</v>
      </c>
      <c r="G410" s="203"/>
      <c r="H410" s="203"/>
      <c r="I410" s="206"/>
      <c r="J410" s="217">
        <f>BK410</f>
        <v>0</v>
      </c>
      <c r="K410" s="203"/>
      <c r="L410" s="208"/>
      <c r="M410" s="209"/>
      <c r="N410" s="210"/>
      <c r="O410" s="210"/>
      <c r="P410" s="211">
        <f>P411</f>
        <v>0</v>
      </c>
      <c r="Q410" s="210"/>
      <c r="R410" s="211">
        <f>R411</f>
        <v>0</v>
      </c>
      <c r="S410" s="210"/>
      <c r="T410" s="212">
        <f>T411</f>
        <v>0</v>
      </c>
      <c r="U410" s="12"/>
      <c r="V410" s="12"/>
      <c r="W410" s="12"/>
      <c r="X410" s="12"/>
      <c r="Y410" s="12"/>
      <c r="Z410" s="12"/>
      <c r="AA410" s="12"/>
      <c r="AB410" s="12"/>
      <c r="AC410" s="12"/>
      <c r="AD410" s="12"/>
      <c r="AE410" s="12"/>
      <c r="AR410" s="213" t="s">
        <v>160</v>
      </c>
      <c r="AT410" s="214" t="s">
        <v>75</v>
      </c>
      <c r="AU410" s="214" t="s">
        <v>21</v>
      </c>
      <c r="AY410" s="213" t="s">
        <v>128</v>
      </c>
      <c r="BK410" s="215">
        <f>BK411</f>
        <v>0</v>
      </c>
    </row>
    <row r="411" s="2" customFormat="1" ht="16.5" customHeight="1">
      <c r="A411" s="38"/>
      <c r="B411" s="39"/>
      <c r="C411" s="218" t="s">
        <v>308</v>
      </c>
      <c r="D411" s="218" t="s">
        <v>131</v>
      </c>
      <c r="E411" s="219" t="s">
        <v>690</v>
      </c>
      <c r="F411" s="220" t="s">
        <v>691</v>
      </c>
      <c r="G411" s="221" t="s">
        <v>692</v>
      </c>
      <c r="H411" s="222">
        <v>1</v>
      </c>
      <c r="I411" s="223"/>
      <c r="J411" s="224">
        <f>ROUND(I411*H411,2)</f>
        <v>0</v>
      </c>
      <c r="K411" s="220" t="s">
        <v>269</v>
      </c>
      <c r="L411" s="44"/>
      <c r="M411" s="225" t="s">
        <v>1</v>
      </c>
      <c r="N411" s="226" t="s">
        <v>41</v>
      </c>
      <c r="O411" s="91"/>
      <c r="P411" s="227">
        <f>O411*H411</f>
        <v>0</v>
      </c>
      <c r="Q411" s="227">
        <v>0</v>
      </c>
      <c r="R411" s="227">
        <f>Q411*H411</f>
        <v>0</v>
      </c>
      <c r="S411" s="227">
        <v>0</v>
      </c>
      <c r="T411" s="228">
        <f>S411*H411</f>
        <v>0</v>
      </c>
      <c r="U411" s="38"/>
      <c r="V411" s="38"/>
      <c r="W411" s="38"/>
      <c r="X411" s="38"/>
      <c r="Y411" s="38"/>
      <c r="Z411" s="38"/>
      <c r="AA411" s="38"/>
      <c r="AB411" s="38"/>
      <c r="AC411" s="38"/>
      <c r="AD411" s="38"/>
      <c r="AE411" s="38"/>
      <c r="AR411" s="229" t="s">
        <v>135</v>
      </c>
      <c r="AT411" s="229" t="s">
        <v>131</v>
      </c>
      <c r="AU411" s="229" t="s">
        <v>84</v>
      </c>
      <c r="AY411" s="17" t="s">
        <v>128</v>
      </c>
      <c r="BE411" s="230">
        <f>IF(N411="základní",J411,0)</f>
        <v>0</v>
      </c>
      <c r="BF411" s="230">
        <f>IF(N411="snížená",J411,0)</f>
        <v>0</v>
      </c>
      <c r="BG411" s="230">
        <f>IF(N411="zákl. přenesená",J411,0)</f>
        <v>0</v>
      </c>
      <c r="BH411" s="230">
        <f>IF(N411="sníž. přenesená",J411,0)</f>
        <v>0</v>
      </c>
      <c r="BI411" s="230">
        <f>IF(N411="nulová",J411,0)</f>
        <v>0</v>
      </c>
      <c r="BJ411" s="17" t="s">
        <v>21</v>
      </c>
      <c r="BK411" s="230">
        <f>ROUND(I411*H411,2)</f>
        <v>0</v>
      </c>
      <c r="BL411" s="17" t="s">
        <v>135</v>
      </c>
      <c r="BM411" s="229" t="s">
        <v>693</v>
      </c>
    </row>
    <row r="412" s="12" customFormat="1" ht="22.8" customHeight="1">
      <c r="A412" s="12"/>
      <c r="B412" s="202"/>
      <c r="C412" s="203"/>
      <c r="D412" s="204" t="s">
        <v>75</v>
      </c>
      <c r="E412" s="216" t="s">
        <v>694</v>
      </c>
      <c r="F412" s="216" t="s">
        <v>695</v>
      </c>
      <c r="G412" s="203"/>
      <c r="H412" s="203"/>
      <c r="I412" s="206"/>
      <c r="J412" s="217">
        <f>BK412</f>
        <v>0</v>
      </c>
      <c r="K412" s="203"/>
      <c r="L412" s="208"/>
      <c r="M412" s="209"/>
      <c r="N412" s="210"/>
      <c r="O412" s="210"/>
      <c r="P412" s="211">
        <f>P413</f>
        <v>0</v>
      </c>
      <c r="Q412" s="210"/>
      <c r="R412" s="211">
        <f>R413</f>
        <v>0</v>
      </c>
      <c r="S412" s="210"/>
      <c r="T412" s="212">
        <f>T413</f>
        <v>0</v>
      </c>
      <c r="U412" s="12"/>
      <c r="V412" s="12"/>
      <c r="W412" s="12"/>
      <c r="X412" s="12"/>
      <c r="Y412" s="12"/>
      <c r="Z412" s="12"/>
      <c r="AA412" s="12"/>
      <c r="AB412" s="12"/>
      <c r="AC412" s="12"/>
      <c r="AD412" s="12"/>
      <c r="AE412" s="12"/>
      <c r="AR412" s="213" t="s">
        <v>160</v>
      </c>
      <c r="AT412" s="214" t="s">
        <v>75</v>
      </c>
      <c r="AU412" s="214" t="s">
        <v>21</v>
      </c>
      <c r="AY412" s="213" t="s">
        <v>128</v>
      </c>
      <c r="BK412" s="215">
        <f>BK413</f>
        <v>0</v>
      </c>
    </row>
    <row r="413" s="2" customFormat="1" ht="16.5" customHeight="1">
      <c r="A413" s="38"/>
      <c r="B413" s="39"/>
      <c r="C413" s="218" t="s">
        <v>696</v>
      </c>
      <c r="D413" s="218" t="s">
        <v>131</v>
      </c>
      <c r="E413" s="219" t="s">
        <v>697</v>
      </c>
      <c r="F413" s="220" t="s">
        <v>698</v>
      </c>
      <c r="G413" s="221" t="s">
        <v>692</v>
      </c>
      <c r="H413" s="222">
        <v>1</v>
      </c>
      <c r="I413" s="223"/>
      <c r="J413" s="224">
        <f>ROUND(I413*H413,2)</f>
        <v>0</v>
      </c>
      <c r="K413" s="220" t="s">
        <v>269</v>
      </c>
      <c r="L413" s="44"/>
      <c r="M413" s="225" t="s">
        <v>1</v>
      </c>
      <c r="N413" s="226" t="s">
        <v>41</v>
      </c>
      <c r="O413" s="91"/>
      <c r="P413" s="227">
        <f>O413*H413</f>
        <v>0</v>
      </c>
      <c r="Q413" s="227">
        <v>0</v>
      </c>
      <c r="R413" s="227">
        <f>Q413*H413</f>
        <v>0</v>
      </c>
      <c r="S413" s="227">
        <v>0</v>
      </c>
      <c r="T413" s="228">
        <f>S413*H413</f>
        <v>0</v>
      </c>
      <c r="U413" s="38"/>
      <c r="V413" s="38"/>
      <c r="W413" s="38"/>
      <c r="X413" s="38"/>
      <c r="Y413" s="38"/>
      <c r="Z413" s="38"/>
      <c r="AA413" s="38"/>
      <c r="AB413" s="38"/>
      <c r="AC413" s="38"/>
      <c r="AD413" s="38"/>
      <c r="AE413" s="38"/>
      <c r="AR413" s="229" t="s">
        <v>135</v>
      </c>
      <c r="AT413" s="229" t="s">
        <v>131</v>
      </c>
      <c r="AU413" s="229" t="s">
        <v>84</v>
      </c>
      <c r="AY413" s="17" t="s">
        <v>128</v>
      </c>
      <c r="BE413" s="230">
        <f>IF(N413="základní",J413,0)</f>
        <v>0</v>
      </c>
      <c r="BF413" s="230">
        <f>IF(N413="snížená",J413,0)</f>
        <v>0</v>
      </c>
      <c r="BG413" s="230">
        <f>IF(N413="zákl. přenesená",J413,0)</f>
        <v>0</v>
      </c>
      <c r="BH413" s="230">
        <f>IF(N413="sníž. přenesená",J413,0)</f>
        <v>0</v>
      </c>
      <c r="BI413" s="230">
        <f>IF(N413="nulová",J413,0)</f>
        <v>0</v>
      </c>
      <c r="BJ413" s="17" t="s">
        <v>21</v>
      </c>
      <c r="BK413" s="230">
        <f>ROUND(I413*H413,2)</f>
        <v>0</v>
      </c>
      <c r="BL413" s="17" t="s">
        <v>135</v>
      </c>
      <c r="BM413" s="229" t="s">
        <v>699</v>
      </c>
    </row>
    <row r="414" s="12" customFormat="1" ht="22.8" customHeight="1">
      <c r="A414" s="12"/>
      <c r="B414" s="202"/>
      <c r="C414" s="203"/>
      <c r="D414" s="204" t="s">
        <v>75</v>
      </c>
      <c r="E414" s="216" t="s">
        <v>700</v>
      </c>
      <c r="F414" s="216" t="s">
        <v>701</v>
      </c>
      <c r="G414" s="203"/>
      <c r="H414" s="203"/>
      <c r="I414" s="206"/>
      <c r="J414" s="217">
        <f>BK414</f>
        <v>0</v>
      </c>
      <c r="K414" s="203"/>
      <c r="L414" s="208"/>
      <c r="M414" s="209"/>
      <c r="N414" s="210"/>
      <c r="O414" s="210"/>
      <c r="P414" s="211">
        <f>P415</f>
        <v>0</v>
      </c>
      <c r="Q414" s="210"/>
      <c r="R414" s="211">
        <f>R415</f>
        <v>0</v>
      </c>
      <c r="S414" s="210"/>
      <c r="T414" s="212">
        <f>T415</f>
        <v>0</v>
      </c>
      <c r="U414" s="12"/>
      <c r="V414" s="12"/>
      <c r="W414" s="12"/>
      <c r="X414" s="12"/>
      <c r="Y414" s="12"/>
      <c r="Z414" s="12"/>
      <c r="AA414" s="12"/>
      <c r="AB414" s="12"/>
      <c r="AC414" s="12"/>
      <c r="AD414" s="12"/>
      <c r="AE414" s="12"/>
      <c r="AR414" s="213" t="s">
        <v>160</v>
      </c>
      <c r="AT414" s="214" t="s">
        <v>75</v>
      </c>
      <c r="AU414" s="214" t="s">
        <v>21</v>
      </c>
      <c r="AY414" s="213" t="s">
        <v>128</v>
      </c>
      <c r="BK414" s="215">
        <f>BK415</f>
        <v>0</v>
      </c>
    </row>
    <row r="415" s="2" customFormat="1" ht="16.5" customHeight="1">
      <c r="A415" s="38"/>
      <c r="B415" s="39"/>
      <c r="C415" s="218" t="s">
        <v>312</v>
      </c>
      <c r="D415" s="218" t="s">
        <v>131</v>
      </c>
      <c r="E415" s="219" t="s">
        <v>702</v>
      </c>
      <c r="F415" s="220" t="s">
        <v>703</v>
      </c>
      <c r="G415" s="221" t="s">
        <v>692</v>
      </c>
      <c r="H415" s="222">
        <v>1</v>
      </c>
      <c r="I415" s="223"/>
      <c r="J415" s="224">
        <f>ROUND(I415*H415,2)</f>
        <v>0</v>
      </c>
      <c r="K415" s="220" t="s">
        <v>1</v>
      </c>
      <c r="L415" s="44"/>
      <c r="M415" s="225" t="s">
        <v>1</v>
      </c>
      <c r="N415" s="226" t="s">
        <v>41</v>
      </c>
      <c r="O415" s="91"/>
      <c r="P415" s="227">
        <f>O415*H415</f>
        <v>0</v>
      </c>
      <c r="Q415" s="227">
        <v>0</v>
      </c>
      <c r="R415" s="227">
        <f>Q415*H415</f>
        <v>0</v>
      </c>
      <c r="S415" s="227">
        <v>0</v>
      </c>
      <c r="T415" s="228">
        <f>S415*H415</f>
        <v>0</v>
      </c>
      <c r="U415" s="38"/>
      <c r="V415" s="38"/>
      <c r="W415" s="38"/>
      <c r="X415" s="38"/>
      <c r="Y415" s="38"/>
      <c r="Z415" s="38"/>
      <c r="AA415" s="38"/>
      <c r="AB415" s="38"/>
      <c r="AC415" s="38"/>
      <c r="AD415" s="38"/>
      <c r="AE415" s="38"/>
      <c r="AR415" s="229" t="s">
        <v>135</v>
      </c>
      <c r="AT415" s="229" t="s">
        <v>131</v>
      </c>
      <c r="AU415" s="229" t="s">
        <v>84</v>
      </c>
      <c r="AY415" s="17" t="s">
        <v>128</v>
      </c>
      <c r="BE415" s="230">
        <f>IF(N415="základní",J415,0)</f>
        <v>0</v>
      </c>
      <c r="BF415" s="230">
        <f>IF(N415="snížená",J415,0)</f>
        <v>0</v>
      </c>
      <c r="BG415" s="230">
        <f>IF(N415="zákl. přenesená",J415,0)</f>
        <v>0</v>
      </c>
      <c r="BH415" s="230">
        <f>IF(N415="sníž. přenesená",J415,0)</f>
        <v>0</v>
      </c>
      <c r="BI415" s="230">
        <f>IF(N415="nulová",J415,0)</f>
        <v>0</v>
      </c>
      <c r="BJ415" s="17" t="s">
        <v>21</v>
      </c>
      <c r="BK415" s="230">
        <f>ROUND(I415*H415,2)</f>
        <v>0</v>
      </c>
      <c r="BL415" s="17" t="s">
        <v>135</v>
      </c>
      <c r="BM415" s="229" t="s">
        <v>704</v>
      </c>
    </row>
    <row r="416" s="12" customFormat="1" ht="22.8" customHeight="1">
      <c r="A416" s="12"/>
      <c r="B416" s="202"/>
      <c r="C416" s="203"/>
      <c r="D416" s="204" t="s">
        <v>75</v>
      </c>
      <c r="E416" s="216" t="s">
        <v>705</v>
      </c>
      <c r="F416" s="216" t="s">
        <v>706</v>
      </c>
      <c r="G416" s="203"/>
      <c r="H416" s="203"/>
      <c r="I416" s="206"/>
      <c r="J416" s="217">
        <f>BK416</f>
        <v>0</v>
      </c>
      <c r="K416" s="203"/>
      <c r="L416" s="208"/>
      <c r="M416" s="209"/>
      <c r="N416" s="210"/>
      <c r="O416" s="210"/>
      <c r="P416" s="211">
        <f>SUM(P417:P418)</f>
        <v>0</v>
      </c>
      <c r="Q416" s="210"/>
      <c r="R416" s="211">
        <f>SUM(R417:R418)</f>
        <v>0</v>
      </c>
      <c r="S416" s="210"/>
      <c r="T416" s="212">
        <f>SUM(T417:T418)</f>
        <v>0</v>
      </c>
      <c r="U416" s="12"/>
      <c r="V416" s="12"/>
      <c r="W416" s="12"/>
      <c r="X416" s="12"/>
      <c r="Y416" s="12"/>
      <c r="Z416" s="12"/>
      <c r="AA416" s="12"/>
      <c r="AB416" s="12"/>
      <c r="AC416" s="12"/>
      <c r="AD416" s="12"/>
      <c r="AE416" s="12"/>
      <c r="AR416" s="213" t="s">
        <v>160</v>
      </c>
      <c r="AT416" s="214" t="s">
        <v>75</v>
      </c>
      <c r="AU416" s="214" t="s">
        <v>21</v>
      </c>
      <c r="AY416" s="213" t="s">
        <v>128</v>
      </c>
      <c r="BK416" s="215">
        <f>SUM(BK417:BK418)</f>
        <v>0</v>
      </c>
    </row>
    <row r="417" s="2" customFormat="1" ht="16.5" customHeight="1">
      <c r="A417" s="38"/>
      <c r="B417" s="39"/>
      <c r="C417" s="218" t="s">
        <v>707</v>
      </c>
      <c r="D417" s="218" t="s">
        <v>131</v>
      </c>
      <c r="E417" s="219" t="s">
        <v>708</v>
      </c>
      <c r="F417" s="220" t="s">
        <v>706</v>
      </c>
      <c r="G417" s="221" t="s">
        <v>692</v>
      </c>
      <c r="H417" s="222">
        <v>1</v>
      </c>
      <c r="I417" s="223"/>
      <c r="J417" s="224">
        <f>ROUND(I417*H417,2)</f>
        <v>0</v>
      </c>
      <c r="K417" s="220" t="s">
        <v>269</v>
      </c>
      <c r="L417" s="44"/>
      <c r="M417" s="225" t="s">
        <v>1</v>
      </c>
      <c r="N417" s="226" t="s">
        <v>41</v>
      </c>
      <c r="O417" s="91"/>
      <c r="P417" s="227">
        <f>O417*H417</f>
        <v>0</v>
      </c>
      <c r="Q417" s="227">
        <v>0</v>
      </c>
      <c r="R417" s="227">
        <f>Q417*H417</f>
        <v>0</v>
      </c>
      <c r="S417" s="227">
        <v>0</v>
      </c>
      <c r="T417" s="228">
        <f>S417*H417</f>
        <v>0</v>
      </c>
      <c r="U417" s="38"/>
      <c r="V417" s="38"/>
      <c r="W417" s="38"/>
      <c r="X417" s="38"/>
      <c r="Y417" s="38"/>
      <c r="Z417" s="38"/>
      <c r="AA417" s="38"/>
      <c r="AB417" s="38"/>
      <c r="AC417" s="38"/>
      <c r="AD417" s="38"/>
      <c r="AE417" s="38"/>
      <c r="AR417" s="229" t="s">
        <v>135</v>
      </c>
      <c r="AT417" s="229" t="s">
        <v>131</v>
      </c>
      <c r="AU417" s="229" t="s">
        <v>84</v>
      </c>
      <c r="AY417" s="17" t="s">
        <v>128</v>
      </c>
      <c r="BE417" s="230">
        <f>IF(N417="základní",J417,0)</f>
        <v>0</v>
      </c>
      <c r="BF417" s="230">
        <f>IF(N417="snížená",J417,0)</f>
        <v>0</v>
      </c>
      <c r="BG417" s="230">
        <f>IF(N417="zákl. přenesená",J417,0)</f>
        <v>0</v>
      </c>
      <c r="BH417" s="230">
        <f>IF(N417="sníž. přenesená",J417,0)</f>
        <v>0</v>
      </c>
      <c r="BI417" s="230">
        <f>IF(N417="nulová",J417,0)</f>
        <v>0</v>
      </c>
      <c r="BJ417" s="17" t="s">
        <v>21</v>
      </c>
      <c r="BK417" s="230">
        <f>ROUND(I417*H417,2)</f>
        <v>0</v>
      </c>
      <c r="BL417" s="17" t="s">
        <v>135</v>
      </c>
      <c r="BM417" s="229" t="s">
        <v>709</v>
      </c>
    </row>
    <row r="418" s="2" customFormat="1" ht="24.15" customHeight="1">
      <c r="A418" s="38"/>
      <c r="B418" s="39"/>
      <c r="C418" s="218" t="s">
        <v>316</v>
      </c>
      <c r="D418" s="218" t="s">
        <v>131</v>
      </c>
      <c r="E418" s="219" t="s">
        <v>710</v>
      </c>
      <c r="F418" s="220" t="s">
        <v>711</v>
      </c>
      <c r="G418" s="221" t="s">
        <v>163</v>
      </c>
      <c r="H418" s="222">
        <v>1</v>
      </c>
      <c r="I418" s="223"/>
      <c r="J418" s="224">
        <f>ROUND(I418*H418,2)</f>
        <v>0</v>
      </c>
      <c r="K418" s="220" t="s">
        <v>1</v>
      </c>
      <c r="L418" s="44"/>
      <c r="M418" s="279" t="s">
        <v>1</v>
      </c>
      <c r="N418" s="280" t="s">
        <v>41</v>
      </c>
      <c r="O418" s="266"/>
      <c r="P418" s="267">
        <f>O418*H418</f>
        <v>0</v>
      </c>
      <c r="Q418" s="267">
        <v>0</v>
      </c>
      <c r="R418" s="267">
        <f>Q418*H418</f>
        <v>0</v>
      </c>
      <c r="S418" s="267">
        <v>0</v>
      </c>
      <c r="T418" s="268">
        <f>S418*H418</f>
        <v>0</v>
      </c>
      <c r="U418" s="38"/>
      <c r="V418" s="38"/>
      <c r="W418" s="38"/>
      <c r="X418" s="38"/>
      <c r="Y418" s="38"/>
      <c r="Z418" s="38"/>
      <c r="AA418" s="38"/>
      <c r="AB418" s="38"/>
      <c r="AC418" s="38"/>
      <c r="AD418" s="38"/>
      <c r="AE418" s="38"/>
      <c r="AR418" s="229" t="s">
        <v>135</v>
      </c>
      <c r="AT418" s="229" t="s">
        <v>131</v>
      </c>
      <c r="AU418" s="229" t="s">
        <v>84</v>
      </c>
      <c r="AY418" s="17" t="s">
        <v>128</v>
      </c>
      <c r="BE418" s="230">
        <f>IF(N418="základní",J418,0)</f>
        <v>0</v>
      </c>
      <c r="BF418" s="230">
        <f>IF(N418="snížená",J418,0)</f>
        <v>0</v>
      </c>
      <c r="BG418" s="230">
        <f>IF(N418="zákl. přenesená",J418,0)</f>
        <v>0</v>
      </c>
      <c r="BH418" s="230">
        <f>IF(N418="sníž. přenesená",J418,0)</f>
        <v>0</v>
      </c>
      <c r="BI418" s="230">
        <f>IF(N418="nulová",J418,0)</f>
        <v>0</v>
      </c>
      <c r="BJ418" s="17" t="s">
        <v>21</v>
      </c>
      <c r="BK418" s="230">
        <f>ROUND(I418*H418,2)</f>
        <v>0</v>
      </c>
      <c r="BL418" s="17" t="s">
        <v>135</v>
      </c>
      <c r="BM418" s="229" t="s">
        <v>712</v>
      </c>
    </row>
    <row r="419" s="2" customFormat="1" ht="6.96" customHeight="1">
      <c r="A419" s="38"/>
      <c r="B419" s="66"/>
      <c r="C419" s="67"/>
      <c r="D419" s="67"/>
      <c r="E419" s="67"/>
      <c r="F419" s="67"/>
      <c r="G419" s="67"/>
      <c r="H419" s="67"/>
      <c r="I419" s="67"/>
      <c r="J419" s="67"/>
      <c r="K419" s="67"/>
      <c r="L419" s="44"/>
      <c r="M419" s="38"/>
      <c r="O419" s="38"/>
      <c r="P419" s="38"/>
      <c r="Q419" s="38"/>
      <c r="R419" s="38"/>
      <c r="S419" s="38"/>
      <c r="T419" s="38"/>
      <c r="U419" s="38"/>
      <c r="V419" s="38"/>
      <c r="W419" s="38"/>
      <c r="X419" s="38"/>
      <c r="Y419" s="38"/>
      <c r="Z419" s="38"/>
      <c r="AA419" s="38"/>
      <c r="AB419" s="38"/>
      <c r="AC419" s="38"/>
      <c r="AD419" s="38"/>
      <c r="AE419" s="38"/>
    </row>
  </sheetData>
  <sheetProtection sheet="1" autoFilter="0" formatColumns="0" formatRows="0" objects="1" scenarios="1" spinCount="100000" saltValue="IQeHtlOWel3IxfONzOrkH56gVWhfIhr7aPOmv3HT/AoRkAsMN9w1QQQcZDudWQ9ic4b10VeDp/quLeuJklDX4g==" hashValue="/R1hPNlsUZ18wMcoWcqrRBLOUJbF3d3tgyLaUBMHAWsasoMw5ay1L2TNhjHA6bNkoQN1z6pEG71O7uz8RvWTBg==" algorithmName="SHA-512" password="CC35"/>
  <autoFilter ref="C134:K418"/>
  <mergeCells count="9">
    <mergeCell ref="E7:H7"/>
    <mergeCell ref="E9:H9"/>
    <mergeCell ref="E18:H18"/>
    <mergeCell ref="E27:H27"/>
    <mergeCell ref="E85:H85"/>
    <mergeCell ref="E87:H87"/>
    <mergeCell ref="E125:H125"/>
    <mergeCell ref="E127:H127"/>
    <mergeCell ref="L2:V2"/>
  </mergeCells>
  <pageMargins left="0.39375" right="0.39375" top="0.39375" bottom="0.39375" header="0" footer="0"/>
  <pageSetup paperSize="9" orientation="portrait" blackAndWhite="1" fitToHeight="100"/>
  <headerFooter>
    <oddFooter>&amp;CStrana &amp;P z &amp;N</oddFooter>
  </headerFooter>
  <drawing r:id="rId1"/>
</worksheet>
</file>

<file path=xl/worksheets/sheet4.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17" t="s">
        <v>90</v>
      </c>
    </row>
    <row r="3" s="1" customFormat="1" ht="6.96" customHeight="1">
      <c r="B3" s="136"/>
      <c r="C3" s="137"/>
      <c r="D3" s="137"/>
      <c r="E3" s="137"/>
      <c r="F3" s="137"/>
      <c r="G3" s="137"/>
      <c r="H3" s="137"/>
      <c r="I3" s="137"/>
      <c r="J3" s="137"/>
      <c r="K3" s="137"/>
      <c r="L3" s="20"/>
      <c r="AT3" s="17" t="s">
        <v>84</v>
      </c>
    </row>
    <row r="4" s="1" customFormat="1" ht="24.96" customHeight="1">
      <c r="B4" s="20"/>
      <c r="D4" s="138" t="s">
        <v>97</v>
      </c>
      <c r="L4" s="20"/>
      <c r="M4" s="139" t="s">
        <v>10</v>
      </c>
      <c r="AT4" s="17" t="s">
        <v>4</v>
      </c>
    </row>
    <row r="5" s="1" customFormat="1" ht="6.96" customHeight="1">
      <c r="B5" s="20"/>
      <c r="L5" s="20"/>
    </row>
    <row r="6" s="1" customFormat="1" ht="12" customHeight="1">
      <c r="B6" s="20"/>
      <c r="D6" s="140" t="s">
        <v>16</v>
      </c>
      <c r="L6" s="20"/>
    </row>
    <row r="7" s="1" customFormat="1" ht="26.25" customHeight="1">
      <c r="B7" s="20"/>
      <c r="E7" s="141" t="str">
        <f>'Rekapitulace stavby'!K6</f>
        <v>007_2025 - Ochlazování kanceláří MěÚ b (1.-4.NP) VZT pro klientskou halu (1.NP)</v>
      </c>
      <c r="F7" s="140"/>
      <c r="G7" s="140"/>
      <c r="H7" s="140"/>
      <c r="L7" s="20"/>
    </row>
    <row r="8" s="2" customFormat="1" ht="12" customHeight="1">
      <c r="A8" s="38"/>
      <c r="B8" s="44"/>
      <c r="C8" s="38"/>
      <c r="D8" s="140" t="s">
        <v>98</v>
      </c>
      <c r="E8" s="38"/>
      <c r="F8" s="38"/>
      <c r="G8" s="38"/>
      <c r="H8" s="38"/>
      <c r="I8" s="38"/>
      <c r="J8" s="38"/>
      <c r="K8" s="38"/>
      <c r="L8" s="63"/>
      <c r="S8" s="38"/>
      <c r="T8" s="38"/>
      <c r="U8" s="38"/>
      <c r="V8" s="38"/>
      <c r="W8" s="38"/>
      <c r="X8" s="38"/>
      <c r="Y8" s="38"/>
      <c r="Z8" s="38"/>
      <c r="AA8" s="38"/>
      <c r="AB8" s="38"/>
      <c r="AC8" s="38"/>
      <c r="AD8" s="38"/>
      <c r="AE8" s="38"/>
    </row>
    <row r="9" s="2" customFormat="1" ht="16.5" customHeight="1">
      <c r="A9" s="38"/>
      <c r="B9" s="44"/>
      <c r="C9" s="38"/>
      <c r="D9" s="38"/>
      <c r="E9" s="142" t="s">
        <v>713</v>
      </c>
      <c r="F9" s="38"/>
      <c r="G9" s="38"/>
      <c r="H9" s="38"/>
      <c r="I9" s="38"/>
      <c r="J9" s="38"/>
      <c r="K9" s="38"/>
      <c r="L9" s="63"/>
      <c r="S9" s="38"/>
      <c r="T9" s="38"/>
      <c r="U9" s="38"/>
      <c r="V9" s="38"/>
      <c r="W9" s="38"/>
      <c r="X9" s="38"/>
      <c r="Y9" s="38"/>
      <c r="Z9" s="38"/>
      <c r="AA9" s="38"/>
      <c r="AB9" s="38"/>
      <c r="AC9" s="38"/>
      <c r="AD9" s="38"/>
      <c r="AE9" s="38"/>
    </row>
    <row r="10" s="2" customFormat="1">
      <c r="A10" s="38"/>
      <c r="B10" s="44"/>
      <c r="C10" s="38"/>
      <c r="D10" s="38"/>
      <c r="E10" s="38"/>
      <c r="F10" s="38"/>
      <c r="G10" s="38"/>
      <c r="H10" s="38"/>
      <c r="I10" s="38"/>
      <c r="J10" s="38"/>
      <c r="K10" s="38"/>
      <c r="L10" s="63"/>
      <c r="S10" s="38"/>
      <c r="T10" s="38"/>
      <c r="U10" s="38"/>
      <c r="V10" s="38"/>
      <c r="W10" s="38"/>
      <c r="X10" s="38"/>
      <c r="Y10" s="38"/>
      <c r="Z10" s="38"/>
      <c r="AA10" s="38"/>
      <c r="AB10" s="38"/>
      <c r="AC10" s="38"/>
      <c r="AD10" s="38"/>
      <c r="AE10" s="38"/>
    </row>
    <row r="11" s="2" customFormat="1" ht="12" customHeight="1">
      <c r="A11" s="38"/>
      <c r="B11" s="44"/>
      <c r="C11" s="38"/>
      <c r="D11" s="140" t="s">
        <v>19</v>
      </c>
      <c r="E11" s="38"/>
      <c r="F11" s="143" t="s">
        <v>1</v>
      </c>
      <c r="G11" s="38"/>
      <c r="H11" s="38"/>
      <c r="I11" s="140" t="s">
        <v>20</v>
      </c>
      <c r="J11" s="143" t="s">
        <v>1</v>
      </c>
      <c r="K11" s="38"/>
      <c r="L11" s="63"/>
      <c r="S11" s="38"/>
      <c r="T11" s="38"/>
      <c r="U11" s="38"/>
      <c r="V11" s="38"/>
      <c r="W11" s="38"/>
      <c r="X11" s="38"/>
      <c r="Y11" s="38"/>
      <c r="Z11" s="38"/>
      <c r="AA11" s="38"/>
      <c r="AB11" s="38"/>
      <c r="AC11" s="38"/>
      <c r="AD11" s="38"/>
      <c r="AE11" s="38"/>
    </row>
    <row r="12" s="2" customFormat="1" ht="12" customHeight="1">
      <c r="A12" s="38"/>
      <c r="B12" s="44"/>
      <c r="C12" s="38"/>
      <c r="D12" s="140" t="s">
        <v>22</v>
      </c>
      <c r="E12" s="38"/>
      <c r="F12" s="143" t="s">
        <v>23</v>
      </c>
      <c r="G12" s="38"/>
      <c r="H12" s="38"/>
      <c r="I12" s="140" t="s">
        <v>24</v>
      </c>
      <c r="J12" s="144" t="str">
        <f>'Rekapitulace stavby'!AN8</f>
        <v>27. 2. 2026</v>
      </c>
      <c r="K12" s="38"/>
      <c r="L12" s="63"/>
      <c r="S12" s="38"/>
      <c r="T12" s="38"/>
      <c r="U12" s="38"/>
      <c r="V12" s="38"/>
      <c r="W12" s="38"/>
      <c r="X12" s="38"/>
      <c r="Y12" s="38"/>
      <c r="Z12" s="38"/>
      <c r="AA12" s="38"/>
      <c r="AB12" s="38"/>
      <c r="AC12" s="38"/>
      <c r="AD12" s="38"/>
      <c r="AE12" s="38"/>
    </row>
    <row r="13" s="2" customFormat="1" ht="10.8" customHeight="1">
      <c r="A13" s="38"/>
      <c r="B13" s="44"/>
      <c r="C13" s="38"/>
      <c r="D13" s="38"/>
      <c r="E13" s="38"/>
      <c r="F13" s="38"/>
      <c r="G13" s="38"/>
      <c r="H13" s="38"/>
      <c r="I13" s="38"/>
      <c r="J13" s="38"/>
      <c r="K13" s="38"/>
      <c r="L13" s="63"/>
      <c r="S13" s="38"/>
      <c r="T13" s="38"/>
      <c r="U13" s="38"/>
      <c r="V13" s="38"/>
      <c r="W13" s="38"/>
      <c r="X13" s="38"/>
      <c r="Y13" s="38"/>
      <c r="Z13" s="38"/>
      <c r="AA13" s="38"/>
      <c r="AB13" s="38"/>
      <c r="AC13" s="38"/>
      <c r="AD13" s="38"/>
      <c r="AE13" s="38"/>
    </row>
    <row r="14" s="2" customFormat="1" ht="12" customHeight="1">
      <c r="A14" s="38"/>
      <c r="B14" s="44"/>
      <c r="C14" s="38"/>
      <c r="D14" s="140" t="s">
        <v>28</v>
      </c>
      <c r="E14" s="38"/>
      <c r="F14" s="38"/>
      <c r="G14" s="38"/>
      <c r="H14" s="38"/>
      <c r="I14" s="140" t="s">
        <v>29</v>
      </c>
      <c r="J14" s="143" t="str">
        <f>IF('Rekapitulace stavby'!AN10="","",'Rekapitulace stavby'!AN10)</f>
        <v/>
      </c>
      <c r="K14" s="38"/>
      <c r="L14" s="63"/>
      <c r="S14" s="38"/>
      <c r="T14" s="38"/>
      <c r="U14" s="38"/>
      <c r="V14" s="38"/>
      <c r="W14" s="38"/>
      <c r="X14" s="38"/>
      <c r="Y14" s="38"/>
      <c r="Z14" s="38"/>
      <c r="AA14" s="38"/>
      <c r="AB14" s="38"/>
      <c r="AC14" s="38"/>
      <c r="AD14" s="38"/>
      <c r="AE14" s="38"/>
    </row>
    <row r="15" s="2" customFormat="1" ht="18" customHeight="1">
      <c r="A15" s="38"/>
      <c r="B15" s="44"/>
      <c r="C15" s="38"/>
      <c r="D15" s="38"/>
      <c r="E15" s="143" t="str">
        <f>IF('Rekapitulace stavby'!E11="","",'Rekapitulace stavby'!E11)</f>
        <v xml:space="preserve"> </v>
      </c>
      <c r="F15" s="38"/>
      <c r="G15" s="38"/>
      <c r="H15" s="38"/>
      <c r="I15" s="140" t="s">
        <v>30</v>
      </c>
      <c r="J15" s="143" t="str">
        <f>IF('Rekapitulace stavby'!AN11="","",'Rekapitulace stavby'!AN11)</f>
        <v/>
      </c>
      <c r="K15" s="38"/>
      <c r="L15" s="63"/>
      <c r="S15" s="38"/>
      <c r="T15" s="38"/>
      <c r="U15" s="38"/>
      <c r="V15" s="38"/>
      <c r="W15" s="38"/>
      <c r="X15" s="38"/>
      <c r="Y15" s="38"/>
      <c r="Z15" s="38"/>
      <c r="AA15" s="38"/>
      <c r="AB15" s="38"/>
      <c r="AC15" s="38"/>
      <c r="AD15" s="38"/>
      <c r="AE15" s="38"/>
    </row>
    <row r="16" s="2" customFormat="1" ht="6.96" customHeight="1">
      <c r="A16" s="38"/>
      <c r="B16" s="44"/>
      <c r="C16" s="38"/>
      <c r="D16" s="38"/>
      <c r="E16" s="38"/>
      <c r="F16" s="38"/>
      <c r="G16" s="38"/>
      <c r="H16" s="38"/>
      <c r="I16" s="38"/>
      <c r="J16" s="38"/>
      <c r="K16" s="38"/>
      <c r="L16" s="63"/>
      <c r="S16" s="38"/>
      <c r="T16" s="38"/>
      <c r="U16" s="38"/>
      <c r="V16" s="38"/>
      <c r="W16" s="38"/>
      <c r="X16" s="38"/>
      <c r="Y16" s="38"/>
      <c r="Z16" s="38"/>
      <c r="AA16" s="38"/>
      <c r="AB16" s="38"/>
      <c r="AC16" s="38"/>
      <c r="AD16" s="38"/>
      <c r="AE16" s="38"/>
    </row>
    <row r="17" s="2" customFormat="1" ht="12" customHeight="1">
      <c r="A17" s="38"/>
      <c r="B17" s="44"/>
      <c r="C17" s="38"/>
      <c r="D17" s="140" t="s">
        <v>31</v>
      </c>
      <c r="E17" s="38"/>
      <c r="F17" s="38"/>
      <c r="G17" s="38"/>
      <c r="H17" s="38"/>
      <c r="I17" s="140" t="s">
        <v>29</v>
      </c>
      <c r="J17" s="33" t="str">
        <f>'Rekapitulace stavby'!AN13</f>
        <v>Vyplň údaj</v>
      </c>
      <c r="K17" s="38"/>
      <c r="L17" s="63"/>
      <c r="S17" s="38"/>
      <c r="T17" s="38"/>
      <c r="U17" s="38"/>
      <c r="V17" s="38"/>
      <c r="W17" s="38"/>
      <c r="X17" s="38"/>
      <c r="Y17" s="38"/>
      <c r="Z17" s="38"/>
      <c r="AA17" s="38"/>
      <c r="AB17" s="38"/>
      <c r="AC17" s="38"/>
      <c r="AD17" s="38"/>
      <c r="AE17" s="38"/>
    </row>
    <row r="18" s="2" customFormat="1" ht="18" customHeight="1">
      <c r="A18" s="38"/>
      <c r="B18" s="44"/>
      <c r="C18" s="38"/>
      <c r="D18" s="38"/>
      <c r="E18" s="33" t="str">
        <f>'Rekapitulace stavby'!E14</f>
        <v>Vyplň údaj</v>
      </c>
      <c r="F18" s="143"/>
      <c r="G18" s="143"/>
      <c r="H18" s="143"/>
      <c r="I18" s="140" t="s">
        <v>30</v>
      </c>
      <c r="J18" s="33" t="str">
        <f>'Rekapitulace stavby'!AN14</f>
        <v>Vyplň údaj</v>
      </c>
      <c r="K18" s="38"/>
      <c r="L18" s="63"/>
      <c r="S18" s="38"/>
      <c r="T18" s="38"/>
      <c r="U18" s="38"/>
      <c r="V18" s="38"/>
      <c r="W18" s="38"/>
      <c r="X18" s="38"/>
      <c r="Y18" s="38"/>
      <c r="Z18" s="38"/>
      <c r="AA18" s="38"/>
      <c r="AB18" s="38"/>
      <c r="AC18" s="38"/>
      <c r="AD18" s="38"/>
      <c r="AE18" s="38"/>
    </row>
    <row r="19" s="2" customFormat="1" ht="6.96" customHeight="1">
      <c r="A19" s="38"/>
      <c r="B19" s="44"/>
      <c r="C19" s="38"/>
      <c r="D19" s="38"/>
      <c r="E19" s="38"/>
      <c r="F19" s="38"/>
      <c r="G19" s="38"/>
      <c r="H19" s="38"/>
      <c r="I19" s="38"/>
      <c r="J19" s="38"/>
      <c r="K19" s="38"/>
      <c r="L19" s="63"/>
      <c r="S19" s="38"/>
      <c r="T19" s="38"/>
      <c r="U19" s="38"/>
      <c r="V19" s="38"/>
      <c r="W19" s="38"/>
      <c r="X19" s="38"/>
      <c r="Y19" s="38"/>
      <c r="Z19" s="38"/>
      <c r="AA19" s="38"/>
      <c r="AB19" s="38"/>
      <c r="AC19" s="38"/>
      <c r="AD19" s="38"/>
      <c r="AE19" s="38"/>
    </row>
    <row r="20" s="2" customFormat="1" ht="12" customHeight="1">
      <c r="A20" s="38"/>
      <c r="B20" s="44"/>
      <c r="C20" s="38"/>
      <c r="D20" s="140" t="s">
        <v>33</v>
      </c>
      <c r="E20" s="38"/>
      <c r="F20" s="38"/>
      <c r="G20" s="38"/>
      <c r="H20" s="38"/>
      <c r="I20" s="140" t="s">
        <v>29</v>
      </c>
      <c r="J20" s="143" t="str">
        <f>IF('Rekapitulace stavby'!AN16="","",'Rekapitulace stavby'!AN16)</f>
        <v/>
      </c>
      <c r="K20" s="38"/>
      <c r="L20" s="63"/>
      <c r="S20" s="38"/>
      <c r="T20" s="38"/>
      <c r="U20" s="38"/>
      <c r="V20" s="38"/>
      <c r="W20" s="38"/>
      <c r="X20" s="38"/>
      <c r="Y20" s="38"/>
      <c r="Z20" s="38"/>
      <c r="AA20" s="38"/>
      <c r="AB20" s="38"/>
      <c r="AC20" s="38"/>
      <c r="AD20" s="38"/>
      <c r="AE20" s="38"/>
    </row>
    <row r="21" s="2" customFormat="1" ht="18" customHeight="1">
      <c r="A21" s="38"/>
      <c r="B21" s="44"/>
      <c r="C21" s="38"/>
      <c r="D21" s="38"/>
      <c r="E21" s="143" t="str">
        <f>IF('Rekapitulace stavby'!E17="","",'Rekapitulace stavby'!E17)</f>
        <v xml:space="preserve"> </v>
      </c>
      <c r="F21" s="38"/>
      <c r="G21" s="38"/>
      <c r="H21" s="38"/>
      <c r="I21" s="140" t="s">
        <v>30</v>
      </c>
      <c r="J21" s="143" t="str">
        <f>IF('Rekapitulace stavby'!AN17="","",'Rekapitulace stavby'!AN17)</f>
        <v/>
      </c>
      <c r="K21" s="38"/>
      <c r="L21" s="63"/>
      <c r="S21" s="38"/>
      <c r="T21" s="38"/>
      <c r="U21" s="38"/>
      <c r="V21" s="38"/>
      <c r="W21" s="38"/>
      <c r="X21" s="38"/>
      <c r="Y21" s="38"/>
      <c r="Z21" s="38"/>
      <c r="AA21" s="38"/>
      <c r="AB21" s="38"/>
      <c r="AC21" s="38"/>
      <c r="AD21" s="38"/>
      <c r="AE21" s="38"/>
    </row>
    <row r="22" s="2" customFormat="1" ht="6.96" customHeight="1">
      <c r="A22" s="38"/>
      <c r="B22" s="44"/>
      <c r="C22" s="38"/>
      <c r="D22" s="38"/>
      <c r="E22" s="38"/>
      <c r="F22" s="38"/>
      <c r="G22" s="38"/>
      <c r="H22" s="38"/>
      <c r="I22" s="38"/>
      <c r="J22" s="38"/>
      <c r="K22" s="38"/>
      <c r="L22" s="63"/>
      <c r="S22" s="38"/>
      <c r="T22" s="38"/>
      <c r="U22" s="38"/>
      <c r="V22" s="38"/>
      <c r="W22" s="38"/>
      <c r="X22" s="38"/>
      <c r="Y22" s="38"/>
      <c r="Z22" s="38"/>
      <c r="AA22" s="38"/>
      <c r="AB22" s="38"/>
      <c r="AC22" s="38"/>
      <c r="AD22" s="38"/>
      <c r="AE22" s="38"/>
    </row>
    <row r="23" s="2" customFormat="1" ht="12" customHeight="1">
      <c r="A23" s="38"/>
      <c r="B23" s="44"/>
      <c r="C23" s="38"/>
      <c r="D23" s="140" t="s">
        <v>34</v>
      </c>
      <c r="E23" s="38"/>
      <c r="F23" s="38"/>
      <c r="G23" s="38"/>
      <c r="H23" s="38"/>
      <c r="I23" s="140" t="s">
        <v>29</v>
      </c>
      <c r="J23" s="143" t="str">
        <f>IF('Rekapitulace stavby'!AN19="","",'Rekapitulace stavby'!AN19)</f>
        <v/>
      </c>
      <c r="K23" s="38"/>
      <c r="L23" s="63"/>
      <c r="S23" s="38"/>
      <c r="T23" s="38"/>
      <c r="U23" s="38"/>
      <c r="V23" s="38"/>
      <c r="W23" s="38"/>
      <c r="X23" s="38"/>
      <c r="Y23" s="38"/>
      <c r="Z23" s="38"/>
      <c r="AA23" s="38"/>
      <c r="AB23" s="38"/>
      <c r="AC23" s="38"/>
      <c r="AD23" s="38"/>
      <c r="AE23" s="38"/>
    </row>
    <row r="24" s="2" customFormat="1" ht="18" customHeight="1">
      <c r="A24" s="38"/>
      <c r="B24" s="44"/>
      <c r="C24" s="38"/>
      <c r="D24" s="38"/>
      <c r="E24" s="143" t="str">
        <f>IF('Rekapitulace stavby'!E20="","",'Rekapitulace stavby'!E20)</f>
        <v xml:space="preserve"> </v>
      </c>
      <c r="F24" s="38"/>
      <c r="G24" s="38"/>
      <c r="H24" s="38"/>
      <c r="I24" s="140" t="s">
        <v>30</v>
      </c>
      <c r="J24" s="143" t="str">
        <f>IF('Rekapitulace stavby'!AN20="","",'Rekapitulace stavby'!AN20)</f>
        <v/>
      </c>
      <c r="K24" s="38"/>
      <c r="L24" s="63"/>
      <c r="S24" s="38"/>
      <c r="T24" s="38"/>
      <c r="U24" s="38"/>
      <c r="V24" s="38"/>
      <c r="W24" s="38"/>
      <c r="X24" s="38"/>
      <c r="Y24" s="38"/>
      <c r="Z24" s="38"/>
      <c r="AA24" s="38"/>
      <c r="AB24" s="38"/>
      <c r="AC24" s="38"/>
      <c r="AD24" s="38"/>
      <c r="AE24" s="38"/>
    </row>
    <row r="25" s="2" customFormat="1" ht="6.96" customHeight="1">
      <c r="A25" s="38"/>
      <c r="B25" s="44"/>
      <c r="C25" s="38"/>
      <c r="D25" s="38"/>
      <c r="E25" s="38"/>
      <c r="F25" s="38"/>
      <c r="G25" s="38"/>
      <c r="H25" s="38"/>
      <c r="I25" s="38"/>
      <c r="J25" s="38"/>
      <c r="K25" s="38"/>
      <c r="L25" s="63"/>
      <c r="S25" s="38"/>
      <c r="T25" s="38"/>
      <c r="U25" s="38"/>
      <c r="V25" s="38"/>
      <c r="W25" s="38"/>
      <c r="X25" s="38"/>
      <c r="Y25" s="38"/>
      <c r="Z25" s="38"/>
      <c r="AA25" s="38"/>
      <c r="AB25" s="38"/>
      <c r="AC25" s="38"/>
      <c r="AD25" s="38"/>
      <c r="AE25" s="38"/>
    </row>
    <row r="26" s="2" customFormat="1" ht="12" customHeight="1">
      <c r="A26" s="38"/>
      <c r="B26" s="44"/>
      <c r="C26" s="38"/>
      <c r="D26" s="140" t="s">
        <v>35</v>
      </c>
      <c r="E26" s="38"/>
      <c r="F26" s="38"/>
      <c r="G26" s="38"/>
      <c r="H26" s="38"/>
      <c r="I26" s="38"/>
      <c r="J26" s="38"/>
      <c r="K26" s="38"/>
      <c r="L26" s="63"/>
      <c r="S26" s="38"/>
      <c r="T26" s="38"/>
      <c r="U26" s="38"/>
      <c r="V26" s="38"/>
      <c r="W26" s="38"/>
      <c r="X26" s="38"/>
      <c r="Y26" s="38"/>
      <c r="Z26" s="38"/>
      <c r="AA26" s="38"/>
      <c r="AB26" s="38"/>
      <c r="AC26" s="38"/>
      <c r="AD26" s="38"/>
      <c r="AE26" s="38"/>
    </row>
    <row r="27" s="8" customFormat="1" ht="16.5" customHeight="1">
      <c r="A27" s="145"/>
      <c r="B27" s="146"/>
      <c r="C27" s="145"/>
      <c r="D27" s="145"/>
      <c r="E27" s="147" t="s">
        <v>1</v>
      </c>
      <c r="F27" s="147"/>
      <c r="G27" s="147"/>
      <c r="H27" s="147"/>
      <c r="I27" s="145"/>
      <c r="J27" s="145"/>
      <c r="K27" s="145"/>
      <c r="L27" s="148"/>
      <c r="S27" s="145"/>
      <c r="T27" s="145"/>
      <c r="U27" s="145"/>
      <c r="V27" s="145"/>
      <c r="W27" s="145"/>
      <c r="X27" s="145"/>
      <c r="Y27" s="145"/>
      <c r="Z27" s="145"/>
      <c r="AA27" s="145"/>
      <c r="AB27" s="145"/>
      <c r="AC27" s="145"/>
      <c r="AD27" s="145"/>
      <c r="AE27" s="145"/>
    </row>
    <row r="28" s="2" customFormat="1" ht="6.96" customHeight="1">
      <c r="A28" s="38"/>
      <c r="B28" s="44"/>
      <c r="C28" s="38"/>
      <c r="D28" s="38"/>
      <c r="E28" s="38"/>
      <c r="F28" s="38"/>
      <c r="G28" s="38"/>
      <c r="H28" s="38"/>
      <c r="I28" s="38"/>
      <c r="J28" s="38"/>
      <c r="K28" s="38"/>
      <c r="L28" s="63"/>
      <c r="S28" s="38"/>
      <c r="T28" s="38"/>
      <c r="U28" s="38"/>
      <c r="V28" s="38"/>
      <c r="W28" s="38"/>
      <c r="X28" s="38"/>
      <c r="Y28" s="38"/>
      <c r="Z28" s="38"/>
      <c r="AA28" s="38"/>
      <c r="AB28" s="38"/>
      <c r="AC28" s="38"/>
      <c r="AD28" s="38"/>
      <c r="AE28" s="38"/>
    </row>
    <row r="29" s="2" customFormat="1" ht="6.96" customHeight="1">
      <c r="A29" s="38"/>
      <c r="B29" s="44"/>
      <c r="C29" s="38"/>
      <c r="D29" s="149"/>
      <c r="E29" s="149"/>
      <c r="F29" s="149"/>
      <c r="G29" s="149"/>
      <c r="H29" s="149"/>
      <c r="I29" s="149"/>
      <c r="J29" s="149"/>
      <c r="K29" s="149"/>
      <c r="L29" s="63"/>
      <c r="S29" s="38"/>
      <c r="T29" s="38"/>
      <c r="U29" s="38"/>
      <c r="V29" s="38"/>
      <c r="W29" s="38"/>
      <c r="X29" s="38"/>
      <c r="Y29" s="38"/>
      <c r="Z29" s="38"/>
      <c r="AA29" s="38"/>
      <c r="AB29" s="38"/>
      <c r="AC29" s="38"/>
      <c r="AD29" s="38"/>
      <c r="AE29" s="38"/>
    </row>
    <row r="30" s="2" customFormat="1" ht="25.44" customHeight="1">
      <c r="A30" s="38"/>
      <c r="B30" s="44"/>
      <c r="C30" s="38"/>
      <c r="D30" s="150" t="s">
        <v>36</v>
      </c>
      <c r="E30" s="38"/>
      <c r="F30" s="38"/>
      <c r="G30" s="38"/>
      <c r="H30" s="38"/>
      <c r="I30" s="38"/>
      <c r="J30" s="151">
        <f>ROUNDUP(J132, 2)</f>
        <v>0</v>
      </c>
      <c r="K30" s="38"/>
      <c r="L30" s="63"/>
      <c r="S30" s="38"/>
      <c r="T30" s="38"/>
      <c r="U30" s="38"/>
      <c r="V30" s="38"/>
      <c r="W30" s="38"/>
      <c r="X30" s="38"/>
      <c r="Y30" s="38"/>
      <c r="Z30" s="38"/>
      <c r="AA30" s="38"/>
      <c r="AB30" s="38"/>
      <c r="AC30" s="38"/>
      <c r="AD30" s="38"/>
      <c r="AE30" s="38"/>
    </row>
    <row r="31" s="2" customFormat="1" ht="6.96" customHeight="1">
      <c r="A31" s="38"/>
      <c r="B31" s="44"/>
      <c r="C31" s="38"/>
      <c r="D31" s="149"/>
      <c r="E31" s="149"/>
      <c r="F31" s="149"/>
      <c r="G31" s="149"/>
      <c r="H31" s="149"/>
      <c r="I31" s="149"/>
      <c r="J31" s="149"/>
      <c r="K31" s="149"/>
      <c r="L31" s="63"/>
      <c r="S31" s="38"/>
      <c r="T31" s="38"/>
      <c r="U31" s="38"/>
      <c r="V31" s="38"/>
      <c r="W31" s="38"/>
      <c r="X31" s="38"/>
      <c r="Y31" s="38"/>
      <c r="Z31" s="38"/>
      <c r="AA31" s="38"/>
      <c r="AB31" s="38"/>
      <c r="AC31" s="38"/>
      <c r="AD31" s="38"/>
      <c r="AE31" s="38"/>
    </row>
    <row r="32" s="2" customFormat="1" ht="14.4" customHeight="1">
      <c r="A32" s="38"/>
      <c r="B32" s="44"/>
      <c r="C32" s="38"/>
      <c r="D32" s="38"/>
      <c r="E32" s="38"/>
      <c r="F32" s="152" t="s">
        <v>38</v>
      </c>
      <c r="G32" s="38"/>
      <c r="H32" s="38"/>
      <c r="I32" s="152" t="s">
        <v>37</v>
      </c>
      <c r="J32" s="152" t="s">
        <v>39</v>
      </c>
      <c r="K32" s="38"/>
      <c r="L32" s="63"/>
      <c r="S32" s="38"/>
      <c r="T32" s="38"/>
      <c r="U32" s="38"/>
      <c r="V32" s="38"/>
      <c r="W32" s="38"/>
      <c r="X32" s="38"/>
      <c r="Y32" s="38"/>
      <c r="Z32" s="38"/>
      <c r="AA32" s="38"/>
      <c r="AB32" s="38"/>
      <c r="AC32" s="38"/>
      <c r="AD32" s="38"/>
      <c r="AE32" s="38"/>
    </row>
    <row r="33" s="2" customFormat="1" ht="14.4" customHeight="1">
      <c r="A33" s="38"/>
      <c r="B33" s="44"/>
      <c r="C33" s="38"/>
      <c r="D33" s="153" t="s">
        <v>40</v>
      </c>
      <c r="E33" s="140" t="s">
        <v>41</v>
      </c>
      <c r="F33" s="154">
        <f>ROUNDUP((SUM(BE132:BE212)),  2)</f>
        <v>0</v>
      </c>
      <c r="G33" s="38"/>
      <c r="H33" s="38"/>
      <c r="I33" s="155">
        <v>0.20999999999999999</v>
      </c>
      <c r="J33" s="154">
        <f>ROUNDUP(((SUM(BE132:BE212))*I33),  2)</f>
        <v>0</v>
      </c>
      <c r="K33" s="38"/>
      <c r="L33" s="63"/>
      <c r="S33" s="38"/>
      <c r="T33" s="38"/>
      <c r="U33" s="38"/>
      <c r="V33" s="38"/>
      <c r="W33" s="38"/>
      <c r="X33" s="38"/>
      <c r="Y33" s="38"/>
      <c r="Z33" s="38"/>
      <c r="AA33" s="38"/>
      <c r="AB33" s="38"/>
      <c r="AC33" s="38"/>
      <c r="AD33" s="38"/>
      <c r="AE33" s="38"/>
    </row>
    <row r="34" s="2" customFormat="1" ht="14.4" customHeight="1">
      <c r="A34" s="38"/>
      <c r="B34" s="44"/>
      <c r="C34" s="38"/>
      <c r="D34" s="38"/>
      <c r="E34" s="140" t="s">
        <v>42</v>
      </c>
      <c r="F34" s="154">
        <f>ROUNDUP((SUM(BF132:BF212)),  2)</f>
        <v>0</v>
      </c>
      <c r="G34" s="38"/>
      <c r="H34" s="38"/>
      <c r="I34" s="155">
        <v>0.12</v>
      </c>
      <c r="J34" s="154">
        <f>ROUNDUP(((SUM(BF132:BF212))*I34),  2)</f>
        <v>0</v>
      </c>
      <c r="K34" s="38"/>
      <c r="L34" s="63"/>
      <c r="S34" s="38"/>
      <c r="T34" s="38"/>
      <c r="U34" s="38"/>
      <c r="V34" s="38"/>
      <c r="W34" s="38"/>
      <c r="X34" s="38"/>
      <c r="Y34" s="38"/>
      <c r="Z34" s="38"/>
      <c r="AA34" s="38"/>
      <c r="AB34" s="38"/>
      <c r="AC34" s="38"/>
      <c r="AD34" s="38"/>
      <c r="AE34" s="38"/>
    </row>
    <row r="35" hidden="1" s="2" customFormat="1" ht="14.4" customHeight="1">
      <c r="A35" s="38"/>
      <c r="B35" s="44"/>
      <c r="C35" s="38"/>
      <c r="D35" s="38"/>
      <c r="E35" s="140" t="s">
        <v>43</v>
      </c>
      <c r="F35" s="154">
        <f>ROUNDUP((SUM(BG132:BG212)),  2)</f>
        <v>0</v>
      </c>
      <c r="G35" s="38"/>
      <c r="H35" s="38"/>
      <c r="I35" s="155">
        <v>0.20999999999999999</v>
      </c>
      <c r="J35" s="154">
        <f>0</f>
        <v>0</v>
      </c>
      <c r="K35" s="38"/>
      <c r="L35" s="63"/>
      <c r="S35" s="38"/>
      <c r="T35" s="38"/>
      <c r="U35" s="38"/>
      <c r="V35" s="38"/>
      <c r="W35" s="38"/>
      <c r="X35" s="38"/>
      <c r="Y35" s="38"/>
      <c r="Z35" s="38"/>
      <c r="AA35" s="38"/>
      <c r="AB35" s="38"/>
      <c r="AC35" s="38"/>
      <c r="AD35" s="38"/>
      <c r="AE35" s="38"/>
    </row>
    <row r="36" hidden="1" s="2" customFormat="1" ht="14.4" customHeight="1">
      <c r="A36" s="38"/>
      <c r="B36" s="44"/>
      <c r="C36" s="38"/>
      <c r="D36" s="38"/>
      <c r="E36" s="140" t="s">
        <v>44</v>
      </c>
      <c r="F36" s="154">
        <f>ROUNDUP((SUM(BH132:BH212)),  2)</f>
        <v>0</v>
      </c>
      <c r="G36" s="38"/>
      <c r="H36" s="38"/>
      <c r="I36" s="155">
        <v>0.12</v>
      </c>
      <c r="J36" s="154">
        <f>0</f>
        <v>0</v>
      </c>
      <c r="K36" s="38"/>
      <c r="L36" s="63"/>
      <c r="S36" s="38"/>
      <c r="T36" s="38"/>
      <c r="U36" s="38"/>
      <c r="V36" s="38"/>
      <c r="W36" s="38"/>
      <c r="X36" s="38"/>
      <c r="Y36" s="38"/>
      <c r="Z36" s="38"/>
      <c r="AA36" s="38"/>
      <c r="AB36" s="38"/>
      <c r="AC36" s="38"/>
      <c r="AD36" s="38"/>
      <c r="AE36" s="38"/>
    </row>
    <row r="37" hidden="1" s="2" customFormat="1" ht="14.4" customHeight="1">
      <c r="A37" s="38"/>
      <c r="B37" s="44"/>
      <c r="C37" s="38"/>
      <c r="D37" s="38"/>
      <c r="E37" s="140" t="s">
        <v>45</v>
      </c>
      <c r="F37" s="154">
        <f>ROUNDUP((SUM(BI132:BI212)),  2)</f>
        <v>0</v>
      </c>
      <c r="G37" s="38"/>
      <c r="H37" s="38"/>
      <c r="I37" s="155">
        <v>0</v>
      </c>
      <c r="J37" s="154">
        <f>0</f>
        <v>0</v>
      </c>
      <c r="K37" s="38"/>
      <c r="L37" s="63"/>
      <c r="S37" s="38"/>
      <c r="T37" s="38"/>
      <c r="U37" s="38"/>
      <c r="V37" s="38"/>
      <c r="W37" s="38"/>
      <c r="X37" s="38"/>
      <c r="Y37" s="38"/>
      <c r="Z37" s="38"/>
      <c r="AA37" s="38"/>
      <c r="AB37" s="38"/>
      <c r="AC37" s="38"/>
      <c r="AD37" s="38"/>
      <c r="AE37" s="38"/>
    </row>
    <row r="38" s="2" customFormat="1" ht="6.96" customHeight="1">
      <c r="A38" s="38"/>
      <c r="B38" s="44"/>
      <c r="C38" s="38"/>
      <c r="D38" s="38"/>
      <c r="E38" s="38"/>
      <c r="F38" s="38"/>
      <c r="G38" s="38"/>
      <c r="H38" s="38"/>
      <c r="I38" s="38"/>
      <c r="J38" s="38"/>
      <c r="K38" s="38"/>
      <c r="L38" s="63"/>
      <c r="S38" s="38"/>
      <c r="T38" s="38"/>
      <c r="U38" s="38"/>
      <c r="V38" s="38"/>
      <c r="W38" s="38"/>
      <c r="X38" s="38"/>
      <c r="Y38" s="38"/>
      <c r="Z38" s="38"/>
      <c r="AA38" s="38"/>
      <c r="AB38" s="38"/>
      <c r="AC38" s="38"/>
      <c r="AD38" s="38"/>
      <c r="AE38" s="38"/>
    </row>
    <row r="39" s="2" customFormat="1" ht="25.44" customHeight="1">
      <c r="A39" s="38"/>
      <c r="B39" s="44"/>
      <c r="C39" s="156"/>
      <c r="D39" s="157" t="s">
        <v>46</v>
      </c>
      <c r="E39" s="158"/>
      <c r="F39" s="158"/>
      <c r="G39" s="159" t="s">
        <v>47</v>
      </c>
      <c r="H39" s="160" t="s">
        <v>48</v>
      </c>
      <c r="I39" s="158"/>
      <c r="J39" s="161">
        <f>SUM(J30:J37)</f>
        <v>0</v>
      </c>
      <c r="K39" s="162"/>
      <c r="L39" s="63"/>
      <c r="S39" s="38"/>
      <c r="T39" s="38"/>
      <c r="U39" s="38"/>
      <c r="V39" s="38"/>
      <c r="W39" s="38"/>
      <c r="X39" s="38"/>
      <c r="Y39" s="38"/>
      <c r="Z39" s="38"/>
      <c r="AA39" s="38"/>
      <c r="AB39" s="38"/>
      <c r="AC39" s="38"/>
      <c r="AD39" s="38"/>
      <c r="AE39" s="38"/>
    </row>
    <row r="40" s="2" customFormat="1" ht="14.4" customHeight="1">
      <c r="A40" s="38"/>
      <c r="B40" s="44"/>
      <c r="C40" s="38"/>
      <c r="D40" s="38"/>
      <c r="E40" s="38"/>
      <c r="F40" s="38"/>
      <c r="G40" s="38"/>
      <c r="H40" s="38"/>
      <c r="I40" s="38"/>
      <c r="J40" s="38"/>
      <c r="K40" s="38"/>
      <c r="L40" s="63"/>
      <c r="S40" s="38"/>
      <c r="T40" s="38"/>
      <c r="U40" s="38"/>
      <c r="V40" s="38"/>
      <c r="W40" s="38"/>
      <c r="X40" s="38"/>
      <c r="Y40" s="38"/>
      <c r="Z40" s="38"/>
      <c r="AA40" s="38"/>
      <c r="AB40" s="38"/>
      <c r="AC40" s="38"/>
      <c r="AD40" s="38"/>
      <c r="AE40" s="38"/>
    </row>
    <row r="41" s="1" customFormat="1" ht="14.4" customHeight="1">
      <c r="B41" s="20"/>
      <c r="L41" s="20"/>
    </row>
    <row r="42" s="1" customFormat="1" ht="14.4" customHeight="1">
      <c r="B42" s="20"/>
      <c r="L42" s="20"/>
    </row>
    <row r="43" s="1" customFormat="1" ht="14.4" customHeight="1">
      <c r="B43" s="20"/>
      <c r="L43" s="20"/>
    </row>
    <row r="44" s="1" customFormat="1" ht="14.4" customHeight="1">
      <c r="B44" s="20"/>
      <c r="L44" s="20"/>
    </row>
    <row r="45" s="1" customFormat="1" ht="14.4" customHeight="1">
      <c r="B45" s="20"/>
      <c r="L45" s="20"/>
    </row>
    <row r="46" s="1" customFormat="1" ht="14.4" customHeight="1">
      <c r="B46" s="20"/>
      <c r="L46" s="20"/>
    </row>
    <row r="47" s="1" customFormat="1" ht="14.4" customHeight="1">
      <c r="B47" s="20"/>
      <c r="L47" s="20"/>
    </row>
    <row r="48" s="1" customFormat="1" ht="14.4" customHeight="1">
      <c r="B48" s="20"/>
      <c r="L48" s="20"/>
    </row>
    <row r="49" s="1" customFormat="1" ht="14.4" customHeight="1">
      <c r="B49" s="20"/>
      <c r="L49" s="20"/>
    </row>
    <row r="50" s="2" customFormat="1" ht="14.4" customHeight="1">
      <c r="B50" s="63"/>
      <c r="D50" s="163" t="s">
        <v>49</v>
      </c>
      <c r="E50" s="164"/>
      <c r="F50" s="164"/>
      <c r="G50" s="163" t="s">
        <v>50</v>
      </c>
      <c r="H50" s="164"/>
      <c r="I50" s="164"/>
      <c r="J50" s="164"/>
      <c r="K50" s="164"/>
      <c r="L50" s="63"/>
    </row>
    <row r="51">
      <c r="B51" s="20"/>
      <c r="L51" s="20"/>
    </row>
    <row r="52">
      <c r="B52" s="20"/>
      <c r="L52" s="20"/>
    </row>
    <row r="53">
      <c r="B53" s="20"/>
      <c r="L53" s="20"/>
    </row>
    <row r="54">
      <c r="B54" s="20"/>
      <c r="L54" s="20"/>
    </row>
    <row r="55">
      <c r="B55" s="20"/>
      <c r="L55" s="20"/>
    </row>
    <row r="56">
      <c r="B56" s="20"/>
      <c r="L56" s="20"/>
    </row>
    <row r="57">
      <c r="B57" s="20"/>
      <c r="L57" s="20"/>
    </row>
    <row r="58">
      <c r="B58" s="20"/>
      <c r="L58" s="20"/>
    </row>
    <row r="59">
      <c r="B59" s="20"/>
      <c r="L59" s="20"/>
    </row>
    <row r="60">
      <c r="B60" s="20"/>
      <c r="L60" s="20"/>
    </row>
    <row r="61" s="2" customFormat="1">
      <c r="A61" s="38"/>
      <c r="B61" s="44"/>
      <c r="C61" s="38"/>
      <c r="D61" s="165" t="s">
        <v>51</v>
      </c>
      <c r="E61" s="166"/>
      <c r="F61" s="167" t="s">
        <v>52</v>
      </c>
      <c r="G61" s="165" t="s">
        <v>51</v>
      </c>
      <c r="H61" s="166"/>
      <c r="I61" s="166"/>
      <c r="J61" s="168" t="s">
        <v>52</v>
      </c>
      <c r="K61" s="166"/>
      <c r="L61" s="63"/>
      <c r="S61" s="38"/>
      <c r="T61" s="38"/>
      <c r="U61" s="38"/>
      <c r="V61" s="38"/>
      <c r="W61" s="38"/>
      <c r="X61" s="38"/>
      <c r="Y61" s="38"/>
      <c r="Z61" s="38"/>
      <c r="AA61" s="38"/>
      <c r="AB61" s="38"/>
      <c r="AC61" s="38"/>
      <c r="AD61" s="38"/>
      <c r="AE61" s="38"/>
    </row>
    <row r="62">
      <c r="B62" s="20"/>
      <c r="L62" s="20"/>
    </row>
    <row r="63">
      <c r="B63" s="20"/>
      <c r="L63" s="20"/>
    </row>
    <row r="64">
      <c r="B64" s="20"/>
      <c r="L64" s="20"/>
    </row>
    <row r="65" s="2" customFormat="1">
      <c r="A65" s="38"/>
      <c r="B65" s="44"/>
      <c r="C65" s="38"/>
      <c r="D65" s="163" t="s">
        <v>53</v>
      </c>
      <c r="E65" s="169"/>
      <c r="F65" s="169"/>
      <c r="G65" s="163" t="s">
        <v>54</v>
      </c>
      <c r="H65" s="169"/>
      <c r="I65" s="169"/>
      <c r="J65" s="169"/>
      <c r="K65" s="169"/>
      <c r="L65" s="63"/>
      <c r="S65" s="38"/>
      <c r="T65" s="38"/>
      <c r="U65" s="38"/>
      <c r="V65" s="38"/>
      <c r="W65" s="38"/>
      <c r="X65" s="38"/>
      <c r="Y65" s="38"/>
      <c r="Z65" s="38"/>
      <c r="AA65" s="38"/>
      <c r="AB65" s="38"/>
      <c r="AC65" s="38"/>
      <c r="AD65" s="38"/>
      <c r="AE65" s="38"/>
    </row>
    <row r="66">
      <c r="B66" s="20"/>
      <c r="L66" s="20"/>
    </row>
    <row r="67">
      <c r="B67" s="20"/>
      <c r="L67" s="20"/>
    </row>
    <row r="68">
      <c r="B68" s="20"/>
      <c r="L68" s="20"/>
    </row>
    <row r="69">
      <c r="B69" s="20"/>
      <c r="L69" s="20"/>
    </row>
    <row r="70">
      <c r="B70" s="20"/>
      <c r="L70" s="20"/>
    </row>
    <row r="71">
      <c r="B71" s="20"/>
      <c r="L71" s="20"/>
    </row>
    <row r="72">
      <c r="B72" s="20"/>
      <c r="L72" s="20"/>
    </row>
    <row r="73">
      <c r="B73" s="20"/>
      <c r="L73" s="20"/>
    </row>
    <row r="74">
      <c r="B74" s="20"/>
      <c r="L74" s="20"/>
    </row>
    <row r="75">
      <c r="B75" s="20"/>
      <c r="L75" s="20"/>
    </row>
    <row r="76" s="2" customFormat="1">
      <c r="A76" s="38"/>
      <c r="B76" s="44"/>
      <c r="C76" s="38"/>
      <c r="D76" s="165" t="s">
        <v>51</v>
      </c>
      <c r="E76" s="166"/>
      <c r="F76" s="167" t="s">
        <v>52</v>
      </c>
      <c r="G76" s="165" t="s">
        <v>51</v>
      </c>
      <c r="H76" s="166"/>
      <c r="I76" s="166"/>
      <c r="J76" s="168" t="s">
        <v>52</v>
      </c>
      <c r="K76" s="166"/>
      <c r="L76" s="63"/>
      <c r="S76" s="38"/>
      <c r="T76" s="38"/>
      <c r="U76" s="38"/>
      <c r="V76" s="38"/>
      <c r="W76" s="38"/>
      <c r="X76" s="38"/>
      <c r="Y76" s="38"/>
      <c r="Z76" s="38"/>
      <c r="AA76" s="38"/>
      <c r="AB76" s="38"/>
      <c r="AC76" s="38"/>
      <c r="AD76" s="38"/>
      <c r="AE76" s="38"/>
    </row>
    <row r="77" s="2" customFormat="1" ht="14.4" customHeight="1">
      <c r="A77" s="38"/>
      <c r="B77" s="170"/>
      <c r="C77" s="171"/>
      <c r="D77" s="171"/>
      <c r="E77" s="171"/>
      <c r="F77" s="171"/>
      <c r="G77" s="171"/>
      <c r="H77" s="171"/>
      <c r="I77" s="171"/>
      <c r="J77" s="171"/>
      <c r="K77" s="171"/>
      <c r="L77" s="63"/>
      <c r="S77" s="38"/>
      <c r="T77" s="38"/>
      <c r="U77" s="38"/>
      <c r="V77" s="38"/>
      <c r="W77" s="38"/>
      <c r="X77" s="38"/>
      <c r="Y77" s="38"/>
      <c r="Z77" s="38"/>
      <c r="AA77" s="38"/>
      <c r="AB77" s="38"/>
      <c r="AC77" s="38"/>
      <c r="AD77" s="38"/>
      <c r="AE77" s="38"/>
    </row>
    <row r="81" s="2" customFormat="1" ht="6.96" customHeight="1">
      <c r="A81" s="38"/>
      <c r="B81" s="172"/>
      <c r="C81" s="173"/>
      <c r="D81" s="173"/>
      <c r="E81" s="173"/>
      <c r="F81" s="173"/>
      <c r="G81" s="173"/>
      <c r="H81" s="173"/>
      <c r="I81" s="173"/>
      <c r="J81" s="173"/>
      <c r="K81" s="173"/>
      <c r="L81" s="63"/>
      <c r="S81" s="38"/>
      <c r="T81" s="38"/>
      <c r="U81" s="38"/>
      <c r="V81" s="38"/>
      <c r="W81" s="38"/>
      <c r="X81" s="38"/>
      <c r="Y81" s="38"/>
      <c r="Z81" s="38"/>
      <c r="AA81" s="38"/>
      <c r="AB81" s="38"/>
      <c r="AC81" s="38"/>
      <c r="AD81" s="38"/>
      <c r="AE81" s="38"/>
    </row>
    <row r="82" s="2" customFormat="1" ht="24.96" customHeight="1">
      <c r="A82" s="38"/>
      <c r="B82" s="39"/>
      <c r="C82" s="23" t="s">
        <v>100</v>
      </c>
      <c r="D82" s="40"/>
      <c r="E82" s="40"/>
      <c r="F82" s="40"/>
      <c r="G82" s="40"/>
      <c r="H82" s="40"/>
      <c r="I82" s="40"/>
      <c r="J82" s="40"/>
      <c r="K82" s="40"/>
      <c r="L82" s="63"/>
      <c r="S82" s="38"/>
      <c r="T82" s="38"/>
      <c r="U82" s="38"/>
      <c r="V82" s="38"/>
      <c r="W82" s="38"/>
      <c r="X82" s="38"/>
      <c r="Y82" s="38"/>
      <c r="Z82" s="38"/>
      <c r="AA82" s="38"/>
      <c r="AB82" s="38"/>
      <c r="AC82" s="38"/>
      <c r="AD82" s="38"/>
      <c r="AE82" s="38"/>
    </row>
    <row r="83" s="2" customFormat="1" ht="6.96" customHeight="1">
      <c r="A83" s="38"/>
      <c r="B83" s="39"/>
      <c r="C83" s="40"/>
      <c r="D83" s="40"/>
      <c r="E83" s="40"/>
      <c r="F83" s="40"/>
      <c r="G83" s="40"/>
      <c r="H83" s="40"/>
      <c r="I83" s="40"/>
      <c r="J83" s="40"/>
      <c r="K83" s="40"/>
      <c r="L83" s="63"/>
      <c r="S83" s="38"/>
      <c r="T83" s="38"/>
      <c r="U83" s="38"/>
      <c r="V83" s="38"/>
      <c r="W83" s="38"/>
      <c r="X83" s="38"/>
      <c r="Y83" s="38"/>
      <c r="Z83" s="38"/>
      <c r="AA83" s="38"/>
      <c r="AB83" s="38"/>
      <c r="AC83" s="38"/>
      <c r="AD83" s="38"/>
      <c r="AE83" s="38"/>
    </row>
    <row r="84" s="2" customFormat="1" ht="12" customHeight="1">
      <c r="A84" s="38"/>
      <c r="B84" s="39"/>
      <c r="C84" s="32" t="s">
        <v>16</v>
      </c>
      <c r="D84" s="40"/>
      <c r="E84" s="40"/>
      <c r="F84" s="40"/>
      <c r="G84" s="40"/>
      <c r="H84" s="40"/>
      <c r="I84" s="40"/>
      <c r="J84" s="40"/>
      <c r="K84" s="40"/>
      <c r="L84" s="63"/>
      <c r="S84" s="38"/>
      <c r="T84" s="38"/>
      <c r="U84" s="38"/>
      <c r="V84" s="38"/>
      <c r="W84" s="38"/>
      <c r="X84" s="38"/>
      <c r="Y84" s="38"/>
      <c r="Z84" s="38"/>
      <c r="AA84" s="38"/>
      <c r="AB84" s="38"/>
      <c r="AC84" s="38"/>
      <c r="AD84" s="38"/>
      <c r="AE84" s="38"/>
    </row>
    <row r="85" s="2" customFormat="1" ht="26.25" customHeight="1">
      <c r="A85" s="38"/>
      <c r="B85" s="39"/>
      <c r="C85" s="40"/>
      <c r="D85" s="40"/>
      <c r="E85" s="174" t="str">
        <f>E7</f>
        <v>007_2025 - Ochlazování kanceláří MěÚ b (1.-4.NP) VZT pro klientskou halu (1.NP)</v>
      </c>
      <c r="F85" s="32"/>
      <c r="G85" s="32"/>
      <c r="H85" s="32"/>
      <c r="I85" s="40"/>
      <c r="J85" s="40"/>
      <c r="K85" s="40"/>
      <c r="L85" s="63"/>
      <c r="S85" s="38"/>
      <c r="T85" s="38"/>
      <c r="U85" s="38"/>
      <c r="V85" s="38"/>
      <c r="W85" s="38"/>
      <c r="X85" s="38"/>
      <c r="Y85" s="38"/>
      <c r="Z85" s="38"/>
      <c r="AA85" s="38"/>
      <c r="AB85" s="38"/>
      <c r="AC85" s="38"/>
      <c r="AD85" s="38"/>
      <c r="AE85" s="38"/>
    </row>
    <row r="86" s="2" customFormat="1" ht="12" customHeight="1">
      <c r="A86" s="38"/>
      <c r="B86" s="39"/>
      <c r="C86" s="32" t="s">
        <v>98</v>
      </c>
      <c r="D86" s="40"/>
      <c r="E86" s="40"/>
      <c r="F86" s="40"/>
      <c r="G86" s="40"/>
      <c r="H86" s="40"/>
      <c r="I86" s="40"/>
      <c r="J86" s="40"/>
      <c r="K86" s="40"/>
      <c r="L86" s="63"/>
      <c r="S86" s="38"/>
      <c r="T86" s="38"/>
      <c r="U86" s="38"/>
      <c r="V86" s="38"/>
      <c r="W86" s="38"/>
      <c r="X86" s="38"/>
      <c r="Y86" s="38"/>
      <c r="Z86" s="38"/>
      <c r="AA86" s="38"/>
      <c r="AB86" s="38"/>
      <c r="AC86" s="38"/>
      <c r="AD86" s="38"/>
      <c r="AE86" s="38"/>
    </row>
    <row r="87" s="2" customFormat="1" ht="16.5" customHeight="1">
      <c r="A87" s="38"/>
      <c r="B87" s="39"/>
      <c r="C87" s="40"/>
      <c r="D87" s="40"/>
      <c r="E87" s="76" t="str">
        <f>E9</f>
        <v>003 - Vytápění</v>
      </c>
      <c r="F87" s="40"/>
      <c r="G87" s="40"/>
      <c r="H87" s="40"/>
      <c r="I87" s="40"/>
      <c r="J87" s="40"/>
      <c r="K87" s="40"/>
      <c r="L87" s="63"/>
      <c r="S87" s="38"/>
      <c r="T87" s="38"/>
      <c r="U87" s="38"/>
      <c r="V87" s="38"/>
      <c r="W87" s="38"/>
      <c r="X87" s="38"/>
      <c r="Y87" s="38"/>
      <c r="Z87" s="38"/>
      <c r="AA87" s="38"/>
      <c r="AB87" s="38"/>
      <c r="AC87" s="38"/>
      <c r="AD87" s="38"/>
      <c r="AE87" s="38"/>
    </row>
    <row r="88" s="2" customFormat="1" ht="6.96" customHeight="1">
      <c r="A88" s="38"/>
      <c r="B88" s="39"/>
      <c r="C88" s="40"/>
      <c r="D88" s="40"/>
      <c r="E88" s="40"/>
      <c r="F88" s="40"/>
      <c r="G88" s="40"/>
      <c r="H88" s="40"/>
      <c r="I88" s="40"/>
      <c r="J88" s="40"/>
      <c r="K88" s="40"/>
      <c r="L88" s="63"/>
      <c r="S88" s="38"/>
      <c r="T88" s="38"/>
      <c r="U88" s="38"/>
      <c r="V88" s="38"/>
      <c r="W88" s="38"/>
      <c r="X88" s="38"/>
      <c r="Y88" s="38"/>
      <c r="Z88" s="38"/>
      <c r="AA88" s="38"/>
      <c r="AB88" s="38"/>
      <c r="AC88" s="38"/>
      <c r="AD88" s="38"/>
      <c r="AE88" s="38"/>
    </row>
    <row r="89" s="2" customFormat="1" ht="12" customHeight="1">
      <c r="A89" s="38"/>
      <c r="B89" s="39"/>
      <c r="C89" s="32" t="s">
        <v>22</v>
      </c>
      <c r="D89" s="40"/>
      <c r="E89" s="40"/>
      <c r="F89" s="27" t="str">
        <f>F12</f>
        <v xml:space="preserve"> </v>
      </c>
      <c r="G89" s="40"/>
      <c r="H89" s="40"/>
      <c r="I89" s="32" t="s">
        <v>24</v>
      </c>
      <c r="J89" s="79" t="str">
        <f>IF(J12="","",J12)</f>
        <v>27. 2. 2026</v>
      </c>
      <c r="K89" s="40"/>
      <c r="L89" s="63"/>
      <c r="S89" s="38"/>
      <c r="T89" s="38"/>
      <c r="U89" s="38"/>
      <c r="V89" s="38"/>
      <c r="W89" s="38"/>
      <c r="X89" s="38"/>
      <c r="Y89" s="38"/>
      <c r="Z89" s="38"/>
      <c r="AA89" s="38"/>
      <c r="AB89" s="38"/>
      <c r="AC89" s="38"/>
      <c r="AD89" s="38"/>
      <c r="AE89" s="38"/>
    </row>
    <row r="90" s="2" customFormat="1" ht="6.96" customHeight="1">
      <c r="A90" s="38"/>
      <c r="B90" s="39"/>
      <c r="C90" s="40"/>
      <c r="D90" s="40"/>
      <c r="E90" s="40"/>
      <c r="F90" s="40"/>
      <c r="G90" s="40"/>
      <c r="H90" s="40"/>
      <c r="I90" s="40"/>
      <c r="J90" s="40"/>
      <c r="K90" s="40"/>
      <c r="L90" s="63"/>
      <c r="S90" s="38"/>
      <c r="T90" s="38"/>
      <c r="U90" s="38"/>
      <c r="V90" s="38"/>
      <c r="W90" s="38"/>
      <c r="X90" s="38"/>
      <c r="Y90" s="38"/>
      <c r="Z90" s="38"/>
      <c r="AA90" s="38"/>
      <c r="AB90" s="38"/>
      <c r="AC90" s="38"/>
      <c r="AD90" s="38"/>
      <c r="AE90" s="38"/>
    </row>
    <row r="91" s="2" customFormat="1" ht="15.15" customHeight="1">
      <c r="A91" s="38"/>
      <c r="B91" s="39"/>
      <c r="C91" s="32" t="s">
        <v>28</v>
      </c>
      <c r="D91" s="40"/>
      <c r="E91" s="40"/>
      <c r="F91" s="27" t="str">
        <f>E15</f>
        <v xml:space="preserve"> </v>
      </c>
      <c r="G91" s="40"/>
      <c r="H91" s="40"/>
      <c r="I91" s="32" t="s">
        <v>33</v>
      </c>
      <c r="J91" s="36" t="str">
        <f>E21</f>
        <v xml:space="preserve"> </v>
      </c>
      <c r="K91" s="40"/>
      <c r="L91" s="63"/>
      <c r="S91" s="38"/>
      <c r="T91" s="38"/>
      <c r="U91" s="38"/>
      <c r="V91" s="38"/>
      <c r="W91" s="38"/>
      <c r="X91" s="38"/>
      <c r="Y91" s="38"/>
      <c r="Z91" s="38"/>
      <c r="AA91" s="38"/>
      <c r="AB91" s="38"/>
      <c r="AC91" s="38"/>
      <c r="AD91" s="38"/>
      <c r="AE91" s="38"/>
    </row>
    <row r="92" s="2" customFormat="1" ht="15.15" customHeight="1">
      <c r="A92" s="38"/>
      <c r="B92" s="39"/>
      <c r="C92" s="32" t="s">
        <v>31</v>
      </c>
      <c r="D92" s="40"/>
      <c r="E92" s="40"/>
      <c r="F92" s="27" t="str">
        <f>IF(E18="","",E18)</f>
        <v>Vyplň údaj</v>
      </c>
      <c r="G92" s="40"/>
      <c r="H92" s="40"/>
      <c r="I92" s="32" t="s">
        <v>34</v>
      </c>
      <c r="J92" s="36" t="str">
        <f>E24</f>
        <v xml:space="preserve"> </v>
      </c>
      <c r="K92" s="40"/>
      <c r="L92" s="63"/>
      <c r="S92" s="38"/>
      <c r="T92" s="38"/>
      <c r="U92" s="38"/>
      <c r="V92" s="38"/>
      <c r="W92" s="38"/>
      <c r="X92" s="38"/>
      <c r="Y92" s="38"/>
      <c r="Z92" s="38"/>
      <c r="AA92" s="38"/>
      <c r="AB92" s="38"/>
      <c r="AC92" s="38"/>
      <c r="AD92" s="38"/>
      <c r="AE92" s="38"/>
    </row>
    <row r="93" s="2" customFormat="1" ht="10.32" customHeight="1">
      <c r="A93" s="38"/>
      <c r="B93" s="39"/>
      <c r="C93" s="40"/>
      <c r="D93" s="40"/>
      <c r="E93" s="40"/>
      <c r="F93" s="40"/>
      <c r="G93" s="40"/>
      <c r="H93" s="40"/>
      <c r="I93" s="40"/>
      <c r="J93" s="40"/>
      <c r="K93" s="40"/>
      <c r="L93" s="63"/>
      <c r="S93" s="38"/>
      <c r="T93" s="38"/>
      <c r="U93" s="38"/>
      <c r="V93" s="38"/>
      <c r="W93" s="38"/>
      <c r="X93" s="38"/>
      <c r="Y93" s="38"/>
      <c r="Z93" s="38"/>
      <c r="AA93" s="38"/>
      <c r="AB93" s="38"/>
      <c r="AC93" s="38"/>
      <c r="AD93" s="38"/>
      <c r="AE93" s="38"/>
    </row>
    <row r="94" s="2" customFormat="1" ht="29.28" customHeight="1">
      <c r="A94" s="38"/>
      <c r="B94" s="39"/>
      <c r="C94" s="175" t="s">
        <v>101</v>
      </c>
      <c r="D94" s="176"/>
      <c r="E94" s="176"/>
      <c r="F94" s="176"/>
      <c r="G94" s="176"/>
      <c r="H94" s="176"/>
      <c r="I94" s="176"/>
      <c r="J94" s="177" t="s">
        <v>102</v>
      </c>
      <c r="K94" s="176"/>
      <c r="L94" s="63"/>
      <c r="S94" s="38"/>
      <c r="T94" s="38"/>
      <c r="U94" s="38"/>
      <c r="V94" s="38"/>
      <c r="W94" s="38"/>
      <c r="X94" s="38"/>
      <c r="Y94" s="38"/>
      <c r="Z94" s="38"/>
      <c r="AA94" s="38"/>
      <c r="AB94" s="38"/>
      <c r="AC94" s="38"/>
      <c r="AD94" s="38"/>
      <c r="AE94" s="38"/>
    </row>
    <row r="95" s="2" customFormat="1" ht="10.32" customHeight="1">
      <c r="A95" s="38"/>
      <c r="B95" s="39"/>
      <c r="C95" s="40"/>
      <c r="D95" s="40"/>
      <c r="E95" s="40"/>
      <c r="F95" s="40"/>
      <c r="G95" s="40"/>
      <c r="H95" s="40"/>
      <c r="I95" s="40"/>
      <c r="J95" s="40"/>
      <c r="K95" s="40"/>
      <c r="L95" s="63"/>
      <c r="S95" s="38"/>
      <c r="T95" s="38"/>
      <c r="U95" s="38"/>
      <c r="V95" s="38"/>
      <c r="W95" s="38"/>
      <c r="X95" s="38"/>
      <c r="Y95" s="38"/>
      <c r="Z95" s="38"/>
      <c r="AA95" s="38"/>
      <c r="AB95" s="38"/>
      <c r="AC95" s="38"/>
      <c r="AD95" s="38"/>
      <c r="AE95" s="38"/>
    </row>
    <row r="96" s="2" customFormat="1" ht="22.8" customHeight="1">
      <c r="A96" s="38"/>
      <c r="B96" s="39"/>
      <c r="C96" s="178" t="s">
        <v>103</v>
      </c>
      <c r="D96" s="40"/>
      <c r="E96" s="40"/>
      <c r="F96" s="40"/>
      <c r="G96" s="40"/>
      <c r="H96" s="40"/>
      <c r="I96" s="40"/>
      <c r="J96" s="110">
        <f>J132</f>
        <v>0</v>
      </c>
      <c r="K96" s="40"/>
      <c r="L96" s="63"/>
      <c r="S96" s="38"/>
      <c r="T96" s="38"/>
      <c r="U96" s="38"/>
      <c r="V96" s="38"/>
      <c r="W96" s="38"/>
      <c r="X96" s="38"/>
      <c r="Y96" s="38"/>
      <c r="Z96" s="38"/>
      <c r="AA96" s="38"/>
      <c r="AB96" s="38"/>
      <c r="AC96" s="38"/>
      <c r="AD96" s="38"/>
      <c r="AE96" s="38"/>
      <c r="AU96" s="17" t="s">
        <v>104</v>
      </c>
    </row>
    <row r="97" s="9" customFormat="1" ht="24.96" customHeight="1">
      <c r="A97" s="9"/>
      <c r="B97" s="179"/>
      <c r="C97" s="180"/>
      <c r="D97" s="181" t="s">
        <v>105</v>
      </c>
      <c r="E97" s="182"/>
      <c r="F97" s="182"/>
      <c r="G97" s="182"/>
      <c r="H97" s="182"/>
      <c r="I97" s="182"/>
      <c r="J97" s="183">
        <f>J133</f>
        <v>0</v>
      </c>
      <c r="K97" s="180"/>
      <c r="L97" s="184"/>
      <c r="S97" s="9"/>
      <c r="T97" s="9"/>
      <c r="U97" s="9"/>
      <c r="V97" s="9"/>
      <c r="W97" s="9"/>
      <c r="X97" s="9"/>
      <c r="Y97" s="9"/>
      <c r="Z97" s="9"/>
      <c r="AA97" s="9"/>
      <c r="AB97" s="9"/>
      <c r="AC97" s="9"/>
      <c r="AD97" s="9"/>
      <c r="AE97" s="9"/>
    </row>
    <row r="98" s="10" customFormat="1" ht="19.92" customHeight="1">
      <c r="A98" s="10"/>
      <c r="B98" s="185"/>
      <c r="C98" s="186"/>
      <c r="D98" s="187" t="s">
        <v>107</v>
      </c>
      <c r="E98" s="188"/>
      <c r="F98" s="188"/>
      <c r="G98" s="188"/>
      <c r="H98" s="188"/>
      <c r="I98" s="188"/>
      <c r="J98" s="189">
        <f>J134</f>
        <v>0</v>
      </c>
      <c r="K98" s="186"/>
      <c r="L98" s="190"/>
      <c r="S98" s="10"/>
      <c r="T98" s="10"/>
      <c r="U98" s="10"/>
      <c r="V98" s="10"/>
      <c r="W98" s="10"/>
      <c r="X98" s="10"/>
      <c r="Y98" s="10"/>
      <c r="Z98" s="10"/>
      <c r="AA98" s="10"/>
      <c r="AB98" s="10"/>
      <c r="AC98" s="10"/>
      <c r="AD98" s="10"/>
      <c r="AE98" s="10"/>
    </row>
    <row r="99" s="10" customFormat="1" ht="19.92" customHeight="1">
      <c r="A99" s="10"/>
      <c r="B99" s="185"/>
      <c r="C99" s="186"/>
      <c r="D99" s="187" t="s">
        <v>714</v>
      </c>
      <c r="E99" s="188"/>
      <c r="F99" s="188"/>
      <c r="G99" s="188"/>
      <c r="H99" s="188"/>
      <c r="I99" s="188"/>
      <c r="J99" s="189">
        <f>J147</f>
        <v>0</v>
      </c>
      <c r="K99" s="186"/>
      <c r="L99" s="190"/>
      <c r="S99" s="10"/>
      <c r="T99" s="10"/>
      <c r="U99" s="10"/>
      <c r="V99" s="10"/>
      <c r="W99" s="10"/>
      <c r="X99" s="10"/>
      <c r="Y99" s="10"/>
      <c r="Z99" s="10"/>
      <c r="AA99" s="10"/>
      <c r="AB99" s="10"/>
      <c r="AC99" s="10"/>
      <c r="AD99" s="10"/>
      <c r="AE99" s="10"/>
    </row>
    <row r="100" s="10" customFormat="1" ht="19.92" customHeight="1">
      <c r="A100" s="10"/>
      <c r="B100" s="185"/>
      <c r="C100" s="186"/>
      <c r="D100" s="187" t="s">
        <v>339</v>
      </c>
      <c r="E100" s="188"/>
      <c r="F100" s="188"/>
      <c r="G100" s="188"/>
      <c r="H100" s="188"/>
      <c r="I100" s="188"/>
      <c r="J100" s="189">
        <f>J149</f>
        <v>0</v>
      </c>
      <c r="K100" s="186"/>
      <c r="L100" s="190"/>
      <c r="S100" s="10"/>
      <c r="T100" s="10"/>
      <c r="U100" s="10"/>
      <c r="V100" s="10"/>
      <c r="W100" s="10"/>
      <c r="X100" s="10"/>
      <c r="Y100" s="10"/>
      <c r="Z100" s="10"/>
      <c r="AA100" s="10"/>
      <c r="AB100" s="10"/>
      <c r="AC100" s="10"/>
      <c r="AD100" s="10"/>
      <c r="AE100" s="10"/>
    </row>
    <row r="101" s="9" customFormat="1" ht="24.96" customHeight="1">
      <c r="A101" s="9"/>
      <c r="B101" s="179"/>
      <c r="C101" s="180"/>
      <c r="D101" s="181" t="s">
        <v>108</v>
      </c>
      <c r="E101" s="182"/>
      <c r="F101" s="182"/>
      <c r="G101" s="182"/>
      <c r="H101" s="182"/>
      <c r="I101" s="182"/>
      <c r="J101" s="183">
        <f>J151</f>
        <v>0</v>
      </c>
      <c r="K101" s="180"/>
      <c r="L101" s="184"/>
      <c r="S101" s="9"/>
      <c r="T101" s="9"/>
      <c r="U101" s="9"/>
      <c r="V101" s="9"/>
      <c r="W101" s="9"/>
      <c r="X101" s="9"/>
      <c r="Y101" s="9"/>
      <c r="Z101" s="9"/>
      <c r="AA101" s="9"/>
      <c r="AB101" s="9"/>
      <c r="AC101" s="9"/>
      <c r="AD101" s="9"/>
      <c r="AE101" s="9"/>
    </row>
    <row r="102" s="10" customFormat="1" ht="19.92" customHeight="1">
      <c r="A102" s="10"/>
      <c r="B102" s="185"/>
      <c r="C102" s="186"/>
      <c r="D102" s="187" t="s">
        <v>343</v>
      </c>
      <c r="E102" s="188"/>
      <c r="F102" s="188"/>
      <c r="G102" s="188"/>
      <c r="H102" s="188"/>
      <c r="I102" s="188"/>
      <c r="J102" s="189">
        <f>J152</f>
        <v>0</v>
      </c>
      <c r="K102" s="186"/>
      <c r="L102" s="190"/>
      <c r="S102" s="10"/>
      <c r="T102" s="10"/>
      <c r="U102" s="10"/>
      <c r="V102" s="10"/>
      <c r="W102" s="10"/>
      <c r="X102" s="10"/>
      <c r="Y102" s="10"/>
      <c r="Z102" s="10"/>
      <c r="AA102" s="10"/>
      <c r="AB102" s="10"/>
      <c r="AC102" s="10"/>
      <c r="AD102" s="10"/>
      <c r="AE102" s="10"/>
    </row>
    <row r="103" s="10" customFormat="1" ht="19.92" customHeight="1">
      <c r="A103" s="10"/>
      <c r="B103" s="185"/>
      <c r="C103" s="186"/>
      <c r="D103" s="187" t="s">
        <v>715</v>
      </c>
      <c r="E103" s="188"/>
      <c r="F103" s="188"/>
      <c r="G103" s="188"/>
      <c r="H103" s="188"/>
      <c r="I103" s="188"/>
      <c r="J103" s="189">
        <f>J155</f>
        <v>0</v>
      </c>
      <c r="K103" s="186"/>
      <c r="L103" s="190"/>
      <c r="S103" s="10"/>
      <c r="T103" s="10"/>
      <c r="U103" s="10"/>
      <c r="V103" s="10"/>
      <c r="W103" s="10"/>
      <c r="X103" s="10"/>
      <c r="Y103" s="10"/>
      <c r="Z103" s="10"/>
      <c r="AA103" s="10"/>
      <c r="AB103" s="10"/>
      <c r="AC103" s="10"/>
      <c r="AD103" s="10"/>
      <c r="AE103" s="10"/>
    </row>
    <row r="104" s="10" customFormat="1" ht="19.92" customHeight="1">
      <c r="A104" s="10"/>
      <c r="B104" s="185"/>
      <c r="C104" s="186"/>
      <c r="D104" s="187" t="s">
        <v>716</v>
      </c>
      <c r="E104" s="188"/>
      <c r="F104" s="188"/>
      <c r="G104" s="188"/>
      <c r="H104" s="188"/>
      <c r="I104" s="188"/>
      <c r="J104" s="189">
        <f>J168</f>
        <v>0</v>
      </c>
      <c r="K104" s="186"/>
      <c r="L104" s="190"/>
      <c r="S104" s="10"/>
      <c r="T104" s="10"/>
      <c r="U104" s="10"/>
      <c r="V104" s="10"/>
      <c r="W104" s="10"/>
      <c r="X104" s="10"/>
      <c r="Y104" s="10"/>
      <c r="Z104" s="10"/>
      <c r="AA104" s="10"/>
      <c r="AB104" s="10"/>
      <c r="AC104" s="10"/>
      <c r="AD104" s="10"/>
      <c r="AE104" s="10"/>
    </row>
    <row r="105" s="10" customFormat="1" ht="19.92" customHeight="1">
      <c r="A105" s="10"/>
      <c r="B105" s="185"/>
      <c r="C105" s="186"/>
      <c r="D105" s="187" t="s">
        <v>345</v>
      </c>
      <c r="E105" s="188"/>
      <c r="F105" s="188"/>
      <c r="G105" s="188"/>
      <c r="H105" s="188"/>
      <c r="I105" s="188"/>
      <c r="J105" s="189">
        <f>J186</f>
        <v>0</v>
      </c>
      <c r="K105" s="186"/>
      <c r="L105" s="190"/>
      <c r="S105" s="10"/>
      <c r="T105" s="10"/>
      <c r="U105" s="10"/>
      <c r="V105" s="10"/>
      <c r="W105" s="10"/>
      <c r="X105" s="10"/>
      <c r="Y105" s="10"/>
      <c r="Z105" s="10"/>
      <c r="AA105" s="10"/>
      <c r="AB105" s="10"/>
      <c r="AC105" s="10"/>
      <c r="AD105" s="10"/>
      <c r="AE105" s="10"/>
    </row>
    <row r="106" s="10" customFormat="1" ht="19.92" customHeight="1">
      <c r="A106" s="10"/>
      <c r="B106" s="185"/>
      <c r="C106" s="186"/>
      <c r="D106" s="187" t="s">
        <v>346</v>
      </c>
      <c r="E106" s="188"/>
      <c r="F106" s="188"/>
      <c r="G106" s="188"/>
      <c r="H106" s="188"/>
      <c r="I106" s="188"/>
      <c r="J106" s="189">
        <f>J192</f>
        <v>0</v>
      </c>
      <c r="K106" s="186"/>
      <c r="L106" s="190"/>
      <c r="S106" s="10"/>
      <c r="T106" s="10"/>
      <c r="U106" s="10"/>
      <c r="V106" s="10"/>
      <c r="W106" s="10"/>
      <c r="X106" s="10"/>
      <c r="Y106" s="10"/>
      <c r="Z106" s="10"/>
      <c r="AA106" s="10"/>
      <c r="AB106" s="10"/>
      <c r="AC106" s="10"/>
      <c r="AD106" s="10"/>
      <c r="AE106" s="10"/>
    </row>
    <row r="107" s="9" customFormat="1" ht="24.96" customHeight="1">
      <c r="A107" s="9"/>
      <c r="B107" s="179"/>
      <c r="C107" s="180"/>
      <c r="D107" s="181" t="s">
        <v>111</v>
      </c>
      <c r="E107" s="182"/>
      <c r="F107" s="182"/>
      <c r="G107" s="182"/>
      <c r="H107" s="182"/>
      <c r="I107" s="182"/>
      <c r="J107" s="183">
        <f>J199</f>
        <v>0</v>
      </c>
      <c r="K107" s="180"/>
      <c r="L107" s="184"/>
      <c r="S107" s="9"/>
      <c r="T107" s="9"/>
      <c r="U107" s="9"/>
      <c r="V107" s="9"/>
      <c r="W107" s="9"/>
      <c r="X107" s="9"/>
      <c r="Y107" s="9"/>
      <c r="Z107" s="9"/>
      <c r="AA107" s="9"/>
      <c r="AB107" s="9"/>
      <c r="AC107" s="9"/>
      <c r="AD107" s="9"/>
      <c r="AE107" s="9"/>
    </row>
    <row r="108" s="10" customFormat="1" ht="19.92" customHeight="1">
      <c r="A108" s="10"/>
      <c r="B108" s="185"/>
      <c r="C108" s="186"/>
      <c r="D108" s="187" t="s">
        <v>717</v>
      </c>
      <c r="E108" s="188"/>
      <c r="F108" s="188"/>
      <c r="G108" s="188"/>
      <c r="H108" s="188"/>
      <c r="I108" s="188"/>
      <c r="J108" s="189">
        <f>J200</f>
        <v>0</v>
      </c>
      <c r="K108" s="186"/>
      <c r="L108" s="190"/>
      <c r="S108" s="10"/>
      <c r="T108" s="10"/>
      <c r="U108" s="10"/>
      <c r="V108" s="10"/>
      <c r="W108" s="10"/>
      <c r="X108" s="10"/>
      <c r="Y108" s="10"/>
      <c r="Z108" s="10"/>
      <c r="AA108" s="10"/>
      <c r="AB108" s="10"/>
      <c r="AC108" s="10"/>
      <c r="AD108" s="10"/>
      <c r="AE108" s="10"/>
    </row>
    <row r="109" s="9" customFormat="1" ht="24.96" customHeight="1">
      <c r="A109" s="9"/>
      <c r="B109" s="179"/>
      <c r="C109" s="180"/>
      <c r="D109" s="181" t="s">
        <v>718</v>
      </c>
      <c r="E109" s="182"/>
      <c r="F109" s="182"/>
      <c r="G109" s="182"/>
      <c r="H109" s="182"/>
      <c r="I109" s="182"/>
      <c r="J109" s="183">
        <f>J202</f>
        <v>0</v>
      </c>
      <c r="K109" s="180"/>
      <c r="L109" s="184"/>
      <c r="S109" s="9"/>
      <c r="T109" s="9"/>
      <c r="U109" s="9"/>
      <c r="V109" s="9"/>
      <c r="W109" s="9"/>
      <c r="X109" s="9"/>
      <c r="Y109" s="9"/>
      <c r="Z109" s="9"/>
      <c r="AA109" s="9"/>
      <c r="AB109" s="9"/>
      <c r="AC109" s="9"/>
      <c r="AD109" s="9"/>
      <c r="AE109" s="9"/>
    </row>
    <row r="110" s="9" customFormat="1" ht="24.96" customHeight="1">
      <c r="A110" s="9"/>
      <c r="B110" s="179"/>
      <c r="C110" s="180"/>
      <c r="D110" s="181" t="s">
        <v>348</v>
      </c>
      <c r="E110" s="182"/>
      <c r="F110" s="182"/>
      <c r="G110" s="182"/>
      <c r="H110" s="182"/>
      <c r="I110" s="182"/>
      <c r="J110" s="183">
        <f>J209</f>
        <v>0</v>
      </c>
      <c r="K110" s="180"/>
      <c r="L110" s="184"/>
      <c r="S110" s="9"/>
      <c r="T110" s="9"/>
      <c r="U110" s="9"/>
      <c r="V110" s="9"/>
      <c r="W110" s="9"/>
      <c r="X110" s="9"/>
      <c r="Y110" s="9"/>
      <c r="Z110" s="9"/>
      <c r="AA110" s="9"/>
      <c r="AB110" s="9"/>
      <c r="AC110" s="9"/>
      <c r="AD110" s="9"/>
      <c r="AE110" s="9"/>
    </row>
    <row r="111" s="10" customFormat="1" ht="19.92" customHeight="1">
      <c r="A111" s="10"/>
      <c r="B111" s="185"/>
      <c r="C111" s="186"/>
      <c r="D111" s="187" t="s">
        <v>351</v>
      </c>
      <c r="E111" s="188"/>
      <c r="F111" s="188"/>
      <c r="G111" s="188"/>
      <c r="H111" s="188"/>
      <c r="I111" s="188"/>
      <c r="J111" s="189">
        <f>J210</f>
        <v>0</v>
      </c>
      <c r="K111" s="186"/>
      <c r="L111" s="190"/>
      <c r="S111" s="10"/>
      <c r="T111" s="10"/>
      <c r="U111" s="10"/>
      <c r="V111" s="10"/>
      <c r="W111" s="10"/>
      <c r="X111" s="10"/>
      <c r="Y111" s="10"/>
      <c r="Z111" s="10"/>
      <c r="AA111" s="10"/>
      <c r="AB111" s="10"/>
      <c r="AC111" s="10"/>
      <c r="AD111" s="10"/>
      <c r="AE111" s="10"/>
    </row>
    <row r="112" s="10" customFormat="1" ht="19.92" customHeight="1">
      <c r="A112" s="10"/>
      <c r="B112" s="185"/>
      <c r="C112" s="186"/>
      <c r="D112" s="187" t="s">
        <v>352</v>
      </c>
      <c r="E112" s="188"/>
      <c r="F112" s="188"/>
      <c r="G112" s="188"/>
      <c r="H112" s="188"/>
      <c r="I112" s="188"/>
      <c r="J112" s="189">
        <f>J211</f>
        <v>0</v>
      </c>
      <c r="K112" s="186"/>
      <c r="L112" s="190"/>
      <c r="S112" s="10"/>
      <c r="T112" s="10"/>
      <c r="U112" s="10"/>
      <c r="V112" s="10"/>
      <c r="W112" s="10"/>
      <c r="X112" s="10"/>
      <c r="Y112" s="10"/>
      <c r="Z112" s="10"/>
      <c r="AA112" s="10"/>
      <c r="AB112" s="10"/>
      <c r="AC112" s="10"/>
      <c r="AD112" s="10"/>
      <c r="AE112" s="10"/>
    </row>
    <row r="113" s="2" customFormat="1" ht="21.84" customHeight="1">
      <c r="A113" s="38"/>
      <c r="B113" s="39"/>
      <c r="C113" s="40"/>
      <c r="D113" s="40"/>
      <c r="E113" s="40"/>
      <c r="F113" s="40"/>
      <c r="G113" s="40"/>
      <c r="H113" s="40"/>
      <c r="I113" s="40"/>
      <c r="J113" s="40"/>
      <c r="K113" s="40"/>
      <c r="L113" s="63"/>
      <c r="S113" s="38"/>
      <c r="T113" s="38"/>
      <c r="U113" s="38"/>
      <c r="V113" s="38"/>
      <c r="W113" s="38"/>
      <c r="X113" s="38"/>
      <c r="Y113" s="38"/>
      <c r="Z113" s="38"/>
      <c r="AA113" s="38"/>
      <c r="AB113" s="38"/>
      <c r="AC113" s="38"/>
      <c r="AD113" s="38"/>
      <c r="AE113" s="38"/>
    </row>
    <row r="114" s="2" customFormat="1" ht="6.96" customHeight="1">
      <c r="A114" s="38"/>
      <c r="B114" s="66"/>
      <c r="C114" s="67"/>
      <c r="D114" s="67"/>
      <c r="E114" s="67"/>
      <c r="F114" s="67"/>
      <c r="G114" s="67"/>
      <c r="H114" s="67"/>
      <c r="I114" s="67"/>
      <c r="J114" s="67"/>
      <c r="K114" s="67"/>
      <c r="L114" s="63"/>
      <c r="S114" s="38"/>
      <c r="T114" s="38"/>
      <c r="U114" s="38"/>
      <c r="V114" s="38"/>
      <c r="W114" s="38"/>
      <c r="X114" s="38"/>
      <c r="Y114" s="38"/>
      <c r="Z114" s="38"/>
      <c r="AA114" s="38"/>
      <c r="AB114" s="38"/>
      <c r="AC114" s="38"/>
      <c r="AD114" s="38"/>
      <c r="AE114" s="38"/>
    </row>
    <row r="118" s="2" customFormat="1" ht="6.96" customHeight="1">
      <c r="A118" s="38"/>
      <c r="B118" s="68"/>
      <c r="C118" s="69"/>
      <c r="D118" s="69"/>
      <c r="E118" s="69"/>
      <c r="F118" s="69"/>
      <c r="G118" s="69"/>
      <c r="H118" s="69"/>
      <c r="I118" s="69"/>
      <c r="J118" s="69"/>
      <c r="K118" s="69"/>
      <c r="L118" s="63"/>
      <c r="S118" s="38"/>
      <c r="T118" s="38"/>
      <c r="U118" s="38"/>
      <c r="V118" s="38"/>
      <c r="W118" s="38"/>
      <c r="X118" s="38"/>
      <c r="Y118" s="38"/>
      <c r="Z118" s="38"/>
      <c r="AA118" s="38"/>
      <c r="AB118" s="38"/>
      <c r="AC118" s="38"/>
      <c r="AD118" s="38"/>
      <c r="AE118" s="38"/>
    </row>
    <row r="119" s="2" customFormat="1" ht="24.96" customHeight="1">
      <c r="A119" s="38"/>
      <c r="B119" s="39"/>
      <c r="C119" s="23" t="s">
        <v>113</v>
      </c>
      <c r="D119" s="40"/>
      <c r="E119" s="40"/>
      <c r="F119" s="40"/>
      <c r="G119" s="40"/>
      <c r="H119" s="40"/>
      <c r="I119" s="40"/>
      <c r="J119" s="40"/>
      <c r="K119" s="40"/>
      <c r="L119" s="63"/>
      <c r="S119" s="38"/>
      <c r="T119" s="38"/>
      <c r="U119" s="38"/>
      <c r="V119" s="38"/>
      <c r="W119" s="38"/>
      <c r="X119" s="38"/>
      <c r="Y119" s="38"/>
      <c r="Z119" s="38"/>
      <c r="AA119" s="38"/>
      <c r="AB119" s="38"/>
      <c r="AC119" s="38"/>
      <c r="AD119" s="38"/>
      <c r="AE119" s="38"/>
    </row>
    <row r="120" s="2" customFormat="1" ht="6.96" customHeight="1">
      <c r="A120" s="38"/>
      <c r="B120" s="39"/>
      <c r="C120" s="40"/>
      <c r="D120" s="40"/>
      <c r="E120" s="40"/>
      <c r="F120" s="40"/>
      <c r="G120" s="40"/>
      <c r="H120" s="40"/>
      <c r="I120" s="40"/>
      <c r="J120" s="40"/>
      <c r="K120" s="40"/>
      <c r="L120" s="63"/>
      <c r="S120" s="38"/>
      <c r="T120" s="38"/>
      <c r="U120" s="38"/>
      <c r="V120" s="38"/>
      <c r="W120" s="38"/>
      <c r="X120" s="38"/>
      <c r="Y120" s="38"/>
      <c r="Z120" s="38"/>
      <c r="AA120" s="38"/>
      <c r="AB120" s="38"/>
      <c r="AC120" s="38"/>
      <c r="AD120" s="38"/>
      <c r="AE120" s="38"/>
    </row>
    <row r="121" s="2" customFormat="1" ht="12" customHeight="1">
      <c r="A121" s="38"/>
      <c r="B121" s="39"/>
      <c r="C121" s="32" t="s">
        <v>16</v>
      </c>
      <c r="D121" s="40"/>
      <c r="E121" s="40"/>
      <c r="F121" s="40"/>
      <c r="G121" s="40"/>
      <c r="H121" s="40"/>
      <c r="I121" s="40"/>
      <c r="J121" s="40"/>
      <c r="K121" s="40"/>
      <c r="L121" s="63"/>
      <c r="S121" s="38"/>
      <c r="T121" s="38"/>
      <c r="U121" s="38"/>
      <c r="V121" s="38"/>
      <c r="W121" s="38"/>
      <c r="X121" s="38"/>
      <c r="Y121" s="38"/>
      <c r="Z121" s="38"/>
      <c r="AA121" s="38"/>
      <c r="AB121" s="38"/>
      <c r="AC121" s="38"/>
      <c r="AD121" s="38"/>
      <c r="AE121" s="38"/>
    </row>
    <row r="122" s="2" customFormat="1" ht="26.25" customHeight="1">
      <c r="A122" s="38"/>
      <c r="B122" s="39"/>
      <c r="C122" s="40"/>
      <c r="D122" s="40"/>
      <c r="E122" s="174" t="str">
        <f>E7</f>
        <v>007_2025 - Ochlazování kanceláří MěÚ b (1.-4.NP) VZT pro klientskou halu (1.NP)</v>
      </c>
      <c r="F122" s="32"/>
      <c r="G122" s="32"/>
      <c r="H122" s="32"/>
      <c r="I122" s="40"/>
      <c r="J122" s="40"/>
      <c r="K122" s="40"/>
      <c r="L122" s="63"/>
      <c r="S122" s="38"/>
      <c r="T122" s="38"/>
      <c r="U122" s="38"/>
      <c r="V122" s="38"/>
      <c r="W122" s="38"/>
      <c r="X122" s="38"/>
      <c r="Y122" s="38"/>
      <c r="Z122" s="38"/>
      <c r="AA122" s="38"/>
      <c r="AB122" s="38"/>
      <c r="AC122" s="38"/>
      <c r="AD122" s="38"/>
      <c r="AE122" s="38"/>
    </row>
    <row r="123" s="2" customFormat="1" ht="12" customHeight="1">
      <c r="A123" s="38"/>
      <c r="B123" s="39"/>
      <c r="C123" s="32" t="s">
        <v>98</v>
      </c>
      <c r="D123" s="40"/>
      <c r="E123" s="40"/>
      <c r="F123" s="40"/>
      <c r="G123" s="40"/>
      <c r="H123" s="40"/>
      <c r="I123" s="40"/>
      <c r="J123" s="40"/>
      <c r="K123" s="40"/>
      <c r="L123" s="63"/>
      <c r="S123" s="38"/>
      <c r="T123" s="38"/>
      <c r="U123" s="38"/>
      <c r="V123" s="38"/>
      <c r="W123" s="38"/>
      <c r="X123" s="38"/>
      <c r="Y123" s="38"/>
      <c r="Z123" s="38"/>
      <c r="AA123" s="38"/>
      <c r="AB123" s="38"/>
      <c r="AC123" s="38"/>
      <c r="AD123" s="38"/>
      <c r="AE123" s="38"/>
    </row>
    <row r="124" s="2" customFormat="1" ht="16.5" customHeight="1">
      <c r="A124" s="38"/>
      <c r="B124" s="39"/>
      <c r="C124" s="40"/>
      <c r="D124" s="40"/>
      <c r="E124" s="76" t="str">
        <f>E9</f>
        <v>003 - Vytápění</v>
      </c>
      <c r="F124" s="40"/>
      <c r="G124" s="40"/>
      <c r="H124" s="40"/>
      <c r="I124" s="40"/>
      <c r="J124" s="40"/>
      <c r="K124" s="40"/>
      <c r="L124" s="63"/>
      <c r="S124" s="38"/>
      <c r="T124" s="38"/>
      <c r="U124" s="38"/>
      <c r="V124" s="38"/>
      <c r="W124" s="38"/>
      <c r="X124" s="38"/>
      <c r="Y124" s="38"/>
      <c r="Z124" s="38"/>
      <c r="AA124" s="38"/>
      <c r="AB124" s="38"/>
      <c r="AC124" s="38"/>
      <c r="AD124" s="38"/>
      <c r="AE124" s="38"/>
    </row>
    <row r="125" s="2" customFormat="1" ht="6.96" customHeight="1">
      <c r="A125" s="38"/>
      <c r="B125" s="39"/>
      <c r="C125" s="40"/>
      <c r="D125" s="40"/>
      <c r="E125" s="40"/>
      <c r="F125" s="40"/>
      <c r="G125" s="40"/>
      <c r="H125" s="40"/>
      <c r="I125" s="40"/>
      <c r="J125" s="40"/>
      <c r="K125" s="40"/>
      <c r="L125" s="63"/>
      <c r="S125" s="38"/>
      <c r="T125" s="38"/>
      <c r="U125" s="38"/>
      <c r="V125" s="38"/>
      <c r="W125" s="38"/>
      <c r="X125" s="38"/>
      <c r="Y125" s="38"/>
      <c r="Z125" s="38"/>
      <c r="AA125" s="38"/>
      <c r="AB125" s="38"/>
      <c r="AC125" s="38"/>
      <c r="AD125" s="38"/>
      <c r="AE125" s="38"/>
    </row>
    <row r="126" s="2" customFormat="1" ht="12" customHeight="1">
      <c r="A126" s="38"/>
      <c r="B126" s="39"/>
      <c r="C126" s="32" t="s">
        <v>22</v>
      </c>
      <c r="D126" s="40"/>
      <c r="E126" s="40"/>
      <c r="F126" s="27" t="str">
        <f>F12</f>
        <v xml:space="preserve"> </v>
      </c>
      <c r="G126" s="40"/>
      <c r="H126" s="40"/>
      <c r="I126" s="32" t="s">
        <v>24</v>
      </c>
      <c r="J126" s="79" t="str">
        <f>IF(J12="","",J12)</f>
        <v>27. 2. 2026</v>
      </c>
      <c r="K126" s="40"/>
      <c r="L126" s="63"/>
      <c r="S126" s="38"/>
      <c r="T126" s="38"/>
      <c r="U126" s="38"/>
      <c r="V126" s="38"/>
      <c r="W126" s="38"/>
      <c r="X126" s="38"/>
      <c r="Y126" s="38"/>
      <c r="Z126" s="38"/>
      <c r="AA126" s="38"/>
      <c r="AB126" s="38"/>
      <c r="AC126" s="38"/>
      <c r="AD126" s="38"/>
      <c r="AE126" s="38"/>
    </row>
    <row r="127" s="2" customFormat="1" ht="6.96" customHeight="1">
      <c r="A127" s="38"/>
      <c r="B127" s="39"/>
      <c r="C127" s="40"/>
      <c r="D127" s="40"/>
      <c r="E127" s="40"/>
      <c r="F127" s="40"/>
      <c r="G127" s="40"/>
      <c r="H127" s="40"/>
      <c r="I127" s="40"/>
      <c r="J127" s="40"/>
      <c r="K127" s="40"/>
      <c r="L127" s="63"/>
      <c r="S127" s="38"/>
      <c r="T127" s="38"/>
      <c r="U127" s="38"/>
      <c r="V127" s="38"/>
      <c r="W127" s="38"/>
      <c r="X127" s="38"/>
      <c r="Y127" s="38"/>
      <c r="Z127" s="38"/>
      <c r="AA127" s="38"/>
      <c r="AB127" s="38"/>
      <c r="AC127" s="38"/>
      <c r="AD127" s="38"/>
      <c r="AE127" s="38"/>
    </row>
    <row r="128" s="2" customFormat="1" ht="15.15" customHeight="1">
      <c r="A128" s="38"/>
      <c r="B128" s="39"/>
      <c r="C128" s="32" t="s">
        <v>28</v>
      </c>
      <c r="D128" s="40"/>
      <c r="E128" s="40"/>
      <c r="F128" s="27" t="str">
        <f>E15</f>
        <v xml:space="preserve"> </v>
      </c>
      <c r="G128" s="40"/>
      <c r="H128" s="40"/>
      <c r="I128" s="32" t="s">
        <v>33</v>
      </c>
      <c r="J128" s="36" t="str">
        <f>E21</f>
        <v xml:space="preserve"> </v>
      </c>
      <c r="K128" s="40"/>
      <c r="L128" s="63"/>
      <c r="S128" s="38"/>
      <c r="T128" s="38"/>
      <c r="U128" s="38"/>
      <c r="V128" s="38"/>
      <c r="W128" s="38"/>
      <c r="X128" s="38"/>
      <c r="Y128" s="38"/>
      <c r="Z128" s="38"/>
      <c r="AA128" s="38"/>
      <c r="AB128" s="38"/>
      <c r="AC128" s="38"/>
      <c r="AD128" s="38"/>
      <c r="AE128" s="38"/>
    </row>
    <row r="129" s="2" customFormat="1" ht="15.15" customHeight="1">
      <c r="A129" s="38"/>
      <c r="B129" s="39"/>
      <c r="C129" s="32" t="s">
        <v>31</v>
      </c>
      <c r="D129" s="40"/>
      <c r="E129" s="40"/>
      <c r="F129" s="27" t="str">
        <f>IF(E18="","",E18)</f>
        <v>Vyplň údaj</v>
      </c>
      <c r="G129" s="40"/>
      <c r="H129" s="40"/>
      <c r="I129" s="32" t="s">
        <v>34</v>
      </c>
      <c r="J129" s="36" t="str">
        <f>E24</f>
        <v xml:space="preserve"> </v>
      </c>
      <c r="K129" s="40"/>
      <c r="L129" s="63"/>
      <c r="S129" s="38"/>
      <c r="T129" s="38"/>
      <c r="U129" s="38"/>
      <c r="V129" s="38"/>
      <c r="W129" s="38"/>
      <c r="X129" s="38"/>
      <c r="Y129" s="38"/>
      <c r="Z129" s="38"/>
      <c r="AA129" s="38"/>
      <c r="AB129" s="38"/>
      <c r="AC129" s="38"/>
      <c r="AD129" s="38"/>
      <c r="AE129" s="38"/>
    </row>
    <row r="130" s="2" customFormat="1" ht="10.32" customHeight="1">
      <c r="A130" s="38"/>
      <c r="B130" s="39"/>
      <c r="C130" s="40"/>
      <c r="D130" s="40"/>
      <c r="E130" s="40"/>
      <c r="F130" s="40"/>
      <c r="G130" s="40"/>
      <c r="H130" s="40"/>
      <c r="I130" s="40"/>
      <c r="J130" s="40"/>
      <c r="K130" s="40"/>
      <c r="L130" s="63"/>
      <c r="S130" s="38"/>
      <c r="T130" s="38"/>
      <c r="U130" s="38"/>
      <c r="V130" s="38"/>
      <c r="W130" s="38"/>
      <c r="X130" s="38"/>
      <c r="Y130" s="38"/>
      <c r="Z130" s="38"/>
      <c r="AA130" s="38"/>
      <c r="AB130" s="38"/>
      <c r="AC130" s="38"/>
      <c r="AD130" s="38"/>
      <c r="AE130" s="38"/>
    </row>
    <row r="131" s="11" customFormat="1" ht="29.28" customHeight="1">
      <c r="A131" s="191"/>
      <c r="B131" s="192"/>
      <c r="C131" s="193" t="s">
        <v>114</v>
      </c>
      <c r="D131" s="194" t="s">
        <v>61</v>
      </c>
      <c r="E131" s="194" t="s">
        <v>57</v>
      </c>
      <c r="F131" s="194" t="s">
        <v>58</v>
      </c>
      <c r="G131" s="194" t="s">
        <v>115</v>
      </c>
      <c r="H131" s="194" t="s">
        <v>116</v>
      </c>
      <c r="I131" s="194" t="s">
        <v>117</v>
      </c>
      <c r="J131" s="194" t="s">
        <v>102</v>
      </c>
      <c r="K131" s="195" t="s">
        <v>118</v>
      </c>
      <c r="L131" s="196"/>
      <c r="M131" s="100" t="s">
        <v>1</v>
      </c>
      <c r="N131" s="101" t="s">
        <v>40</v>
      </c>
      <c r="O131" s="101" t="s">
        <v>119</v>
      </c>
      <c r="P131" s="101" t="s">
        <v>120</v>
      </c>
      <c r="Q131" s="101" t="s">
        <v>121</v>
      </c>
      <c r="R131" s="101" t="s">
        <v>122</v>
      </c>
      <c r="S131" s="101" t="s">
        <v>123</v>
      </c>
      <c r="T131" s="102" t="s">
        <v>124</v>
      </c>
      <c r="U131" s="191"/>
      <c r="V131" s="191"/>
      <c r="W131" s="191"/>
      <c r="X131" s="191"/>
      <c r="Y131" s="191"/>
      <c r="Z131" s="191"/>
      <c r="AA131" s="191"/>
      <c r="AB131" s="191"/>
      <c r="AC131" s="191"/>
      <c r="AD131" s="191"/>
      <c r="AE131" s="191"/>
    </row>
    <row r="132" s="2" customFormat="1" ht="22.8" customHeight="1">
      <c r="A132" s="38"/>
      <c r="B132" s="39"/>
      <c r="C132" s="107" t="s">
        <v>125</v>
      </c>
      <c r="D132" s="40"/>
      <c r="E132" s="40"/>
      <c r="F132" s="40"/>
      <c r="G132" s="40"/>
      <c r="H132" s="40"/>
      <c r="I132" s="40"/>
      <c r="J132" s="197">
        <f>BK132</f>
        <v>0</v>
      </c>
      <c r="K132" s="40"/>
      <c r="L132" s="44"/>
      <c r="M132" s="103"/>
      <c r="N132" s="198"/>
      <c r="O132" s="104"/>
      <c r="P132" s="199">
        <f>P133+P151+P199+P202+P209</f>
        <v>0</v>
      </c>
      <c r="Q132" s="104"/>
      <c r="R132" s="199">
        <f>R133+R151+R199+R202+R209</f>
        <v>0.089810000000000001</v>
      </c>
      <c r="S132" s="104"/>
      <c r="T132" s="200">
        <f>T133+T151+T199+T202+T209</f>
        <v>0.030900000000000004</v>
      </c>
      <c r="U132" s="38"/>
      <c r="V132" s="38"/>
      <c r="W132" s="38"/>
      <c r="X132" s="38"/>
      <c r="Y132" s="38"/>
      <c r="Z132" s="38"/>
      <c r="AA132" s="38"/>
      <c r="AB132" s="38"/>
      <c r="AC132" s="38"/>
      <c r="AD132" s="38"/>
      <c r="AE132" s="38"/>
      <c r="AT132" s="17" t="s">
        <v>75</v>
      </c>
      <c r="AU132" s="17" t="s">
        <v>104</v>
      </c>
      <c r="BK132" s="201">
        <f>BK133+BK151+BK199+BK202+BK209</f>
        <v>0</v>
      </c>
    </row>
    <row r="133" s="12" customFormat="1" ht="25.92" customHeight="1">
      <c r="A133" s="12"/>
      <c r="B133" s="202"/>
      <c r="C133" s="203"/>
      <c r="D133" s="204" t="s">
        <v>75</v>
      </c>
      <c r="E133" s="205" t="s">
        <v>126</v>
      </c>
      <c r="F133" s="205" t="s">
        <v>127</v>
      </c>
      <c r="G133" s="203"/>
      <c r="H133" s="203"/>
      <c r="I133" s="206"/>
      <c r="J133" s="207">
        <f>BK133</f>
        <v>0</v>
      </c>
      <c r="K133" s="203"/>
      <c r="L133" s="208"/>
      <c r="M133" s="209"/>
      <c r="N133" s="210"/>
      <c r="O133" s="210"/>
      <c r="P133" s="211">
        <f>P134+P147+P149</f>
        <v>0</v>
      </c>
      <c r="Q133" s="210"/>
      <c r="R133" s="211">
        <f>R134+R147+R149</f>
        <v>0.0034500000000000004</v>
      </c>
      <c r="S133" s="210"/>
      <c r="T133" s="212">
        <f>T134+T147+T149</f>
        <v>0.030900000000000004</v>
      </c>
      <c r="U133" s="12"/>
      <c r="V133" s="12"/>
      <c r="W133" s="12"/>
      <c r="X133" s="12"/>
      <c r="Y133" s="12"/>
      <c r="Z133" s="12"/>
      <c r="AA133" s="12"/>
      <c r="AB133" s="12"/>
      <c r="AC133" s="12"/>
      <c r="AD133" s="12"/>
      <c r="AE133" s="12"/>
      <c r="AR133" s="213" t="s">
        <v>21</v>
      </c>
      <c r="AT133" s="214" t="s">
        <v>75</v>
      </c>
      <c r="AU133" s="214" t="s">
        <v>76</v>
      </c>
      <c r="AY133" s="213" t="s">
        <v>128</v>
      </c>
      <c r="BK133" s="215">
        <f>BK134+BK147+BK149</f>
        <v>0</v>
      </c>
    </row>
    <row r="134" s="12" customFormat="1" ht="22.8" customHeight="1">
      <c r="A134" s="12"/>
      <c r="B134" s="202"/>
      <c r="C134" s="203"/>
      <c r="D134" s="204" t="s">
        <v>75</v>
      </c>
      <c r="E134" s="216" t="s">
        <v>136</v>
      </c>
      <c r="F134" s="216" t="s">
        <v>137</v>
      </c>
      <c r="G134" s="203"/>
      <c r="H134" s="203"/>
      <c r="I134" s="206"/>
      <c r="J134" s="217">
        <f>BK134</f>
        <v>0</v>
      </c>
      <c r="K134" s="203"/>
      <c r="L134" s="208"/>
      <c r="M134" s="209"/>
      <c r="N134" s="210"/>
      <c r="O134" s="210"/>
      <c r="P134" s="211">
        <f>SUM(P135:P146)</f>
        <v>0</v>
      </c>
      <c r="Q134" s="210"/>
      <c r="R134" s="211">
        <f>SUM(R135:R146)</f>
        <v>0.0034500000000000004</v>
      </c>
      <c r="S134" s="210"/>
      <c r="T134" s="212">
        <f>SUM(T135:T146)</f>
        <v>0.030900000000000004</v>
      </c>
      <c r="U134" s="12"/>
      <c r="V134" s="12"/>
      <c r="W134" s="12"/>
      <c r="X134" s="12"/>
      <c r="Y134" s="12"/>
      <c r="Z134" s="12"/>
      <c r="AA134" s="12"/>
      <c r="AB134" s="12"/>
      <c r="AC134" s="12"/>
      <c r="AD134" s="12"/>
      <c r="AE134" s="12"/>
      <c r="AR134" s="213" t="s">
        <v>21</v>
      </c>
      <c r="AT134" s="214" t="s">
        <v>75</v>
      </c>
      <c r="AU134" s="214" t="s">
        <v>21</v>
      </c>
      <c r="AY134" s="213" t="s">
        <v>128</v>
      </c>
      <c r="BK134" s="215">
        <f>SUM(BK135:BK146)</f>
        <v>0</v>
      </c>
    </row>
    <row r="135" s="2" customFormat="1" ht="37.8" customHeight="1">
      <c r="A135" s="38"/>
      <c r="B135" s="39"/>
      <c r="C135" s="218" t="s">
        <v>21</v>
      </c>
      <c r="D135" s="218" t="s">
        <v>131</v>
      </c>
      <c r="E135" s="219" t="s">
        <v>138</v>
      </c>
      <c r="F135" s="220" t="s">
        <v>139</v>
      </c>
      <c r="G135" s="221" t="s">
        <v>140</v>
      </c>
      <c r="H135" s="222">
        <v>50</v>
      </c>
      <c r="I135" s="223"/>
      <c r="J135" s="224">
        <f>ROUND(I135*H135,2)</f>
        <v>0</v>
      </c>
      <c r="K135" s="220" t="s">
        <v>141</v>
      </c>
      <c r="L135" s="44"/>
      <c r="M135" s="225" t="s">
        <v>1</v>
      </c>
      <c r="N135" s="226" t="s">
        <v>41</v>
      </c>
      <c r="O135" s="91"/>
      <c r="P135" s="227">
        <f>O135*H135</f>
        <v>0</v>
      </c>
      <c r="Q135" s="227">
        <v>0</v>
      </c>
      <c r="R135" s="227">
        <f>Q135*H135</f>
        <v>0</v>
      </c>
      <c r="S135" s="227">
        <v>0</v>
      </c>
      <c r="T135" s="228">
        <f>S135*H135</f>
        <v>0</v>
      </c>
      <c r="U135" s="38"/>
      <c r="V135" s="38"/>
      <c r="W135" s="38"/>
      <c r="X135" s="38"/>
      <c r="Y135" s="38"/>
      <c r="Z135" s="38"/>
      <c r="AA135" s="38"/>
      <c r="AB135" s="38"/>
      <c r="AC135" s="38"/>
      <c r="AD135" s="38"/>
      <c r="AE135" s="38"/>
      <c r="AR135" s="229" t="s">
        <v>135</v>
      </c>
      <c r="AT135" s="229" t="s">
        <v>131</v>
      </c>
      <c r="AU135" s="229" t="s">
        <v>84</v>
      </c>
      <c r="AY135" s="17" t="s">
        <v>128</v>
      </c>
      <c r="BE135" s="230">
        <f>IF(N135="základní",J135,0)</f>
        <v>0</v>
      </c>
      <c r="BF135" s="230">
        <f>IF(N135="snížená",J135,0)</f>
        <v>0</v>
      </c>
      <c r="BG135" s="230">
        <f>IF(N135="zákl. přenesená",J135,0)</f>
        <v>0</v>
      </c>
      <c r="BH135" s="230">
        <f>IF(N135="sníž. přenesená",J135,0)</f>
        <v>0</v>
      </c>
      <c r="BI135" s="230">
        <f>IF(N135="nulová",J135,0)</f>
        <v>0</v>
      </c>
      <c r="BJ135" s="17" t="s">
        <v>21</v>
      </c>
      <c r="BK135" s="230">
        <f>ROUND(I135*H135,2)</f>
        <v>0</v>
      </c>
      <c r="BL135" s="17" t="s">
        <v>135</v>
      </c>
      <c r="BM135" s="229" t="s">
        <v>84</v>
      </c>
    </row>
    <row r="136" s="13" customFormat="1">
      <c r="A136" s="13"/>
      <c r="B136" s="231"/>
      <c r="C136" s="232"/>
      <c r="D136" s="233" t="s">
        <v>142</v>
      </c>
      <c r="E136" s="234" t="s">
        <v>1</v>
      </c>
      <c r="F136" s="235" t="s">
        <v>719</v>
      </c>
      <c r="G136" s="232"/>
      <c r="H136" s="236">
        <v>50</v>
      </c>
      <c r="I136" s="237"/>
      <c r="J136" s="232"/>
      <c r="K136" s="232"/>
      <c r="L136" s="238"/>
      <c r="M136" s="239"/>
      <c r="N136" s="240"/>
      <c r="O136" s="240"/>
      <c r="P136" s="240"/>
      <c r="Q136" s="240"/>
      <c r="R136" s="240"/>
      <c r="S136" s="240"/>
      <c r="T136" s="241"/>
      <c r="U136" s="13"/>
      <c r="V136" s="13"/>
      <c r="W136" s="13"/>
      <c r="X136" s="13"/>
      <c r="Y136" s="13"/>
      <c r="Z136" s="13"/>
      <c r="AA136" s="13"/>
      <c r="AB136" s="13"/>
      <c r="AC136" s="13"/>
      <c r="AD136" s="13"/>
      <c r="AE136" s="13"/>
      <c r="AT136" s="242" t="s">
        <v>142</v>
      </c>
      <c r="AU136" s="242" t="s">
        <v>84</v>
      </c>
      <c r="AV136" s="13" t="s">
        <v>84</v>
      </c>
      <c r="AW136" s="13" t="s">
        <v>144</v>
      </c>
      <c r="AX136" s="13" t="s">
        <v>76</v>
      </c>
      <c r="AY136" s="242" t="s">
        <v>128</v>
      </c>
    </row>
    <row r="137" s="14" customFormat="1">
      <c r="A137" s="14"/>
      <c r="B137" s="243"/>
      <c r="C137" s="244"/>
      <c r="D137" s="233" t="s">
        <v>142</v>
      </c>
      <c r="E137" s="245" t="s">
        <v>1</v>
      </c>
      <c r="F137" s="246" t="s">
        <v>145</v>
      </c>
      <c r="G137" s="244"/>
      <c r="H137" s="247">
        <v>50</v>
      </c>
      <c r="I137" s="248"/>
      <c r="J137" s="244"/>
      <c r="K137" s="244"/>
      <c r="L137" s="249"/>
      <c r="M137" s="250"/>
      <c r="N137" s="251"/>
      <c r="O137" s="251"/>
      <c r="P137" s="251"/>
      <c r="Q137" s="251"/>
      <c r="R137" s="251"/>
      <c r="S137" s="251"/>
      <c r="T137" s="252"/>
      <c r="U137" s="14"/>
      <c r="V137" s="14"/>
      <c r="W137" s="14"/>
      <c r="X137" s="14"/>
      <c r="Y137" s="14"/>
      <c r="Z137" s="14"/>
      <c r="AA137" s="14"/>
      <c r="AB137" s="14"/>
      <c r="AC137" s="14"/>
      <c r="AD137" s="14"/>
      <c r="AE137" s="14"/>
      <c r="AT137" s="253" t="s">
        <v>142</v>
      </c>
      <c r="AU137" s="253" t="s">
        <v>84</v>
      </c>
      <c r="AV137" s="14" t="s">
        <v>135</v>
      </c>
      <c r="AW137" s="14" t="s">
        <v>144</v>
      </c>
      <c r="AX137" s="14" t="s">
        <v>21</v>
      </c>
      <c r="AY137" s="253" t="s">
        <v>128</v>
      </c>
    </row>
    <row r="138" s="2" customFormat="1" ht="24.15" customHeight="1">
      <c r="A138" s="38"/>
      <c r="B138" s="39"/>
      <c r="C138" s="218" t="s">
        <v>84</v>
      </c>
      <c r="D138" s="218" t="s">
        <v>131</v>
      </c>
      <c r="E138" s="219" t="s">
        <v>361</v>
      </c>
      <c r="F138" s="220" t="s">
        <v>362</v>
      </c>
      <c r="G138" s="221" t="s">
        <v>152</v>
      </c>
      <c r="H138" s="222">
        <v>6</v>
      </c>
      <c r="I138" s="223"/>
      <c r="J138" s="224">
        <f>ROUND(I138*H138,2)</f>
        <v>0</v>
      </c>
      <c r="K138" s="220" t="s">
        <v>141</v>
      </c>
      <c r="L138" s="44"/>
      <c r="M138" s="225" t="s">
        <v>1</v>
      </c>
      <c r="N138" s="226" t="s">
        <v>41</v>
      </c>
      <c r="O138" s="91"/>
      <c r="P138" s="227">
        <f>O138*H138</f>
        <v>0</v>
      </c>
      <c r="Q138" s="227">
        <v>9.0000000000000006E-05</v>
      </c>
      <c r="R138" s="227">
        <f>Q138*H138</f>
        <v>0.00054000000000000001</v>
      </c>
      <c r="S138" s="227">
        <v>0.0030000000000000001</v>
      </c>
      <c r="T138" s="228">
        <f>S138*H138</f>
        <v>0.018000000000000002</v>
      </c>
      <c r="U138" s="38"/>
      <c r="V138" s="38"/>
      <c r="W138" s="38"/>
      <c r="X138" s="38"/>
      <c r="Y138" s="38"/>
      <c r="Z138" s="38"/>
      <c r="AA138" s="38"/>
      <c r="AB138" s="38"/>
      <c r="AC138" s="38"/>
      <c r="AD138" s="38"/>
      <c r="AE138" s="38"/>
      <c r="AR138" s="229" t="s">
        <v>135</v>
      </c>
      <c r="AT138" s="229" t="s">
        <v>131</v>
      </c>
      <c r="AU138" s="229" t="s">
        <v>84</v>
      </c>
      <c r="AY138" s="17" t="s">
        <v>128</v>
      </c>
      <c r="BE138" s="230">
        <f>IF(N138="základní",J138,0)</f>
        <v>0</v>
      </c>
      <c r="BF138" s="230">
        <f>IF(N138="snížená",J138,0)</f>
        <v>0</v>
      </c>
      <c r="BG138" s="230">
        <f>IF(N138="zákl. přenesená",J138,0)</f>
        <v>0</v>
      </c>
      <c r="BH138" s="230">
        <f>IF(N138="sníž. přenesená",J138,0)</f>
        <v>0</v>
      </c>
      <c r="BI138" s="230">
        <f>IF(N138="nulová",J138,0)</f>
        <v>0</v>
      </c>
      <c r="BJ138" s="17" t="s">
        <v>21</v>
      </c>
      <c r="BK138" s="230">
        <f>ROUND(I138*H138,2)</f>
        <v>0</v>
      </c>
      <c r="BL138" s="17" t="s">
        <v>135</v>
      </c>
      <c r="BM138" s="229" t="s">
        <v>135</v>
      </c>
    </row>
    <row r="139" s="13" customFormat="1">
      <c r="A139" s="13"/>
      <c r="B139" s="231"/>
      <c r="C139" s="232"/>
      <c r="D139" s="233" t="s">
        <v>142</v>
      </c>
      <c r="E139" s="234" t="s">
        <v>1</v>
      </c>
      <c r="F139" s="235" t="s">
        <v>720</v>
      </c>
      <c r="G139" s="232"/>
      <c r="H139" s="236">
        <v>6</v>
      </c>
      <c r="I139" s="237"/>
      <c r="J139" s="232"/>
      <c r="K139" s="232"/>
      <c r="L139" s="238"/>
      <c r="M139" s="239"/>
      <c r="N139" s="240"/>
      <c r="O139" s="240"/>
      <c r="P139" s="240"/>
      <c r="Q139" s="240"/>
      <c r="R139" s="240"/>
      <c r="S139" s="240"/>
      <c r="T139" s="241"/>
      <c r="U139" s="13"/>
      <c r="V139" s="13"/>
      <c r="W139" s="13"/>
      <c r="X139" s="13"/>
      <c r="Y139" s="13"/>
      <c r="Z139" s="13"/>
      <c r="AA139" s="13"/>
      <c r="AB139" s="13"/>
      <c r="AC139" s="13"/>
      <c r="AD139" s="13"/>
      <c r="AE139" s="13"/>
      <c r="AT139" s="242" t="s">
        <v>142</v>
      </c>
      <c r="AU139" s="242" t="s">
        <v>84</v>
      </c>
      <c r="AV139" s="13" t="s">
        <v>84</v>
      </c>
      <c r="AW139" s="13" t="s">
        <v>144</v>
      </c>
      <c r="AX139" s="13" t="s">
        <v>76</v>
      </c>
      <c r="AY139" s="242" t="s">
        <v>128</v>
      </c>
    </row>
    <row r="140" s="14" customFormat="1">
      <c r="A140" s="14"/>
      <c r="B140" s="243"/>
      <c r="C140" s="244"/>
      <c r="D140" s="233" t="s">
        <v>142</v>
      </c>
      <c r="E140" s="245" t="s">
        <v>1</v>
      </c>
      <c r="F140" s="246" t="s">
        <v>145</v>
      </c>
      <c r="G140" s="244"/>
      <c r="H140" s="247">
        <v>6</v>
      </c>
      <c r="I140" s="248"/>
      <c r="J140" s="244"/>
      <c r="K140" s="244"/>
      <c r="L140" s="249"/>
      <c r="M140" s="250"/>
      <c r="N140" s="251"/>
      <c r="O140" s="251"/>
      <c r="P140" s="251"/>
      <c r="Q140" s="251"/>
      <c r="R140" s="251"/>
      <c r="S140" s="251"/>
      <c r="T140" s="252"/>
      <c r="U140" s="14"/>
      <c r="V140" s="14"/>
      <c r="W140" s="14"/>
      <c r="X140" s="14"/>
      <c r="Y140" s="14"/>
      <c r="Z140" s="14"/>
      <c r="AA140" s="14"/>
      <c r="AB140" s="14"/>
      <c r="AC140" s="14"/>
      <c r="AD140" s="14"/>
      <c r="AE140" s="14"/>
      <c r="AT140" s="253" t="s">
        <v>142</v>
      </c>
      <c r="AU140" s="253" t="s">
        <v>84</v>
      </c>
      <c r="AV140" s="14" t="s">
        <v>135</v>
      </c>
      <c r="AW140" s="14" t="s">
        <v>144</v>
      </c>
      <c r="AX140" s="14" t="s">
        <v>21</v>
      </c>
      <c r="AY140" s="253" t="s">
        <v>128</v>
      </c>
    </row>
    <row r="141" s="2" customFormat="1" ht="44.25" customHeight="1">
      <c r="A141" s="38"/>
      <c r="B141" s="39"/>
      <c r="C141" s="218" t="s">
        <v>129</v>
      </c>
      <c r="D141" s="218" t="s">
        <v>131</v>
      </c>
      <c r="E141" s="219" t="s">
        <v>364</v>
      </c>
      <c r="F141" s="220" t="s">
        <v>365</v>
      </c>
      <c r="G141" s="221" t="s">
        <v>152</v>
      </c>
      <c r="H141" s="222">
        <v>3</v>
      </c>
      <c r="I141" s="223"/>
      <c r="J141" s="224">
        <f>ROUND(I141*H141,2)</f>
        <v>0</v>
      </c>
      <c r="K141" s="220" t="s">
        <v>141</v>
      </c>
      <c r="L141" s="44"/>
      <c r="M141" s="225" t="s">
        <v>1</v>
      </c>
      <c r="N141" s="226" t="s">
        <v>41</v>
      </c>
      <c r="O141" s="91"/>
      <c r="P141" s="227">
        <f>O141*H141</f>
        <v>0</v>
      </c>
      <c r="Q141" s="227">
        <v>0.00097000000000000005</v>
      </c>
      <c r="R141" s="227">
        <f>Q141*H141</f>
        <v>0.0029100000000000003</v>
      </c>
      <c r="S141" s="227">
        <v>0.0043</v>
      </c>
      <c r="T141" s="228">
        <f>S141*H141</f>
        <v>0.0129</v>
      </c>
      <c r="U141" s="38"/>
      <c r="V141" s="38"/>
      <c r="W141" s="38"/>
      <c r="X141" s="38"/>
      <c r="Y141" s="38"/>
      <c r="Z141" s="38"/>
      <c r="AA141" s="38"/>
      <c r="AB141" s="38"/>
      <c r="AC141" s="38"/>
      <c r="AD141" s="38"/>
      <c r="AE141" s="38"/>
      <c r="AR141" s="229" t="s">
        <v>135</v>
      </c>
      <c r="AT141" s="229" t="s">
        <v>131</v>
      </c>
      <c r="AU141" s="229" t="s">
        <v>84</v>
      </c>
      <c r="AY141" s="17" t="s">
        <v>128</v>
      </c>
      <c r="BE141" s="230">
        <f>IF(N141="základní",J141,0)</f>
        <v>0</v>
      </c>
      <c r="BF141" s="230">
        <f>IF(N141="snížená",J141,0)</f>
        <v>0</v>
      </c>
      <c r="BG141" s="230">
        <f>IF(N141="zákl. přenesená",J141,0)</f>
        <v>0</v>
      </c>
      <c r="BH141" s="230">
        <f>IF(N141="sníž. přenesená",J141,0)</f>
        <v>0</v>
      </c>
      <c r="BI141" s="230">
        <f>IF(N141="nulová",J141,0)</f>
        <v>0</v>
      </c>
      <c r="BJ141" s="17" t="s">
        <v>21</v>
      </c>
      <c r="BK141" s="230">
        <f>ROUND(I141*H141,2)</f>
        <v>0</v>
      </c>
      <c r="BL141" s="17" t="s">
        <v>135</v>
      </c>
      <c r="BM141" s="229" t="s">
        <v>154</v>
      </c>
    </row>
    <row r="142" s="13" customFormat="1">
      <c r="A142" s="13"/>
      <c r="B142" s="231"/>
      <c r="C142" s="232"/>
      <c r="D142" s="233" t="s">
        <v>142</v>
      </c>
      <c r="E142" s="234" t="s">
        <v>1</v>
      </c>
      <c r="F142" s="235" t="s">
        <v>721</v>
      </c>
      <c r="G142" s="232"/>
      <c r="H142" s="236">
        <v>3</v>
      </c>
      <c r="I142" s="237"/>
      <c r="J142" s="232"/>
      <c r="K142" s="232"/>
      <c r="L142" s="238"/>
      <c r="M142" s="239"/>
      <c r="N142" s="240"/>
      <c r="O142" s="240"/>
      <c r="P142" s="240"/>
      <c r="Q142" s="240"/>
      <c r="R142" s="240"/>
      <c r="S142" s="240"/>
      <c r="T142" s="241"/>
      <c r="U142" s="13"/>
      <c r="V142" s="13"/>
      <c r="W142" s="13"/>
      <c r="X142" s="13"/>
      <c r="Y142" s="13"/>
      <c r="Z142" s="13"/>
      <c r="AA142" s="13"/>
      <c r="AB142" s="13"/>
      <c r="AC142" s="13"/>
      <c r="AD142" s="13"/>
      <c r="AE142" s="13"/>
      <c r="AT142" s="242" t="s">
        <v>142</v>
      </c>
      <c r="AU142" s="242" t="s">
        <v>84</v>
      </c>
      <c r="AV142" s="13" t="s">
        <v>84</v>
      </c>
      <c r="AW142" s="13" t="s">
        <v>144</v>
      </c>
      <c r="AX142" s="13" t="s">
        <v>76</v>
      </c>
      <c r="AY142" s="242" t="s">
        <v>128</v>
      </c>
    </row>
    <row r="143" s="14" customFormat="1">
      <c r="A143" s="14"/>
      <c r="B143" s="243"/>
      <c r="C143" s="244"/>
      <c r="D143" s="233" t="s">
        <v>142</v>
      </c>
      <c r="E143" s="245" t="s">
        <v>1</v>
      </c>
      <c r="F143" s="246" t="s">
        <v>145</v>
      </c>
      <c r="G143" s="244"/>
      <c r="H143" s="247">
        <v>3</v>
      </c>
      <c r="I143" s="248"/>
      <c r="J143" s="244"/>
      <c r="K143" s="244"/>
      <c r="L143" s="249"/>
      <c r="M143" s="250"/>
      <c r="N143" s="251"/>
      <c r="O143" s="251"/>
      <c r="P143" s="251"/>
      <c r="Q143" s="251"/>
      <c r="R143" s="251"/>
      <c r="S143" s="251"/>
      <c r="T143" s="252"/>
      <c r="U143" s="14"/>
      <c r="V143" s="14"/>
      <c r="W143" s="14"/>
      <c r="X143" s="14"/>
      <c r="Y143" s="14"/>
      <c r="Z143" s="14"/>
      <c r="AA143" s="14"/>
      <c r="AB143" s="14"/>
      <c r="AC143" s="14"/>
      <c r="AD143" s="14"/>
      <c r="AE143" s="14"/>
      <c r="AT143" s="253" t="s">
        <v>142</v>
      </c>
      <c r="AU143" s="253" t="s">
        <v>84</v>
      </c>
      <c r="AV143" s="14" t="s">
        <v>135</v>
      </c>
      <c r="AW143" s="14" t="s">
        <v>144</v>
      </c>
      <c r="AX143" s="14" t="s">
        <v>21</v>
      </c>
      <c r="AY143" s="253" t="s">
        <v>128</v>
      </c>
    </row>
    <row r="144" s="2" customFormat="1" ht="33" customHeight="1">
      <c r="A144" s="38"/>
      <c r="B144" s="39"/>
      <c r="C144" s="218" t="s">
        <v>135</v>
      </c>
      <c r="D144" s="218" t="s">
        <v>131</v>
      </c>
      <c r="E144" s="219" t="s">
        <v>367</v>
      </c>
      <c r="F144" s="220" t="s">
        <v>722</v>
      </c>
      <c r="G144" s="221" t="s">
        <v>692</v>
      </c>
      <c r="H144" s="222">
        <v>2</v>
      </c>
      <c r="I144" s="223"/>
      <c r="J144" s="224">
        <f>ROUND(I144*H144,2)</f>
        <v>0</v>
      </c>
      <c r="K144" s="220" t="s">
        <v>1</v>
      </c>
      <c r="L144" s="44"/>
      <c r="M144" s="225" t="s">
        <v>1</v>
      </c>
      <c r="N144" s="226" t="s">
        <v>41</v>
      </c>
      <c r="O144" s="91"/>
      <c r="P144" s="227">
        <f>O144*H144</f>
        <v>0</v>
      </c>
      <c r="Q144" s="227">
        <v>0</v>
      </c>
      <c r="R144" s="227">
        <f>Q144*H144</f>
        <v>0</v>
      </c>
      <c r="S144" s="227">
        <v>0</v>
      </c>
      <c r="T144" s="228">
        <f>S144*H144</f>
        <v>0</v>
      </c>
      <c r="U144" s="38"/>
      <c r="V144" s="38"/>
      <c r="W144" s="38"/>
      <c r="X144" s="38"/>
      <c r="Y144" s="38"/>
      <c r="Z144" s="38"/>
      <c r="AA144" s="38"/>
      <c r="AB144" s="38"/>
      <c r="AC144" s="38"/>
      <c r="AD144" s="38"/>
      <c r="AE144" s="38"/>
      <c r="AR144" s="229" t="s">
        <v>135</v>
      </c>
      <c r="AT144" s="229" t="s">
        <v>131</v>
      </c>
      <c r="AU144" s="229" t="s">
        <v>84</v>
      </c>
      <c r="AY144" s="17" t="s">
        <v>128</v>
      </c>
      <c r="BE144" s="230">
        <f>IF(N144="základní",J144,0)</f>
        <v>0</v>
      </c>
      <c r="BF144" s="230">
        <f>IF(N144="snížená",J144,0)</f>
        <v>0</v>
      </c>
      <c r="BG144" s="230">
        <f>IF(N144="zákl. přenesená",J144,0)</f>
        <v>0</v>
      </c>
      <c r="BH144" s="230">
        <f>IF(N144="sníž. přenesená",J144,0)</f>
        <v>0</v>
      </c>
      <c r="BI144" s="230">
        <f>IF(N144="nulová",J144,0)</f>
        <v>0</v>
      </c>
      <c r="BJ144" s="17" t="s">
        <v>21</v>
      </c>
      <c r="BK144" s="230">
        <f>ROUND(I144*H144,2)</f>
        <v>0</v>
      </c>
      <c r="BL144" s="17" t="s">
        <v>135</v>
      </c>
      <c r="BM144" s="229" t="s">
        <v>159</v>
      </c>
    </row>
    <row r="145" s="13" customFormat="1">
      <c r="A145" s="13"/>
      <c r="B145" s="231"/>
      <c r="C145" s="232"/>
      <c r="D145" s="233" t="s">
        <v>142</v>
      </c>
      <c r="E145" s="234" t="s">
        <v>1</v>
      </c>
      <c r="F145" s="235" t="s">
        <v>84</v>
      </c>
      <c r="G145" s="232"/>
      <c r="H145" s="236">
        <v>2</v>
      </c>
      <c r="I145" s="237"/>
      <c r="J145" s="232"/>
      <c r="K145" s="232"/>
      <c r="L145" s="238"/>
      <c r="M145" s="239"/>
      <c r="N145" s="240"/>
      <c r="O145" s="240"/>
      <c r="P145" s="240"/>
      <c r="Q145" s="240"/>
      <c r="R145" s="240"/>
      <c r="S145" s="240"/>
      <c r="T145" s="241"/>
      <c r="U145" s="13"/>
      <c r="V145" s="13"/>
      <c r="W145" s="13"/>
      <c r="X145" s="13"/>
      <c r="Y145" s="13"/>
      <c r="Z145" s="13"/>
      <c r="AA145" s="13"/>
      <c r="AB145" s="13"/>
      <c r="AC145" s="13"/>
      <c r="AD145" s="13"/>
      <c r="AE145" s="13"/>
      <c r="AT145" s="242" t="s">
        <v>142</v>
      </c>
      <c r="AU145" s="242" t="s">
        <v>84</v>
      </c>
      <c r="AV145" s="13" t="s">
        <v>84</v>
      </c>
      <c r="AW145" s="13" t="s">
        <v>144</v>
      </c>
      <c r="AX145" s="13" t="s">
        <v>76</v>
      </c>
      <c r="AY145" s="242" t="s">
        <v>128</v>
      </c>
    </row>
    <row r="146" s="14" customFormat="1">
      <c r="A146" s="14"/>
      <c r="B146" s="243"/>
      <c r="C146" s="244"/>
      <c r="D146" s="233" t="s">
        <v>142</v>
      </c>
      <c r="E146" s="245" t="s">
        <v>1</v>
      </c>
      <c r="F146" s="246" t="s">
        <v>145</v>
      </c>
      <c r="G146" s="244"/>
      <c r="H146" s="247">
        <v>2</v>
      </c>
      <c r="I146" s="248"/>
      <c r="J146" s="244"/>
      <c r="K146" s="244"/>
      <c r="L146" s="249"/>
      <c r="M146" s="250"/>
      <c r="N146" s="251"/>
      <c r="O146" s="251"/>
      <c r="P146" s="251"/>
      <c r="Q146" s="251"/>
      <c r="R146" s="251"/>
      <c r="S146" s="251"/>
      <c r="T146" s="252"/>
      <c r="U146" s="14"/>
      <c r="V146" s="14"/>
      <c r="W146" s="14"/>
      <c r="X146" s="14"/>
      <c r="Y146" s="14"/>
      <c r="Z146" s="14"/>
      <c r="AA146" s="14"/>
      <c r="AB146" s="14"/>
      <c r="AC146" s="14"/>
      <c r="AD146" s="14"/>
      <c r="AE146" s="14"/>
      <c r="AT146" s="253" t="s">
        <v>142</v>
      </c>
      <c r="AU146" s="253" t="s">
        <v>84</v>
      </c>
      <c r="AV146" s="14" t="s">
        <v>135</v>
      </c>
      <c r="AW146" s="14" t="s">
        <v>144</v>
      </c>
      <c r="AX146" s="14" t="s">
        <v>21</v>
      </c>
      <c r="AY146" s="253" t="s">
        <v>128</v>
      </c>
    </row>
    <row r="147" s="12" customFormat="1" ht="22.8" customHeight="1">
      <c r="A147" s="12"/>
      <c r="B147" s="202"/>
      <c r="C147" s="203"/>
      <c r="D147" s="204" t="s">
        <v>75</v>
      </c>
      <c r="E147" s="216" t="s">
        <v>723</v>
      </c>
      <c r="F147" s="216" t="s">
        <v>724</v>
      </c>
      <c r="G147" s="203"/>
      <c r="H147" s="203"/>
      <c r="I147" s="206"/>
      <c r="J147" s="217">
        <f>BK147</f>
        <v>0</v>
      </c>
      <c r="K147" s="203"/>
      <c r="L147" s="208"/>
      <c r="M147" s="209"/>
      <c r="N147" s="210"/>
      <c r="O147" s="210"/>
      <c r="P147" s="211">
        <f>P148</f>
        <v>0</v>
      </c>
      <c r="Q147" s="210"/>
      <c r="R147" s="211">
        <f>R148</f>
        <v>0</v>
      </c>
      <c r="S147" s="210"/>
      <c r="T147" s="212">
        <f>T148</f>
        <v>0</v>
      </c>
      <c r="U147" s="12"/>
      <c r="V147" s="12"/>
      <c r="W147" s="12"/>
      <c r="X147" s="12"/>
      <c r="Y147" s="12"/>
      <c r="Z147" s="12"/>
      <c r="AA147" s="12"/>
      <c r="AB147" s="12"/>
      <c r="AC147" s="12"/>
      <c r="AD147" s="12"/>
      <c r="AE147" s="12"/>
      <c r="AR147" s="213" t="s">
        <v>21</v>
      </c>
      <c r="AT147" s="214" t="s">
        <v>75</v>
      </c>
      <c r="AU147" s="214" t="s">
        <v>21</v>
      </c>
      <c r="AY147" s="213" t="s">
        <v>128</v>
      </c>
      <c r="BK147" s="215">
        <f>BK148</f>
        <v>0</v>
      </c>
    </row>
    <row r="148" s="2" customFormat="1" ht="49.05" customHeight="1">
      <c r="A148" s="38"/>
      <c r="B148" s="39"/>
      <c r="C148" s="218" t="s">
        <v>160</v>
      </c>
      <c r="D148" s="218" t="s">
        <v>131</v>
      </c>
      <c r="E148" s="219" t="s">
        <v>725</v>
      </c>
      <c r="F148" s="220" t="s">
        <v>726</v>
      </c>
      <c r="G148" s="221" t="s">
        <v>692</v>
      </c>
      <c r="H148" s="222">
        <v>1</v>
      </c>
      <c r="I148" s="223"/>
      <c r="J148" s="224">
        <f>ROUND(I148*H148,2)</f>
        <v>0</v>
      </c>
      <c r="K148" s="220" t="s">
        <v>1</v>
      </c>
      <c r="L148" s="44"/>
      <c r="M148" s="225" t="s">
        <v>1</v>
      </c>
      <c r="N148" s="226" t="s">
        <v>41</v>
      </c>
      <c r="O148" s="91"/>
      <c r="P148" s="227">
        <f>O148*H148</f>
        <v>0</v>
      </c>
      <c r="Q148" s="227">
        <v>0</v>
      </c>
      <c r="R148" s="227">
        <f>Q148*H148</f>
        <v>0</v>
      </c>
      <c r="S148" s="227">
        <v>0</v>
      </c>
      <c r="T148" s="228">
        <f>S148*H148</f>
        <v>0</v>
      </c>
      <c r="U148" s="38"/>
      <c r="V148" s="38"/>
      <c r="W148" s="38"/>
      <c r="X148" s="38"/>
      <c r="Y148" s="38"/>
      <c r="Z148" s="38"/>
      <c r="AA148" s="38"/>
      <c r="AB148" s="38"/>
      <c r="AC148" s="38"/>
      <c r="AD148" s="38"/>
      <c r="AE148" s="38"/>
      <c r="AR148" s="229" t="s">
        <v>135</v>
      </c>
      <c r="AT148" s="229" t="s">
        <v>131</v>
      </c>
      <c r="AU148" s="229" t="s">
        <v>84</v>
      </c>
      <c r="AY148" s="17" t="s">
        <v>128</v>
      </c>
      <c r="BE148" s="230">
        <f>IF(N148="základní",J148,0)</f>
        <v>0</v>
      </c>
      <c r="BF148" s="230">
        <f>IF(N148="snížená",J148,0)</f>
        <v>0</v>
      </c>
      <c r="BG148" s="230">
        <f>IF(N148="zákl. přenesená",J148,0)</f>
        <v>0</v>
      </c>
      <c r="BH148" s="230">
        <f>IF(N148="sníž. přenesená",J148,0)</f>
        <v>0</v>
      </c>
      <c r="BI148" s="230">
        <f>IF(N148="nulová",J148,0)</f>
        <v>0</v>
      </c>
      <c r="BJ148" s="17" t="s">
        <v>21</v>
      </c>
      <c r="BK148" s="230">
        <f>ROUND(I148*H148,2)</f>
        <v>0</v>
      </c>
      <c r="BL148" s="17" t="s">
        <v>135</v>
      </c>
      <c r="BM148" s="229" t="s">
        <v>26</v>
      </c>
    </row>
    <row r="149" s="12" customFormat="1" ht="22.8" customHeight="1">
      <c r="A149" s="12"/>
      <c r="B149" s="202"/>
      <c r="C149" s="203"/>
      <c r="D149" s="204" t="s">
        <v>75</v>
      </c>
      <c r="E149" s="216" t="s">
        <v>370</v>
      </c>
      <c r="F149" s="216" t="s">
        <v>371</v>
      </c>
      <c r="G149" s="203"/>
      <c r="H149" s="203"/>
      <c r="I149" s="206"/>
      <c r="J149" s="217">
        <f>BK149</f>
        <v>0</v>
      </c>
      <c r="K149" s="203"/>
      <c r="L149" s="208"/>
      <c r="M149" s="209"/>
      <c r="N149" s="210"/>
      <c r="O149" s="210"/>
      <c r="P149" s="211">
        <f>P150</f>
        <v>0</v>
      </c>
      <c r="Q149" s="210"/>
      <c r="R149" s="211">
        <f>R150</f>
        <v>0</v>
      </c>
      <c r="S149" s="210"/>
      <c r="T149" s="212">
        <f>T150</f>
        <v>0</v>
      </c>
      <c r="U149" s="12"/>
      <c r="V149" s="12"/>
      <c r="W149" s="12"/>
      <c r="X149" s="12"/>
      <c r="Y149" s="12"/>
      <c r="Z149" s="12"/>
      <c r="AA149" s="12"/>
      <c r="AB149" s="12"/>
      <c r="AC149" s="12"/>
      <c r="AD149" s="12"/>
      <c r="AE149" s="12"/>
      <c r="AR149" s="213" t="s">
        <v>21</v>
      </c>
      <c r="AT149" s="214" t="s">
        <v>75</v>
      </c>
      <c r="AU149" s="214" t="s">
        <v>21</v>
      </c>
      <c r="AY149" s="213" t="s">
        <v>128</v>
      </c>
      <c r="BK149" s="215">
        <f>BK150</f>
        <v>0</v>
      </c>
    </row>
    <row r="150" s="2" customFormat="1" ht="66.75" customHeight="1">
      <c r="A150" s="38"/>
      <c r="B150" s="39"/>
      <c r="C150" s="218" t="s">
        <v>154</v>
      </c>
      <c r="D150" s="218" t="s">
        <v>131</v>
      </c>
      <c r="E150" s="219" t="s">
        <v>372</v>
      </c>
      <c r="F150" s="220" t="s">
        <v>373</v>
      </c>
      <c r="G150" s="221" t="s">
        <v>287</v>
      </c>
      <c r="H150" s="222">
        <v>0.0030000000000000001</v>
      </c>
      <c r="I150" s="223"/>
      <c r="J150" s="224">
        <f>ROUND(I150*H150,2)</f>
        <v>0</v>
      </c>
      <c r="K150" s="220" t="s">
        <v>141</v>
      </c>
      <c r="L150" s="44"/>
      <c r="M150" s="225" t="s">
        <v>1</v>
      </c>
      <c r="N150" s="226" t="s">
        <v>41</v>
      </c>
      <c r="O150" s="91"/>
      <c r="P150" s="227">
        <f>O150*H150</f>
        <v>0</v>
      </c>
      <c r="Q150" s="227">
        <v>0</v>
      </c>
      <c r="R150" s="227">
        <f>Q150*H150</f>
        <v>0</v>
      </c>
      <c r="S150" s="227">
        <v>0</v>
      </c>
      <c r="T150" s="228">
        <f>S150*H150</f>
        <v>0</v>
      </c>
      <c r="U150" s="38"/>
      <c r="V150" s="38"/>
      <c r="W150" s="38"/>
      <c r="X150" s="38"/>
      <c r="Y150" s="38"/>
      <c r="Z150" s="38"/>
      <c r="AA150" s="38"/>
      <c r="AB150" s="38"/>
      <c r="AC150" s="38"/>
      <c r="AD150" s="38"/>
      <c r="AE150" s="38"/>
      <c r="AR150" s="229" t="s">
        <v>135</v>
      </c>
      <c r="AT150" s="229" t="s">
        <v>131</v>
      </c>
      <c r="AU150" s="229" t="s">
        <v>84</v>
      </c>
      <c r="AY150" s="17" t="s">
        <v>128</v>
      </c>
      <c r="BE150" s="230">
        <f>IF(N150="základní",J150,0)</f>
        <v>0</v>
      </c>
      <c r="BF150" s="230">
        <f>IF(N150="snížená",J150,0)</f>
        <v>0</v>
      </c>
      <c r="BG150" s="230">
        <f>IF(N150="zákl. přenesená",J150,0)</f>
        <v>0</v>
      </c>
      <c r="BH150" s="230">
        <f>IF(N150="sníž. přenesená",J150,0)</f>
        <v>0</v>
      </c>
      <c r="BI150" s="230">
        <f>IF(N150="nulová",J150,0)</f>
        <v>0</v>
      </c>
      <c r="BJ150" s="17" t="s">
        <v>21</v>
      </c>
      <c r="BK150" s="230">
        <f>ROUND(I150*H150,2)</f>
        <v>0</v>
      </c>
      <c r="BL150" s="17" t="s">
        <v>135</v>
      </c>
      <c r="BM150" s="229" t="s">
        <v>8</v>
      </c>
    </row>
    <row r="151" s="12" customFormat="1" ht="25.92" customHeight="1">
      <c r="A151" s="12"/>
      <c r="B151" s="202"/>
      <c r="C151" s="203"/>
      <c r="D151" s="204" t="s">
        <v>75</v>
      </c>
      <c r="E151" s="205" t="s">
        <v>146</v>
      </c>
      <c r="F151" s="205" t="s">
        <v>147</v>
      </c>
      <c r="G151" s="203"/>
      <c r="H151" s="203"/>
      <c r="I151" s="206"/>
      <c r="J151" s="207">
        <f>BK151</f>
        <v>0</v>
      </c>
      <c r="K151" s="203"/>
      <c r="L151" s="208"/>
      <c r="M151" s="209"/>
      <c r="N151" s="210"/>
      <c r="O151" s="210"/>
      <c r="P151" s="211">
        <f>P152+P155+P168+P186+P192</f>
        <v>0</v>
      </c>
      <c r="Q151" s="210"/>
      <c r="R151" s="211">
        <f>R152+R155+R168+R186+R192</f>
        <v>0.086360000000000006</v>
      </c>
      <c r="S151" s="210"/>
      <c r="T151" s="212">
        <f>T152+T155+T168+T186+T192</f>
        <v>0</v>
      </c>
      <c r="U151" s="12"/>
      <c r="V151" s="12"/>
      <c r="W151" s="12"/>
      <c r="X151" s="12"/>
      <c r="Y151" s="12"/>
      <c r="Z151" s="12"/>
      <c r="AA151" s="12"/>
      <c r="AB151" s="12"/>
      <c r="AC151" s="12"/>
      <c r="AD151" s="12"/>
      <c r="AE151" s="12"/>
      <c r="AR151" s="213" t="s">
        <v>84</v>
      </c>
      <c r="AT151" s="214" t="s">
        <v>75</v>
      </c>
      <c r="AU151" s="214" t="s">
        <v>76</v>
      </c>
      <c r="AY151" s="213" t="s">
        <v>128</v>
      </c>
      <c r="BK151" s="215">
        <f>BK152+BK155+BK168+BK186+BK192</f>
        <v>0</v>
      </c>
    </row>
    <row r="152" s="12" customFormat="1" ht="22.8" customHeight="1">
      <c r="A152" s="12"/>
      <c r="B152" s="202"/>
      <c r="C152" s="203"/>
      <c r="D152" s="204" t="s">
        <v>75</v>
      </c>
      <c r="E152" s="216" t="s">
        <v>411</v>
      </c>
      <c r="F152" s="216" t="s">
        <v>412</v>
      </c>
      <c r="G152" s="203"/>
      <c r="H152" s="203"/>
      <c r="I152" s="206"/>
      <c r="J152" s="217">
        <f>BK152</f>
        <v>0</v>
      </c>
      <c r="K152" s="203"/>
      <c r="L152" s="208"/>
      <c r="M152" s="209"/>
      <c r="N152" s="210"/>
      <c r="O152" s="210"/>
      <c r="P152" s="211">
        <f>SUM(P153:P154)</f>
        <v>0</v>
      </c>
      <c r="Q152" s="210"/>
      <c r="R152" s="211">
        <f>SUM(R153:R154)</f>
        <v>0</v>
      </c>
      <c r="S152" s="210"/>
      <c r="T152" s="212">
        <f>SUM(T153:T154)</f>
        <v>0</v>
      </c>
      <c r="U152" s="12"/>
      <c r="V152" s="12"/>
      <c r="W152" s="12"/>
      <c r="X152" s="12"/>
      <c r="Y152" s="12"/>
      <c r="Z152" s="12"/>
      <c r="AA152" s="12"/>
      <c r="AB152" s="12"/>
      <c r="AC152" s="12"/>
      <c r="AD152" s="12"/>
      <c r="AE152" s="12"/>
      <c r="AR152" s="213" t="s">
        <v>84</v>
      </c>
      <c r="AT152" s="214" t="s">
        <v>75</v>
      </c>
      <c r="AU152" s="214" t="s">
        <v>21</v>
      </c>
      <c r="AY152" s="213" t="s">
        <v>128</v>
      </c>
      <c r="BK152" s="215">
        <f>SUM(BK153:BK154)</f>
        <v>0</v>
      </c>
    </row>
    <row r="153" s="2" customFormat="1" ht="37.8" customHeight="1">
      <c r="A153" s="38"/>
      <c r="B153" s="39"/>
      <c r="C153" s="218" t="s">
        <v>166</v>
      </c>
      <c r="D153" s="218" t="s">
        <v>131</v>
      </c>
      <c r="E153" s="219" t="s">
        <v>727</v>
      </c>
      <c r="F153" s="220" t="s">
        <v>728</v>
      </c>
      <c r="G153" s="221" t="s">
        <v>629</v>
      </c>
      <c r="H153" s="222">
        <v>1</v>
      </c>
      <c r="I153" s="223"/>
      <c r="J153" s="224">
        <f>ROUND(I153*H153,2)</f>
        <v>0</v>
      </c>
      <c r="K153" s="220" t="s">
        <v>1</v>
      </c>
      <c r="L153" s="44"/>
      <c r="M153" s="225" t="s">
        <v>1</v>
      </c>
      <c r="N153" s="226" t="s">
        <v>41</v>
      </c>
      <c r="O153" s="91"/>
      <c r="P153" s="227">
        <f>O153*H153</f>
        <v>0</v>
      </c>
      <c r="Q153" s="227">
        <v>0</v>
      </c>
      <c r="R153" s="227">
        <f>Q153*H153</f>
        <v>0</v>
      </c>
      <c r="S153" s="227">
        <v>0</v>
      </c>
      <c r="T153" s="228">
        <f>S153*H153</f>
        <v>0</v>
      </c>
      <c r="U153" s="38"/>
      <c r="V153" s="38"/>
      <c r="W153" s="38"/>
      <c r="X153" s="38"/>
      <c r="Y153" s="38"/>
      <c r="Z153" s="38"/>
      <c r="AA153" s="38"/>
      <c r="AB153" s="38"/>
      <c r="AC153" s="38"/>
      <c r="AD153" s="38"/>
      <c r="AE153" s="38"/>
      <c r="AR153" s="229" t="s">
        <v>153</v>
      </c>
      <c r="AT153" s="229" t="s">
        <v>131</v>
      </c>
      <c r="AU153" s="229" t="s">
        <v>84</v>
      </c>
      <c r="AY153" s="17" t="s">
        <v>128</v>
      </c>
      <c r="BE153" s="230">
        <f>IF(N153="základní",J153,0)</f>
        <v>0</v>
      </c>
      <c r="BF153" s="230">
        <f>IF(N153="snížená",J153,0)</f>
        <v>0</v>
      </c>
      <c r="BG153" s="230">
        <f>IF(N153="zákl. přenesená",J153,0)</f>
        <v>0</v>
      </c>
      <c r="BH153" s="230">
        <f>IF(N153="sníž. přenesená",J153,0)</f>
        <v>0</v>
      </c>
      <c r="BI153" s="230">
        <f>IF(N153="nulová",J153,0)</f>
        <v>0</v>
      </c>
      <c r="BJ153" s="17" t="s">
        <v>21</v>
      </c>
      <c r="BK153" s="230">
        <f>ROUND(I153*H153,2)</f>
        <v>0</v>
      </c>
      <c r="BL153" s="17" t="s">
        <v>153</v>
      </c>
      <c r="BM153" s="229" t="s">
        <v>169</v>
      </c>
    </row>
    <row r="154" s="2" customFormat="1" ht="55.5" customHeight="1">
      <c r="A154" s="38"/>
      <c r="B154" s="39"/>
      <c r="C154" s="218" t="s">
        <v>159</v>
      </c>
      <c r="D154" s="218" t="s">
        <v>131</v>
      </c>
      <c r="E154" s="219" t="s">
        <v>416</v>
      </c>
      <c r="F154" s="220" t="s">
        <v>417</v>
      </c>
      <c r="G154" s="221" t="s">
        <v>287</v>
      </c>
      <c r="H154" s="222">
        <v>0.002</v>
      </c>
      <c r="I154" s="223"/>
      <c r="J154" s="224">
        <f>ROUND(I154*H154,2)</f>
        <v>0</v>
      </c>
      <c r="K154" s="220" t="s">
        <v>141</v>
      </c>
      <c r="L154" s="44"/>
      <c r="M154" s="225" t="s">
        <v>1</v>
      </c>
      <c r="N154" s="226" t="s">
        <v>41</v>
      </c>
      <c r="O154" s="91"/>
      <c r="P154" s="227">
        <f>O154*H154</f>
        <v>0</v>
      </c>
      <c r="Q154" s="227">
        <v>0</v>
      </c>
      <c r="R154" s="227">
        <f>Q154*H154</f>
        <v>0</v>
      </c>
      <c r="S154" s="227">
        <v>0</v>
      </c>
      <c r="T154" s="228">
        <f>S154*H154</f>
        <v>0</v>
      </c>
      <c r="U154" s="38"/>
      <c r="V154" s="38"/>
      <c r="W154" s="38"/>
      <c r="X154" s="38"/>
      <c r="Y154" s="38"/>
      <c r="Z154" s="38"/>
      <c r="AA154" s="38"/>
      <c r="AB154" s="38"/>
      <c r="AC154" s="38"/>
      <c r="AD154" s="38"/>
      <c r="AE154" s="38"/>
      <c r="AR154" s="229" t="s">
        <v>153</v>
      </c>
      <c r="AT154" s="229" t="s">
        <v>131</v>
      </c>
      <c r="AU154" s="229" t="s">
        <v>84</v>
      </c>
      <c r="AY154" s="17" t="s">
        <v>128</v>
      </c>
      <c r="BE154" s="230">
        <f>IF(N154="základní",J154,0)</f>
        <v>0</v>
      </c>
      <c r="BF154" s="230">
        <f>IF(N154="snížená",J154,0)</f>
        <v>0</v>
      </c>
      <c r="BG154" s="230">
        <f>IF(N154="zákl. přenesená",J154,0)</f>
        <v>0</v>
      </c>
      <c r="BH154" s="230">
        <f>IF(N154="sníž. přenesená",J154,0)</f>
        <v>0</v>
      </c>
      <c r="BI154" s="230">
        <f>IF(N154="nulová",J154,0)</f>
        <v>0</v>
      </c>
      <c r="BJ154" s="17" t="s">
        <v>21</v>
      </c>
      <c r="BK154" s="230">
        <f>ROUND(I154*H154,2)</f>
        <v>0</v>
      </c>
      <c r="BL154" s="17" t="s">
        <v>153</v>
      </c>
      <c r="BM154" s="229" t="s">
        <v>153</v>
      </c>
    </row>
    <row r="155" s="12" customFormat="1" ht="22.8" customHeight="1">
      <c r="A155" s="12"/>
      <c r="B155" s="202"/>
      <c r="C155" s="203"/>
      <c r="D155" s="204" t="s">
        <v>75</v>
      </c>
      <c r="E155" s="216" t="s">
        <v>729</v>
      </c>
      <c r="F155" s="216" t="s">
        <v>730</v>
      </c>
      <c r="G155" s="203"/>
      <c r="H155" s="203"/>
      <c r="I155" s="206"/>
      <c r="J155" s="217">
        <f>BK155</f>
        <v>0</v>
      </c>
      <c r="K155" s="203"/>
      <c r="L155" s="208"/>
      <c r="M155" s="209"/>
      <c r="N155" s="210"/>
      <c r="O155" s="210"/>
      <c r="P155" s="211">
        <f>SUM(P156:P167)</f>
        <v>0</v>
      </c>
      <c r="Q155" s="210"/>
      <c r="R155" s="211">
        <f>SUM(R156:R167)</f>
        <v>0.049350000000000005</v>
      </c>
      <c r="S155" s="210"/>
      <c r="T155" s="212">
        <f>SUM(T156:T167)</f>
        <v>0</v>
      </c>
      <c r="U155" s="12"/>
      <c r="V155" s="12"/>
      <c r="W155" s="12"/>
      <c r="X155" s="12"/>
      <c r="Y155" s="12"/>
      <c r="Z155" s="12"/>
      <c r="AA155" s="12"/>
      <c r="AB155" s="12"/>
      <c r="AC155" s="12"/>
      <c r="AD155" s="12"/>
      <c r="AE155" s="12"/>
      <c r="AR155" s="213" t="s">
        <v>84</v>
      </c>
      <c r="AT155" s="214" t="s">
        <v>75</v>
      </c>
      <c r="AU155" s="214" t="s">
        <v>21</v>
      </c>
      <c r="AY155" s="213" t="s">
        <v>128</v>
      </c>
      <c r="BK155" s="215">
        <f>SUM(BK156:BK167)</f>
        <v>0</v>
      </c>
    </row>
    <row r="156" s="2" customFormat="1" ht="49.05" customHeight="1">
      <c r="A156" s="38"/>
      <c r="B156" s="39"/>
      <c r="C156" s="218" t="s">
        <v>136</v>
      </c>
      <c r="D156" s="218" t="s">
        <v>131</v>
      </c>
      <c r="E156" s="219" t="s">
        <v>731</v>
      </c>
      <c r="F156" s="220" t="s">
        <v>732</v>
      </c>
      <c r="G156" s="221" t="s">
        <v>152</v>
      </c>
      <c r="H156" s="222">
        <v>15</v>
      </c>
      <c r="I156" s="223"/>
      <c r="J156" s="224">
        <f>ROUND(I156*H156,2)</f>
        <v>0</v>
      </c>
      <c r="K156" s="220" t="s">
        <v>141</v>
      </c>
      <c r="L156" s="44"/>
      <c r="M156" s="225" t="s">
        <v>1</v>
      </c>
      <c r="N156" s="226" t="s">
        <v>41</v>
      </c>
      <c r="O156" s="91"/>
      <c r="P156" s="227">
        <f>O156*H156</f>
        <v>0</v>
      </c>
      <c r="Q156" s="227">
        <v>0.00199</v>
      </c>
      <c r="R156" s="227">
        <f>Q156*H156</f>
        <v>0.029850000000000002</v>
      </c>
      <c r="S156" s="227">
        <v>0</v>
      </c>
      <c r="T156" s="228">
        <f>S156*H156</f>
        <v>0</v>
      </c>
      <c r="U156" s="38"/>
      <c r="V156" s="38"/>
      <c r="W156" s="38"/>
      <c r="X156" s="38"/>
      <c r="Y156" s="38"/>
      <c r="Z156" s="38"/>
      <c r="AA156" s="38"/>
      <c r="AB156" s="38"/>
      <c r="AC156" s="38"/>
      <c r="AD156" s="38"/>
      <c r="AE156" s="38"/>
      <c r="AR156" s="229" t="s">
        <v>153</v>
      </c>
      <c r="AT156" s="229" t="s">
        <v>131</v>
      </c>
      <c r="AU156" s="229" t="s">
        <v>84</v>
      </c>
      <c r="AY156" s="17" t="s">
        <v>128</v>
      </c>
      <c r="BE156" s="230">
        <f>IF(N156="základní",J156,0)</f>
        <v>0</v>
      </c>
      <c r="BF156" s="230">
        <f>IF(N156="snížená",J156,0)</f>
        <v>0</v>
      </c>
      <c r="BG156" s="230">
        <f>IF(N156="zákl. přenesená",J156,0)</f>
        <v>0</v>
      </c>
      <c r="BH156" s="230">
        <f>IF(N156="sníž. přenesená",J156,0)</f>
        <v>0</v>
      </c>
      <c r="BI156" s="230">
        <f>IF(N156="nulová",J156,0)</f>
        <v>0</v>
      </c>
      <c r="BJ156" s="17" t="s">
        <v>21</v>
      </c>
      <c r="BK156" s="230">
        <f>ROUND(I156*H156,2)</f>
        <v>0</v>
      </c>
      <c r="BL156" s="17" t="s">
        <v>153</v>
      </c>
      <c r="BM156" s="229" t="s">
        <v>175</v>
      </c>
    </row>
    <row r="157" s="13" customFormat="1">
      <c r="A157" s="13"/>
      <c r="B157" s="231"/>
      <c r="C157" s="232"/>
      <c r="D157" s="233" t="s">
        <v>142</v>
      </c>
      <c r="E157" s="234" t="s">
        <v>1</v>
      </c>
      <c r="F157" s="235" t="s">
        <v>733</v>
      </c>
      <c r="G157" s="232"/>
      <c r="H157" s="236">
        <v>15</v>
      </c>
      <c r="I157" s="237"/>
      <c r="J157" s="232"/>
      <c r="K157" s="232"/>
      <c r="L157" s="238"/>
      <c r="M157" s="239"/>
      <c r="N157" s="240"/>
      <c r="O157" s="240"/>
      <c r="P157" s="240"/>
      <c r="Q157" s="240"/>
      <c r="R157" s="240"/>
      <c r="S157" s="240"/>
      <c r="T157" s="241"/>
      <c r="U157" s="13"/>
      <c r="V157" s="13"/>
      <c r="W157" s="13"/>
      <c r="X157" s="13"/>
      <c r="Y157" s="13"/>
      <c r="Z157" s="13"/>
      <c r="AA157" s="13"/>
      <c r="AB157" s="13"/>
      <c r="AC157" s="13"/>
      <c r="AD157" s="13"/>
      <c r="AE157" s="13"/>
      <c r="AT157" s="242" t="s">
        <v>142</v>
      </c>
      <c r="AU157" s="242" t="s">
        <v>84</v>
      </c>
      <c r="AV157" s="13" t="s">
        <v>84</v>
      </c>
      <c r="AW157" s="13" t="s">
        <v>144</v>
      </c>
      <c r="AX157" s="13" t="s">
        <v>76</v>
      </c>
      <c r="AY157" s="242" t="s">
        <v>128</v>
      </c>
    </row>
    <row r="158" s="14" customFormat="1">
      <c r="A158" s="14"/>
      <c r="B158" s="243"/>
      <c r="C158" s="244"/>
      <c r="D158" s="233" t="s">
        <v>142</v>
      </c>
      <c r="E158" s="245" t="s">
        <v>1</v>
      </c>
      <c r="F158" s="246" t="s">
        <v>145</v>
      </c>
      <c r="G158" s="244"/>
      <c r="H158" s="247">
        <v>15</v>
      </c>
      <c r="I158" s="248"/>
      <c r="J158" s="244"/>
      <c r="K158" s="244"/>
      <c r="L158" s="249"/>
      <c r="M158" s="250"/>
      <c r="N158" s="251"/>
      <c r="O158" s="251"/>
      <c r="P158" s="251"/>
      <c r="Q158" s="251"/>
      <c r="R158" s="251"/>
      <c r="S158" s="251"/>
      <c r="T158" s="252"/>
      <c r="U158" s="14"/>
      <c r="V158" s="14"/>
      <c r="W158" s="14"/>
      <c r="X158" s="14"/>
      <c r="Y158" s="14"/>
      <c r="Z158" s="14"/>
      <c r="AA158" s="14"/>
      <c r="AB158" s="14"/>
      <c r="AC158" s="14"/>
      <c r="AD158" s="14"/>
      <c r="AE158" s="14"/>
      <c r="AT158" s="253" t="s">
        <v>142</v>
      </c>
      <c r="AU158" s="253" t="s">
        <v>84</v>
      </c>
      <c r="AV158" s="14" t="s">
        <v>135</v>
      </c>
      <c r="AW158" s="14" t="s">
        <v>144</v>
      </c>
      <c r="AX158" s="14" t="s">
        <v>21</v>
      </c>
      <c r="AY158" s="253" t="s">
        <v>128</v>
      </c>
    </row>
    <row r="159" s="2" customFormat="1" ht="33" customHeight="1">
      <c r="A159" s="38"/>
      <c r="B159" s="39"/>
      <c r="C159" s="218" t="s">
        <v>26</v>
      </c>
      <c r="D159" s="218" t="s">
        <v>131</v>
      </c>
      <c r="E159" s="219" t="s">
        <v>734</v>
      </c>
      <c r="F159" s="220" t="s">
        <v>735</v>
      </c>
      <c r="G159" s="221" t="s">
        <v>152</v>
      </c>
      <c r="H159" s="222">
        <v>25</v>
      </c>
      <c r="I159" s="223"/>
      <c r="J159" s="224">
        <f>ROUND(I159*H159,2)</f>
        <v>0</v>
      </c>
      <c r="K159" s="220" t="s">
        <v>141</v>
      </c>
      <c r="L159" s="44"/>
      <c r="M159" s="225" t="s">
        <v>1</v>
      </c>
      <c r="N159" s="226" t="s">
        <v>41</v>
      </c>
      <c r="O159" s="91"/>
      <c r="P159" s="227">
        <f>O159*H159</f>
        <v>0</v>
      </c>
      <c r="Q159" s="227">
        <v>0.00069999999999999999</v>
      </c>
      <c r="R159" s="227">
        <f>Q159*H159</f>
        <v>0.017499999999999998</v>
      </c>
      <c r="S159" s="227">
        <v>0</v>
      </c>
      <c r="T159" s="228">
        <f>S159*H159</f>
        <v>0</v>
      </c>
      <c r="U159" s="38"/>
      <c r="V159" s="38"/>
      <c r="W159" s="38"/>
      <c r="X159" s="38"/>
      <c r="Y159" s="38"/>
      <c r="Z159" s="38"/>
      <c r="AA159" s="38"/>
      <c r="AB159" s="38"/>
      <c r="AC159" s="38"/>
      <c r="AD159" s="38"/>
      <c r="AE159" s="38"/>
      <c r="AR159" s="229" t="s">
        <v>153</v>
      </c>
      <c r="AT159" s="229" t="s">
        <v>131</v>
      </c>
      <c r="AU159" s="229" t="s">
        <v>84</v>
      </c>
      <c r="AY159" s="17" t="s">
        <v>128</v>
      </c>
      <c r="BE159" s="230">
        <f>IF(N159="základní",J159,0)</f>
        <v>0</v>
      </c>
      <c r="BF159" s="230">
        <f>IF(N159="snížená",J159,0)</f>
        <v>0</v>
      </c>
      <c r="BG159" s="230">
        <f>IF(N159="zákl. přenesená",J159,0)</f>
        <v>0</v>
      </c>
      <c r="BH159" s="230">
        <f>IF(N159="sníž. přenesená",J159,0)</f>
        <v>0</v>
      </c>
      <c r="BI159" s="230">
        <f>IF(N159="nulová",J159,0)</f>
        <v>0</v>
      </c>
      <c r="BJ159" s="17" t="s">
        <v>21</v>
      </c>
      <c r="BK159" s="230">
        <f>ROUND(I159*H159,2)</f>
        <v>0</v>
      </c>
      <c r="BL159" s="17" t="s">
        <v>153</v>
      </c>
      <c r="BM159" s="229" t="s">
        <v>178</v>
      </c>
    </row>
    <row r="160" s="13" customFormat="1">
      <c r="A160" s="13"/>
      <c r="B160" s="231"/>
      <c r="C160" s="232"/>
      <c r="D160" s="233" t="s">
        <v>142</v>
      </c>
      <c r="E160" s="234" t="s">
        <v>1</v>
      </c>
      <c r="F160" s="235" t="s">
        <v>736</v>
      </c>
      <c r="G160" s="232"/>
      <c r="H160" s="236">
        <v>25</v>
      </c>
      <c r="I160" s="237"/>
      <c r="J160" s="232"/>
      <c r="K160" s="232"/>
      <c r="L160" s="238"/>
      <c r="M160" s="239"/>
      <c r="N160" s="240"/>
      <c r="O160" s="240"/>
      <c r="P160" s="240"/>
      <c r="Q160" s="240"/>
      <c r="R160" s="240"/>
      <c r="S160" s="240"/>
      <c r="T160" s="241"/>
      <c r="U160" s="13"/>
      <c r="V160" s="13"/>
      <c r="W160" s="13"/>
      <c r="X160" s="13"/>
      <c r="Y160" s="13"/>
      <c r="Z160" s="13"/>
      <c r="AA160" s="13"/>
      <c r="AB160" s="13"/>
      <c r="AC160" s="13"/>
      <c r="AD160" s="13"/>
      <c r="AE160" s="13"/>
      <c r="AT160" s="242" t="s">
        <v>142</v>
      </c>
      <c r="AU160" s="242" t="s">
        <v>84</v>
      </c>
      <c r="AV160" s="13" t="s">
        <v>84</v>
      </c>
      <c r="AW160" s="13" t="s">
        <v>144</v>
      </c>
      <c r="AX160" s="13" t="s">
        <v>76</v>
      </c>
      <c r="AY160" s="242" t="s">
        <v>128</v>
      </c>
    </row>
    <row r="161" s="15" customFormat="1">
      <c r="A161" s="15"/>
      <c r="B161" s="269"/>
      <c r="C161" s="270"/>
      <c r="D161" s="233" t="s">
        <v>142</v>
      </c>
      <c r="E161" s="271" t="s">
        <v>1</v>
      </c>
      <c r="F161" s="272" t="s">
        <v>737</v>
      </c>
      <c r="G161" s="270"/>
      <c r="H161" s="271" t="s">
        <v>1</v>
      </c>
      <c r="I161" s="273"/>
      <c r="J161" s="270"/>
      <c r="K161" s="270"/>
      <c r="L161" s="274"/>
      <c r="M161" s="275"/>
      <c r="N161" s="276"/>
      <c r="O161" s="276"/>
      <c r="P161" s="276"/>
      <c r="Q161" s="276"/>
      <c r="R161" s="276"/>
      <c r="S161" s="276"/>
      <c r="T161" s="277"/>
      <c r="U161" s="15"/>
      <c r="V161" s="15"/>
      <c r="W161" s="15"/>
      <c r="X161" s="15"/>
      <c r="Y161" s="15"/>
      <c r="Z161" s="15"/>
      <c r="AA161" s="15"/>
      <c r="AB161" s="15"/>
      <c r="AC161" s="15"/>
      <c r="AD161" s="15"/>
      <c r="AE161" s="15"/>
      <c r="AT161" s="278" t="s">
        <v>142</v>
      </c>
      <c r="AU161" s="278" t="s">
        <v>84</v>
      </c>
      <c r="AV161" s="15" t="s">
        <v>21</v>
      </c>
      <c r="AW161" s="15" t="s">
        <v>144</v>
      </c>
      <c r="AX161" s="15" t="s">
        <v>76</v>
      </c>
      <c r="AY161" s="278" t="s">
        <v>128</v>
      </c>
    </row>
    <row r="162" s="14" customFormat="1">
      <c r="A162" s="14"/>
      <c r="B162" s="243"/>
      <c r="C162" s="244"/>
      <c r="D162" s="233" t="s">
        <v>142</v>
      </c>
      <c r="E162" s="245" t="s">
        <v>1</v>
      </c>
      <c r="F162" s="246" t="s">
        <v>145</v>
      </c>
      <c r="G162" s="244"/>
      <c r="H162" s="247">
        <v>25</v>
      </c>
      <c r="I162" s="248"/>
      <c r="J162" s="244"/>
      <c r="K162" s="244"/>
      <c r="L162" s="249"/>
      <c r="M162" s="250"/>
      <c r="N162" s="251"/>
      <c r="O162" s="251"/>
      <c r="P162" s="251"/>
      <c r="Q162" s="251"/>
      <c r="R162" s="251"/>
      <c r="S162" s="251"/>
      <c r="T162" s="252"/>
      <c r="U162" s="14"/>
      <c r="V162" s="14"/>
      <c r="W162" s="14"/>
      <c r="X162" s="14"/>
      <c r="Y162" s="14"/>
      <c r="Z162" s="14"/>
      <c r="AA162" s="14"/>
      <c r="AB162" s="14"/>
      <c r="AC162" s="14"/>
      <c r="AD162" s="14"/>
      <c r="AE162" s="14"/>
      <c r="AT162" s="253" t="s">
        <v>142</v>
      </c>
      <c r="AU162" s="253" t="s">
        <v>84</v>
      </c>
      <c r="AV162" s="14" t="s">
        <v>135</v>
      </c>
      <c r="AW162" s="14" t="s">
        <v>144</v>
      </c>
      <c r="AX162" s="14" t="s">
        <v>21</v>
      </c>
      <c r="AY162" s="253" t="s">
        <v>128</v>
      </c>
    </row>
    <row r="163" s="2" customFormat="1" ht="24.15" customHeight="1">
      <c r="A163" s="38"/>
      <c r="B163" s="39"/>
      <c r="C163" s="218" t="s">
        <v>180</v>
      </c>
      <c r="D163" s="218" t="s">
        <v>131</v>
      </c>
      <c r="E163" s="219" t="s">
        <v>738</v>
      </c>
      <c r="F163" s="220" t="s">
        <v>739</v>
      </c>
      <c r="G163" s="221" t="s">
        <v>152</v>
      </c>
      <c r="H163" s="222">
        <v>25</v>
      </c>
      <c r="I163" s="223"/>
      <c r="J163" s="224">
        <f>ROUND(I163*H163,2)</f>
        <v>0</v>
      </c>
      <c r="K163" s="220" t="s">
        <v>141</v>
      </c>
      <c r="L163" s="44"/>
      <c r="M163" s="225" t="s">
        <v>1</v>
      </c>
      <c r="N163" s="226" t="s">
        <v>41</v>
      </c>
      <c r="O163" s="91"/>
      <c r="P163" s="227">
        <f>O163*H163</f>
        <v>0</v>
      </c>
      <c r="Q163" s="227">
        <v>0</v>
      </c>
      <c r="R163" s="227">
        <f>Q163*H163</f>
        <v>0</v>
      </c>
      <c r="S163" s="227">
        <v>0</v>
      </c>
      <c r="T163" s="228">
        <f>S163*H163</f>
        <v>0</v>
      </c>
      <c r="U163" s="38"/>
      <c r="V163" s="38"/>
      <c r="W163" s="38"/>
      <c r="X163" s="38"/>
      <c r="Y163" s="38"/>
      <c r="Z163" s="38"/>
      <c r="AA163" s="38"/>
      <c r="AB163" s="38"/>
      <c r="AC163" s="38"/>
      <c r="AD163" s="38"/>
      <c r="AE163" s="38"/>
      <c r="AR163" s="229" t="s">
        <v>153</v>
      </c>
      <c r="AT163" s="229" t="s">
        <v>131</v>
      </c>
      <c r="AU163" s="229" t="s">
        <v>84</v>
      </c>
      <c r="AY163" s="17" t="s">
        <v>128</v>
      </c>
      <c r="BE163" s="230">
        <f>IF(N163="základní",J163,0)</f>
        <v>0</v>
      </c>
      <c r="BF163" s="230">
        <f>IF(N163="snížená",J163,0)</f>
        <v>0</v>
      </c>
      <c r="BG163" s="230">
        <f>IF(N163="zákl. přenesená",J163,0)</f>
        <v>0</v>
      </c>
      <c r="BH163" s="230">
        <f>IF(N163="sníž. přenesená",J163,0)</f>
        <v>0</v>
      </c>
      <c r="BI163" s="230">
        <f>IF(N163="nulová",J163,0)</f>
        <v>0</v>
      </c>
      <c r="BJ163" s="17" t="s">
        <v>21</v>
      </c>
      <c r="BK163" s="230">
        <f>ROUND(I163*H163,2)</f>
        <v>0</v>
      </c>
      <c r="BL163" s="17" t="s">
        <v>153</v>
      </c>
      <c r="BM163" s="229" t="s">
        <v>183</v>
      </c>
    </row>
    <row r="164" s="2" customFormat="1" ht="55.5" customHeight="1">
      <c r="A164" s="38"/>
      <c r="B164" s="39"/>
      <c r="C164" s="218" t="s">
        <v>8</v>
      </c>
      <c r="D164" s="218" t="s">
        <v>131</v>
      </c>
      <c r="E164" s="219" t="s">
        <v>740</v>
      </c>
      <c r="F164" s="220" t="s">
        <v>741</v>
      </c>
      <c r="G164" s="221" t="s">
        <v>152</v>
      </c>
      <c r="H164" s="222">
        <v>25</v>
      </c>
      <c r="I164" s="223"/>
      <c r="J164" s="224">
        <f>ROUND(I164*H164,2)</f>
        <v>0</v>
      </c>
      <c r="K164" s="220" t="s">
        <v>141</v>
      </c>
      <c r="L164" s="44"/>
      <c r="M164" s="225" t="s">
        <v>1</v>
      </c>
      <c r="N164" s="226" t="s">
        <v>41</v>
      </c>
      <c r="O164" s="91"/>
      <c r="P164" s="227">
        <f>O164*H164</f>
        <v>0</v>
      </c>
      <c r="Q164" s="227">
        <v>8.0000000000000007E-05</v>
      </c>
      <c r="R164" s="227">
        <f>Q164*H164</f>
        <v>0.002</v>
      </c>
      <c r="S164" s="227">
        <v>0</v>
      </c>
      <c r="T164" s="228">
        <f>S164*H164</f>
        <v>0</v>
      </c>
      <c r="U164" s="38"/>
      <c r="V164" s="38"/>
      <c r="W164" s="38"/>
      <c r="X164" s="38"/>
      <c r="Y164" s="38"/>
      <c r="Z164" s="38"/>
      <c r="AA164" s="38"/>
      <c r="AB164" s="38"/>
      <c r="AC164" s="38"/>
      <c r="AD164" s="38"/>
      <c r="AE164" s="38"/>
      <c r="AR164" s="229" t="s">
        <v>153</v>
      </c>
      <c r="AT164" s="229" t="s">
        <v>131</v>
      </c>
      <c r="AU164" s="229" t="s">
        <v>84</v>
      </c>
      <c r="AY164" s="17" t="s">
        <v>128</v>
      </c>
      <c r="BE164" s="230">
        <f>IF(N164="základní",J164,0)</f>
        <v>0</v>
      </c>
      <c r="BF164" s="230">
        <f>IF(N164="snížená",J164,0)</f>
        <v>0</v>
      </c>
      <c r="BG164" s="230">
        <f>IF(N164="zákl. přenesená",J164,0)</f>
        <v>0</v>
      </c>
      <c r="BH164" s="230">
        <f>IF(N164="sníž. přenesená",J164,0)</f>
        <v>0</v>
      </c>
      <c r="BI164" s="230">
        <f>IF(N164="nulová",J164,0)</f>
        <v>0</v>
      </c>
      <c r="BJ164" s="17" t="s">
        <v>21</v>
      </c>
      <c r="BK164" s="230">
        <f>ROUND(I164*H164,2)</f>
        <v>0</v>
      </c>
      <c r="BL164" s="17" t="s">
        <v>153</v>
      </c>
      <c r="BM164" s="229" t="s">
        <v>186</v>
      </c>
    </row>
    <row r="165" s="13" customFormat="1">
      <c r="A165" s="13"/>
      <c r="B165" s="231"/>
      <c r="C165" s="232"/>
      <c r="D165" s="233" t="s">
        <v>142</v>
      </c>
      <c r="E165" s="234" t="s">
        <v>1</v>
      </c>
      <c r="F165" s="235" t="s">
        <v>742</v>
      </c>
      <c r="G165" s="232"/>
      <c r="H165" s="236">
        <v>25</v>
      </c>
      <c r="I165" s="237"/>
      <c r="J165" s="232"/>
      <c r="K165" s="232"/>
      <c r="L165" s="238"/>
      <c r="M165" s="239"/>
      <c r="N165" s="240"/>
      <c r="O165" s="240"/>
      <c r="P165" s="240"/>
      <c r="Q165" s="240"/>
      <c r="R165" s="240"/>
      <c r="S165" s="240"/>
      <c r="T165" s="241"/>
      <c r="U165" s="13"/>
      <c r="V165" s="13"/>
      <c r="W165" s="13"/>
      <c r="X165" s="13"/>
      <c r="Y165" s="13"/>
      <c r="Z165" s="13"/>
      <c r="AA165" s="13"/>
      <c r="AB165" s="13"/>
      <c r="AC165" s="13"/>
      <c r="AD165" s="13"/>
      <c r="AE165" s="13"/>
      <c r="AT165" s="242" t="s">
        <v>142</v>
      </c>
      <c r="AU165" s="242" t="s">
        <v>84</v>
      </c>
      <c r="AV165" s="13" t="s">
        <v>84</v>
      </c>
      <c r="AW165" s="13" t="s">
        <v>144</v>
      </c>
      <c r="AX165" s="13" t="s">
        <v>76</v>
      </c>
      <c r="AY165" s="242" t="s">
        <v>128</v>
      </c>
    </row>
    <row r="166" s="14" customFormat="1">
      <c r="A166" s="14"/>
      <c r="B166" s="243"/>
      <c r="C166" s="244"/>
      <c r="D166" s="233" t="s">
        <v>142</v>
      </c>
      <c r="E166" s="245" t="s">
        <v>1</v>
      </c>
      <c r="F166" s="246" t="s">
        <v>145</v>
      </c>
      <c r="G166" s="244"/>
      <c r="H166" s="247">
        <v>25</v>
      </c>
      <c r="I166" s="248"/>
      <c r="J166" s="244"/>
      <c r="K166" s="244"/>
      <c r="L166" s="249"/>
      <c r="M166" s="250"/>
      <c r="N166" s="251"/>
      <c r="O166" s="251"/>
      <c r="P166" s="251"/>
      <c r="Q166" s="251"/>
      <c r="R166" s="251"/>
      <c r="S166" s="251"/>
      <c r="T166" s="252"/>
      <c r="U166" s="14"/>
      <c r="V166" s="14"/>
      <c r="W166" s="14"/>
      <c r="X166" s="14"/>
      <c r="Y166" s="14"/>
      <c r="Z166" s="14"/>
      <c r="AA166" s="14"/>
      <c r="AB166" s="14"/>
      <c r="AC166" s="14"/>
      <c r="AD166" s="14"/>
      <c r="AE166" s="14"/>
      <c r="AT166" s="253" t="s">
        <v>142</v>
      </c>
      <c r="AU166" s="253" t="s">
        <v>84</v>
      </c>
      <c r="AV166" s="14" t="s">
        <v>135</v>
      </c>
      <c r="AW166" s="14" t="s">
        <v>144</v>
      </c>
      <c r="AX166" s="14" t="s">
        <v>21</v>
      </c>
      <c r="AY166" s="253" t="s">
        <v>128</v>
      </c>
    </row>
    <row r="167" s="2" customFormat="1" ht="55.5" customHeight="1">
      <c r="A167" s="38"/>
      <c r="B167" s="39"/>
      <c r="C167" s="218" t="s">
        <v>188</v>
      </c>
      <c r="D167" s="218" t="s">
        <v>131</v>
      </c>
      <c r="E167" s="219" t="s">
        <v>743</v>
      </c>
      <c r="F167" s="220" t="s">
        <v>744</v>
      </c>
      <c r="G167" s="221" t="s">
        <v>287</v>
      </c>
      <c r="H167" s="222">
        <v>0.049000000000000002</v>
      </c>
      <c r="I167" s="223"/>
      <c r="J167" s="224">
        <f>ROUND(I167*H167,2)</f>
        <v>0</v>
      </c>
      <c r="K167" s="220" t="s">
        <v>141</v>
      </c>
      <c r="L167" s="44"/>
      <c r="M167" s="225" t="s">
        <v>1</v>
      </c>
      <c r="N167" s="226" t="s">
        <v>41</v>
      </c>
      <c r="O167" s="91"/>
      <c r="P167" s="227">
        <f>O167*H167</f>
        <v>0</v>
      </c>
      <c r="Q167" s="227">
        <v>0</v>
      </c>
      <c r="R167" s="227">
        <f>Q167*H167</f>
        <v>0</v>
      </c>
      <c r="S167" s="227">
        <v>0</v>
      </c>
      <c r="T167" s="228">
        <f>S167*H167</f>
        <v>0</v>
      </c>
      <c r="U167" s="38"/>
      <c r="V167" s="38"/>
      <c r="W167" s="38"/>
      <c r="X167" s="38"/>
      <c r="Y167" s="38"/>
      <c r="Z167" s="38"/>
      <c r="AA167" s="38"/>
      <c r="AB167" s="38"/>
      <c r="AC167" s="38"/>
      <c r="AD167" s="38"/>
      <c r="AE167" s="38"/>
      <c r="AR167" s="229" t="s">
        <v>153</v>
      </c>
      <c r="AT167" s="229" t="s">
        <v>131</v>
      </c>
      <c r="AU167" s="229" t="s">
        <v>84</v>
      </c>
      <c r="AY167" s="17" t="s">
        <v>128</v>
      </c>
      <c r="BE167" s="230">
        <f>IF(N167="základní",J167,0)</f>
        <v>0</v>
      </c>
      <c r="BF167" s="230">
        <f>IF(N167="snížená",J167,0)</f>
        <v>0</v>
      </c>
      <c r="BG167" s="230">
        <f>IF(N167="zákl. přenesená",J167,0)</f>
        <v>0</v>
      </c>
      <c r="BH167" s="230">
        <f>IF(N167="sníž. přenesená",J167,0)</f>
        <v>0</v>
      </c>
      <c r="BI167" s="230">
        <f>IF(N167="nulová",J167,0)</f>
        <v>0</v>
      </c>
      <c r="BJ167" s="17" t="s">
        <v>21</v>
      </c>
      <c r="BK167" s="230">
        <f>ROUND(I167*H167,2)</f>
        <v>0</v>
      </c>
      <c r="BL167" s="17" t="s">
        <v>153</v>
      </c>
      <c r="BM167" s="229" t="s">
        <v>191</v>
      </c>
    </row>
    <row r="168" s="12" customFormat="1" ht="22.8" customHeight="1">
      <c r="A168" s="12"/>
      <c r="B168" s="202"/>
      <c r="C168" s="203"/>
      <c r="D168" s="204" t="s">
        <v>75</v>
      </c>
      <c r="E168" s="216" t="s">
        <v>745</v>
      </c>
      <c r="F168" s="216" t="s">
        <v>746</v>
      </c>
      <c r="G168" s="203"/>
      <c r="H168" s="203"/>
      <c r="I168" s="206"/>
      <c r="J168" s="217">
        <f>BK168</f>
        <v>0</v>
      </c>
      <c r="K168" s="203"/>
      <c r="L168" s="208"/>
      <c r="M168" s="209"/>
      <c r="N168" s="210"/>
      <c r="O168" s="210"/>
      <c r="P168" s="211">
        <f>SUM(P169:P185)</f>
        <v>0</v>
      </c>
      <c r="Q168" s="210"/>
      <c r="R168" s="211">
        <f>SUM(R169:R185)</f>
        <v>0.0058100000000000009</v>
      </c>
      <c r="S168" s="210"/>
      <c r="T168" s="212">
        <f>SUM(T169:T185)</f>
        <v>0</v>
      </c>
      <c r="U168" s="12"/>
      <c r="V168" s="12"/>
      <c r="W168" s="12"/>
      <c r="X168" s="12"/>
      <c r="Y168" s="12"/>
      <c r="Z168" s="12"/>
      <c r="AA168" s="12"/>
      <c r="AB168" s="12"/>
      <c r="AC168" s="12"/>
      <c r="AD168" s="12"/>
      <c r="AE168" s="12"/>
      <c r="AR168" s="213" t="s">
        <v>84</v>
      </c>
      <c r="AT168" s="214" t="s">
        <v>75</v>
      </c>
      <c r="AU168" s="214" t="s">
        <v>21</v>
      </c>
      <c r="AY168" s="213" t="s">
        <v>128</v>
      </c>
      <c r="BK168" s="215">
        <f>SUM(BK169:BK185)</f>
        <v>0</v>
      </c>
    </row>
    <row r="169" s="2" customFormat="1" ht="24.15" customHeight="1">
      <c r="A169" s="38"/>
      <c r="B169" s="39"/>
      <c r="C169" s="218" t="s">
        <v>169</v>
      </c>
      <c r="D169" s="218" t="s">
        <v>131</v>
      </c>
      <c r="E169" s="219" t="s">
        <v>747</v>
      </c>
      <c r="F169" s="220" t="s">
        <v>748</v>
      </c>
      <c r="G169" s="221" t="s">
        <v>163</v>
      </c>
      <c r="H169" s="222">
        <v>2</v>
      </c>
      <c r="I169" s="223"/>
      <c r="J169" s="224">
        <f>ROUND(I169*H169,2)</f>
        <v>0</v>
      </c>
      <c r="K169" s="220" t="s">
        <v>141</v>
      </c>
      <c r="L169" s="44"/>
      <c r="M169" s="225" t="s">
        <v>1</v>
      </c>
      <c r="N169" s="226" t="s">
        <v>41</v>
      </c>
      <c r="O169" s="91"/>
      <c r="P169" s="227">
        <f>O169*H169</f>
        <v>0</v>
      </c>
      <c r="Q169" s="227">
        <v>0.00027</v>
      </c>
      <c r="R169" s="227">
        <f>Q169*H169</f>
        <v>0.00054000000000000001</v>
      </c>
      <c r="S169" s="227">
        <v>0</v>
      </c>
      <c r="T169" s="228">
        <f>S169*H169</f>
        <v>0</v>
      </c>
      <c r="U169" s="38"/>
      <c r="V169" s="38"/>
      <c r="W169" s="38"/>
      <c r="X169" s="38"/>
      <c r="Y169" s="38"/>
      <c r="Z169" s="38"/>
      <c r="AA169" s="38"/>
      <c r="AB169" s="38"/>
      <c r="AC169" s="38"/>
      <c r="AD169" s="38"/>
      <c r="AE169" s="38"/>
      <c r="AR169" s="229" t="s">
        <v>153</v>
      </c>
      <c r="AT169" s="229" t="s">
        <v>131</v>
      </c>
      <c r="AU169" s="229" t="s">
        <v>84</v>
      </c>
      <c r="AY169" s="17" t="s">
        <v>128</v>
      </c>
      <c r="BE169" s="230">
        <f>IF(N169="základní",J169,0)</f>
        <v>0</v>
      </c>
      <c r="BF169" s="230">
        <f>IF(N169="snížená",J169,0)</f>
        <v>0</v>
      </c>
      <c r="BG169" s="230">
        <f>IF(N169="zákl. přenesená",J169,0)</f>
        <v>0</v>
      </c>
      <c r="BH169" s="230">
        <f>IF(N169="sníž. přenesená",J169,0)</f>
        <v>0</v>
      </c>
      <c r="BI169" s="230">
        <f>IF(N169="nulová",J169,0)</f>
        <v>0</v>
      </c>
      <c r="BJ169" s="17" t="s">
        <v>21</v>
      </c>
      <c r="BK169" s="230">
        <f>ROUND(I169*H169,2)</f>
        <v>0</v>
      </c>
      <c r="BL169" s="17" t="s">
        <v>153</v>
      </c>
      <c r="BM169" s="229" t="s">
        <v>194</v>
      </c>
    </row>
    <row r="170" s="2" customFormat="1" ht="24.15" customHeight="1">
      <c r="A170" s="38"/>
      <c r="B170" s="39"/>
      <c r="C170" s="218" t="s">
        <v>195</v>
      </c>
      <c r="D170" s="218" t="s">
        <v>131</v>
      </c>
      <c r="E170" s="219" t="s">
        <v>749</v>
      </c>
      <c r="F170" s="220" t="s">
        <v>750</v>
      </c>
      <c r="G170" s="221" t="s">
        <v>163</v>
      </c>
      <c r="H170" s="222">
        <v>1</v>
      </c>
      <c r="I170" s="223"/>
      <c r="J170" s="224">
        <f>ROUND(I170*H170,2)</f>
        <v>0</v>
      </c>
      <c r="K170" s="220" t="s">
        <v>141</v>
      </c>
      <c r="L170" s="44"/>
      <c r="M170" s="225" t="s">
        <v>1</v>
      </c>
      <c r="N170" s="226" t="s">
        <v>41</v>
      </c>
      <c r="O170" s="91"/>
      <c r="P170" s="227">
        <f>O170*H170</f>
        <v>0</v>
      </c>
      <c r="Q170" s="227">
        <v>0.00067000000000000002</v>
      </c>
      <c r="R170" s="227">
        <f>Q170*H170</f>
        <v>0.00067000000000000002</v>
      </c>
      <c r="S170" s="227">
        <v>0</v>
      </c>
      <c r="T170" s="228">
        <f>S170*H170</f>
        <v>0</v>
      </c>
      <c r="U170" s="38"/>
      <c r="V170" s="38"/>
      <c r="W170" s="38"/>
      <c r="X170" s="38"/>
      <c r="Y170" s="38"/>
      <c r="Z170" s="38"/>
      <c r="AA170" s="38"/>
      <c r="AB170" s="38"/>
      <c r="AC170" s="38"/>
      <c r="AD170" s="38"/>
      <c r="AE170" s="38"/>
      <c r="AR170" s="229" t="s">
        <v>153</v>
      </c>
      <c r="AT170" s="229" t="s">
        <v>131</v>
      </c>
      <c r="AU170" s="229" t="s">
        <v>84</v>
      </c>
      <c r="AY170" s="17" t="s">
        <v>128</v>
      </c>
      <c r="BE170" s="230">
        <f>IF(N170="základní",J170,0)</f>
        <v>0</v>
      </c>
      <c r="BF170" s="230">
        <f>IF(N170="snížená",J170,0)</f>
        <v>0</v>
      </c>
      <c r="BG170" s="230">
        <f>IF(N170="zákl. přenesená",J170,0)</f>
        <v>0</v>
      </c>
      <c r="BH170" s="230">
        <f>IF(N170="sníž. přenesená",J170,0)</f>
        <v>0</v>
      </c>
      <c r="BI170" s="230">
        <f>IF(N170="nulová",J170,0)</f>
        <v>0</v>
      </c>
      <c r="BJ170" s="17" t="s">
        <v>21</v>
      </c>
      <c r="BK170" s="230">
        <f>ROUND(I170*H170,2)</f>
        <v>0</v>
      </c>
      <c r="BL170" s="17" t="s">
        <v>153</v>
      </c>
      <c r="BM170" s="229" t="s">
        <v>198</v>
      </c>
    </row>
    <row r="171" s="13" customFormat="1">
      <c r="A171" s="13"/>
      <c r="B171" s="231"/>
      <c r="C171" s="232"/>
      <c r="D171" s="233" t="s">
        <v>142</v>
      </c>
      <c r="E171" s="234" t="s">
        <v>1</v>
      </c>
      <c r="F171" s="235" t="s">
        <v>751</v>
      </c>
      <c r="G171" s="232"/>
      <c r="H171" s="236">
        <v>1</v>
      </c>
      <c r="I171" s="237"/>
      <c r="J171" s="232"/>
      <c r="K171" s="232"/>
      <c r="L171" s="238"/>
      <c r="M171" s="239"/>
      <c r="N171" s="240"/>
      <c r="O171" s="240"/>
      <c r="P171" s="240"/>
      <c r="Q171" s="240"/>
      <c r="R171" s="240"/>
      <c r="S171" s="240"/>
      <c r="T171" s="241"/>
      <c r="U171" s="13"/>
      <c r="V171" s="13"/>
      <c r="W171" s="13"/>
      <c r="X171" s="13"/>
      <c r="Y171" s="13"/>
      <c r="Z171" s="13"/>
      <c r="AA171" s="13"/>
      <c r="AB171" s="13"/>
      <c r="AC171" s="13"/>
      <c r="AD171" s="13"/>
      <c r="AE171" s="13"/>
      <c r="AT171" s="242" t="s">
        <v>142</v>
      </c>
      <c r="AU171" s="242" t="s">
        <v>84</v>
      </c>
      <c r="AV171" s="13" t="s">
        <v>84</v>
      </c>
      <c r="AW171" s="13" t="s">
        <v>144</v>
      </c>
      <c r="AX171" s="13" t="s">
        <v>76</v>
      </c>
      <c r="AY171" s="242" t="s">
        <v>128</v>
      </c>
    </row>
    <row r="172" s="14" customFormat="1">
      <c r="A172" s="14"/>
      <c r="B172" s="243"/>
      <c r="C172" s="244"/>
      <c r="D172" s="233" t="s">
        <v>142</v>
      </c>
      <c r="E172" s="245" t="s">
        <v>1</v>
      </c>
      <c r="F172" s="246" t="s">
        <v>145</v>
      </c>
      <c r="G172" s="244"/>
      <c r="H172" s="247">
        <v>1</v>
      </c>
      <c r="I172" s="248"/>
      <c r="J172" s="244"/>
      <c r="K172" s="244"/>
      <c r="L172" s="249"/>
      <c r="M172" s="250"/>
      <c r="N172" s="251"/>
      <c r="O172" s="251"/>
      <c r="P172" s="251"/>
      <c r="Q172" s="251"/>
      <c r="R172" s="251"/>
      <c r="S172" s="251"/>
      <c r="T172" s="252"/>
      <c r="U172" s="14"/>
      <c r="V172" s="14"/>
      <c r="W172" s="14"/>
      <c r="X172" s="14"/>
      <c r="Y172" s="14"/>
      <c r="Z172" s="14"/>
      <c r="AA172" s="14"/>
      <c r="AB172" s="14"/>
      <c r="AC172" s="14"/>
      <c r="AD172" s="14"/>
      <c r="AE172" s="14"/>
      <c r="AT172" s="253" t="s">
        <v>142</v>
      </c>
      <c r="AU172" s="253" t="s">
        <v>84</v>
      </c>
      <c r="AV172" s="14" t="s">
        <v>135</v>
      </c>
      <c r="AW172" s="14" t="s">
        <v>144</v>
      </c>
      <c r="AX172" s="14" t="s">
        <v>21</v>
      </c>
      <c r="AY172" s="253" t="s">
        <v>128</v>
      </c>
    </row>
    <row r="173" s="2" customFormat="1" ht="24.15" customHeight="1">
      <c r="A173" s="38"/>
      <c r="B173" s="39"/>
      <c r="C173" s="218" t="s">
        <v>153</v>
      </c>
      <c r="D173" s="218" t="s">
        <v>131</v>
      </c>
      <c r="E173" s="219" t="s">
        <v>752</v>
      </c>
      <c r="F173" s="220" t="s">
        <v>753</v>
      </c>
      <c r="G173" s="221" t="s">
        <v>163</v>
      </c>
      <c r="H173" s="222">
        <v>3</v>
      </c>
      <c r="I173" s="223"/>
      <c r="J173" s="224">
        <f>ROUND(I173*H173,2)</f>
        <v>0</v>
      </c>
      <c r="K173" s="220" t="s">
        <v>141</v>
      </c>
      <c r="L173" s="44"/>
      <c r="M173" s="225" t="s">
        <v>1</v>
      </c>
      <c r="N173" s="226" t="s">
        <v>41</v>
      </c>
      <c r="O173" s="91"/>
      <c r="P173" s="227">
        <f>O173*H173</f>
        <v>0</v>
      </c>
      <c r="Q173" s="227">
        <v>0.00022000000000000001</v>
      </c>
      <c r="R173" s="227">
        <f>Q173*H173</f>
        <v>0.00066</v>
      </c>
      <c r="S173" s="227">
        <v>0</v>
      </c>
      <c r="T173" s="228">
        <f>S173*H173</f>
        <v>0</v>
      </c>
      <c r="U173" s="38"/>
      <c r="V173" s="38"/>
      <c r="W173" s="38"/>
      <c r="X173" s="38"/>
      <c r="Y173" s="38"/>
      <c r="Z173" s="38"/>
      <c r="AA173" s="38"/>
      <c r="AB173" s="38"/>
      <c r="AC173" s="38"/>
      <c r="AD173" s="38"/>
      <c r="AE173" s="38"/>
      <c r="AR173" s="229" t="s">
        <v>153</v>
      </c>
      <c r="AT173" s="229" t="s">
        <v>131</v>
      </c>
      <c r="AU173" s="229" t="s">
        <v>84</v>
      </c>
      <c r="AY173" s="17" t="s">
        <v>128</v>
      </c>
      <c r="BE173" s="230">
        <f>IF(N173="základní",J173,0)</f>
        <v>0</v>
      </c>
      <c r="BF173" s="230">
        <f>IF(N173="snížená",J173,0)</f>
        <v>0</v>
      </c>
      <c r="BG173" s="230">
        <f>IF(N173="zákl. přenesená",J173,0)</f>
        <v>0</v>
      </c>
      <c r="BH173" s="230">
        <f>IF(N173="sníž. přenesená",J173,0)</f>
        <v>0</v>
      </c>
      <c r="BI173" s="230">
        <f>IF(N173="nulová",J173,0)</f>
        <v>0</v>
      </c>
      <c r="BJ173" s="17" t="s">
        <v>21</v>
      </c>
      <c r="BK173" s="230">
        <f>ROUND(I173*H173,2)</f>
        <v>0</v>
      </c>
      <c r="BL173" s="17" t="s">
        <v>153</v>
      </c>
      <c r="BM173" s="229" t="s">
        <v>158</v>
      </c>
    </row>
    <row r="174" s="2" customFormat="1" ht="24.15" customHeight="1">
      <c r="A174" s="38"/>
      <c r="B174" s="39"/>
      <c r="C174" s="218" t="s">
        <v>202</v>
      </c>
      <c r="D174" s="218" t="s">
        <v>131</v>
      </c>
      <c r="E174" s="219" t="s">
        <v>754</v>
      </c>
      <c r="F174" s="220" t="s">
        <v>755</v>
      </c>
      <c r="G174" s="221" t="s">
        <v>163</v>
      </c>
      <c r="H174" s="222">
        <v>2</v>
      </c>
      <c r="I174" s="223"/>
      <c r="J174" s="224">
        <f>ROUND(I174*H174,2)</f>
        <v>0</v>
      </c>
      <c r="K174" s="220" t="s">
        <v>141</v>
      </c>
      <c r="L174" s="44"/>
      <c r="M174" s="225" t="s">
        <v>1</v>
      </c>
      <c r="N174" s="226" t="s">
        <v>41</v>
      </c>
      <c r="O174" s="91"/>
      <c r="P174" s="227">
        <f>O174*H174</f>
        <v>0</v>
      </c>
      <c r="Q174" s="227">
        <v>0.00027</v>
      </c>
      <c r="R174" s="227">
        <f>Q174*H174</f>
        <v>0.00054000000000000001</v>
      </c>
      <c r="S174" s="227">
        <v>0</v>
      </c>
      <c r="T174" s="228">
        <f>S174*H174</f>
        <v>0</v>
      </c>
      <c r="U174" s="38"/>
      <c r="V174" s="38"/>
      <c r="W174" s="38"/>
      <c r="X174" s="38"/>
      <c r="Y174" s="38"/>
      <c r="Z174" s="38"/>
      <c r="AA174" s="38"/>
      <c r="AB174" s="38"/>
      <c r="AC174" s="38"/>
      <c r="AD174" s="38"/>
      <c r="AE174" s="38"/>
      <c r="AR174" s="229" t="s">
        <v>153</v>
      </c>
      <c r="AT174" s="229" t="s">
        <v>131</v>
      </c>
      <c r="AU174" s="229" t="s">
        <v>84</v>
      </c>
      <c r="AY174" s="17" t="s">
        <v>128</v>
      </c>
      <c r="BE174" s="230">
        <f>IF(N174="základní",J174,0)</f>
        <v>0</v>
      </c>
      <c r="BF174" s="230">
        <f>IF(N174="snížená",J174,0)</f>
        <v>0</v>
      </c>
      <c r="BG174" s="230">
        <f>IF(N174="zákl. přenesená",J174,0)</f>
        <v>0</v>
      </c>
      <c r="BH174" s="230">
        <f>IF(N174="sníž. přenesená",J174,0)</f>
        <v>0</v>
      </c>
      <c r="BI174" s="230">
        <f>IF(N174="nulová",J174,0)</f>
        <v>0</v>
      </c>
      <c r="BJ174" s="17" t="s">
        <v>21</v>
      </c>
      <c r="BK174" s="230">
        <f>ROUND(I174*H174,2)</f>
        <v>0</v>
      </c>
      <c r="BL174" s="17" t="s">
        <v>153</v>
      </c>
      <c r="BM174" s="229" t="s">
        <v>205</v>
      </c>
    </row>
    <row r="175" s="13" customFormat="1">
      <c r="A175" s="13"/>
      <c r="B175" s="231"/>
      <c r="C175" s="232"/>
      <c r="D175" s="233" t="s">
        <v>142</v>
      </c>
      <c r="E175" s="234" t="s">
        <v>1</v>
      </c>
      <c r="F175" s="235" t="s">
        <v>756</v>
      </c>
      <c r="G175" s="232"/>
      <c r="H175" s="236">
        <v>2</v>
      </c>
      <c r="I175" s="237"/>
      <c r="J175" s="232"/>
      <c r="K175" s="232"/>
      <c r="L175" s="238"/>
      <c r="M175" s="239"/>
      <c r="N175" s="240"/>
      <c r="O175" s="240"/>
      <c r="P175" s="240"/>
      <c r="Q175" s="240"/>
      <c r="R175" s="240"/>
      <c r="S175" s="240"/>
      <c r="T175" s="241"/>
      <c r="U175" s="13"/>
      <c r="V175" s="13"/>
      <c r="W175" s="13"/>
      <c r="X175" s="13"/>
      <c r="Y175" s="13"/>
      <c r="Z175" s="13"/>
      <c r="AA175" s="13"/>
      <c r="AB175" s="13"/>
      <c r="AC175" s="13"/>
      <c r="AD175" s="13"/>
      <c r="AE175" s="13"/>
      <c r="AT175" s="242" t="s">
        <v>142</v>
      </c>
      <c r="AU175" s="242" t="s">
        <v>84</v>
      </c>
      <c r="AV175" s="13" t="s">
        <v>84</v>
      </c>
      <c r="AW175" s="13" t="s">
        <v>144</v>
      </c>
      <c r="AX175" s="13" t="s">
        <v>76</v>
      </c>
      <c r="AY175" s="242" t="s">
        <v>128</v>
      </c>
    </row>
    <row r="176" s="14" customFormat="1">
      <c r="A176" s="14"/>
      <c r="B176" s="243"/>
      <c r="C176" s="244"/>
      <c r="D176" s="233" t="s">
        <v>142</v>
      </c>
      <c r="E176" s="245" t="s">
        <v>1</v>
      </c>
      <c r="F176" s="246" t="s">
        <v>145</v>
      </c>
      <c r="G176" s="244"/>
      <c r="H176" s="247">
        <v>2</v>
      </c>
      <c r="I176" s="248"/>
      <c r="J176" s="244"/>
      <c r="K176" s="244"/>
      <c r="L176" s="249"/>
      <c r="M176" s="250"/>
      <c r="N176" s="251"/>
      <c r="O176" s="251"/>
      <c r="P176" s="251"/>
      <c r="Q176" s="251"/>
      <c r="R176" s="251"/>
      <c r="S176" s="251"/>
      <c r="T176" s="252"/>
      <c r="U176" s="14"/>
      <c r="V176" s="14"/>
      <c r="W176" s="14"/>
      <c r="X176" s="14"/>
      <c r="Y176" s="14"/>
      <c r="Z176" s="14"/>
      <c r="AA176" s="14"/>
      <c r="AB176" s="14"/>
      <c r="AC176" s="14"/>
      <c r="AD176" s="14"/>
      <c r="AE176" s="14"/>
      <c r="AT176" s="253" t="s">
        <v>142</v>
      </c>
      <c r="AU176" s="253" t="s">
        <v>84</v>
      </c>
      <c r="AV176" s="14" t="s">
        <v>135</v>
      </c>
      <c r="AW176" s="14" t="s">
        <v>144</v>
      </c>
      <c r="AX176" s="14" t="s">
        <v>21</v>
      </c>
      <c r="AY176" s="253" t="s">
        <v>128</v>
      </c>
    </row>
    <row r="177" s="2" customFormat="1" ht="33" customHeight="1">
      <c r="A177" s="38"/>
      <c r="B177" s="39"/>
      <c r="C177" s="218" t="s">
        <v>175</v>
      </c>
      <c r="D177" s="218" t="s">
        <v>131</v>
      </c>
      <c r="E177" s="219" t="s">
        <v>757</v>
      </c>
      <c r="F177" s="220" t="s">
        <v>758</v>
      </c>
      <c r="G177" s="221" t="s">
        <v>163</v>
      </c>
      <c r="H177" s="222">
        <v>2</v>
      </c>
      <c r="I177" s="223"/>
      <c r="J177" s="224">
        <f>ROUND(I177*H177,2)</f>
        <v>0</v>
      </c>
      <c r="K177" s="220" t="s">
        <v>1</v>
      </c>
      <c r="L177" s="44"/>
      <c r="M177" s="225" t="s">
        <v>1</v>
      </c>
      <c r="N177" s="226" t="s">
        <v>41</v>
      </c>
      <c r="O177" s="91"/>
      <c r="P177" s="227">
        <f>O177*H177</f>
        <v>0</v>
      </c>
      <c r="Q177" s="227">
        <v>0</v>
      </c>
      <c r="R177" s="227">
        <f>Q177*H177</f>
        <v>0</v>
      </c>
      <c r="S177" s="227">
        <v>0</v>
      </c>
      <c r="T177" s="228">
        <f>S177*H177</f>
        <v>0</v>
      </c>
      <c r="U177" s="38"/>
      <c r="V177" s="38"/>
      <c r="W177" s="38"/>
      <c r="X177" s="38"/>
      <c r="Y177" s="38"/>
      <c r="Z177" s="38"/>
      <c r="AA177" s="38"/>
      <c r="AB177" s="38"/>
      <c r="AC177" s="38"/>
      <c r="AD177" s="38"/>
      <c r="AE177" s="38"/>
      <c r="AR177" s="229" t="s">
        <v>153</v>
      </c>
      <c r="AT177" s="229" t="s">
        <v>131</v>
      </c>
      <c r="AU177" s="229" t="s">
        <v>84</v>
      </c>
      <c r="AY177" s="17" t="s">
        <v>128</v>
      </c>
      <c r="BE177" s="230">
        <f>IF(N177="základní",J177,0)</f>
        <v>0</v>
      </c>
      <c r="BF177" s="230">
        <f>IF(N177="snížená",J177,0)</f>
        <v>0</v>
      </c>
      <c r="BG177" s="230">
        <f>IF(N177="zákl. přenesená",J177,0)</f>
        <v>0</v>
      </c>
      <c r="BH177" s="230">
        <f>IF(N177="sníž. přenesená",J177,0)</f>
        <v>0</v>
      </c>
      <c r="BI177" s="230">
        <f>IF(N177="nulová",J177,0)</f>
        <v>0</v>
      </c>
      <c r="BJ177" s="17" t="s">
        <v>21</v>
      </c>
      <c r="BK177" s="230">
        <f>ROUND(I177*H177,2)</f>
        <v>0</v>
      </c>
      <c r="BL177" s="17" t="s">
        <v>153</v>
      </c>
      <c r="BM177" s="229" t="s">
        <v>208</v>
      </c>
    </row>
    <row r="178" s="2" customFormat="1" ht="21.75" customHeight="1">
      <c r="A178" s="38"/>
      <c r="B178" s="39"/>
      <c r="C178" s="218" t="s">
        <v>210</v>
      </c>
      <c r="D178" s="218" t="s">
        <v>131</v>
      </c>
      <c r="E178" s="219" t="s">
        <v>759</v>
      </c>
      <c r="F178" s="220" t="s">
        <v>760</v>
      </c>
      <c r="G178" s="221" t="s">
        <v>163</v>
      </c>
      <c r="H178" s="222">
        <v>2</v>
      </c>
      <c r="I178" s="223"/>
      <c r="J178" s="224">
        <f>ROUND(I178*H178,2)</f>
        <v>0</v>
      </c>
      <c r="K178" s="220" t="s">
        <v>141</v>
      </c>
      <c r="L178" s="44"/>
      <c r="M178" s="225" t="s">
        <v>1</v>
      </c>
      <c r="N178" s="226" t="s">
        <v>41</v>
      </c>
      <c r="O178" s="91"/>
      <c r="P178" s="227">
        <f>O178*H178</f>
        <v>0</v>
      </c>
      <c r="Q178" s="227">
        <v>0.00024000000000000001</v>
      </c>
      <c r="R178" s="227">
        <f>Q178*H178</f>
        <v>0.00048000000000000001</v>
      </c>
      <c r="S178" s="227">
        <v>0</v>
      </c>
      <c r="T178" s="228">
        <f>S178*H178</f>
        <v>0</v>
      </c>
      <c r="U178" s="38"/>
      <c r="V178" s="38"/>
      <c r="W178" s="38"/>
      <c r="X178" s="38"/>
      <c r="Y178" s="38"/>
      <c r="Z178" s="38"/>
      <c r="AA178" s="38"/>
      <c r="AB178" s="38"/>
      <c r="AC178" s="38"/>
      <c r="AD178" s="38"/>
      <c r="AE178" s="38"/>
      <c r="AR178" s="229" t="s">
        <v>153</v>
      </c>
      <c r="AT178" s="229" t="s">
        <v>131</v>
      </c>
      <c r="AU178" s="229" t="s">
        <v>84</v>
      </c>
      <c r="AY178" s="17" t="s">
        <v>128</v>
      </c>
      <c r="BE178" s="230">
        <f>IF(N178="základní",J178,0)</f>
        <v>0</v>
      </c>
      <c r="BF178" s="230">
        <f>IF(N178="snížená",J178,0)</f>
        <v>0</v>
      </c>
      <c r="BG178" s="230">
        <f>IF(N178="zákl. přenesená",J178,0)</f>
        <v>0</v>
      </c>
      <c r="BH178" s="230">
        <f>IF(N178="sníž. přenesená",J178,0)</f>
        <v>0</v>
      </c>
      <c r="BI178" s="230">
        <f>IF(N178="nulová",J178,0)</f>
        <v>0</v>
      </c>
      <c r="BJ178" s="17" t="s">
        <v>21</v>
      </c>
      <c r="BK178" s="230">
        <f>ROUND(I178*H178,2)</f>
        <v>0</v>
      </c>
      <c r="BL178" s="17" t="s">
        <v>153</v>
      </c>
      <c r="BM178" s="229" t="s">
        <v>213</v>
      </c>
    </row>
    <row r="179" s="13" customFormat="1">
      <c r="A179" s="13"/>
      <c r="B179" s="231"/>
      <c r="C179" s="232"/>
      <c r="D179" s="233" t="s">
        <v>142</v>
      </c>
      <c r="E179" s="234" t="s">
        <v>1</v>
      </c>
      <c r="F179" s="235" t="s">
        <v>84</v>
      </c>
      <c r="G179" s="232"/>
      <c r="H179" s="236">
        <v>2</v>
      </c>
      <c r="I179" s="237"/>
      <c r="J179" s="232"/>
      <c r="K179" s="232"/>
      <c r="L179" s="238"/>
      <c r="M179" s="239"/>
      <c r="N179" s="240"/>
      <c r="O179" s="240"/>
      <c r="P179" s="240"/>
      <c r="Q179" s="240"/>
      <c r="R179" s="240"/>
      <c r="S179" s="240"/>
      <c r="T179" s="241"/>
      <c r="U179" s="13"/>
      <c r="V179" s="13"/>
      <c r="W179" s="13"/>
      <c r="X179" s="13"/>
      <c r="Y179" s="13"/>
      <c r="Z179" s="13"/>
      <c r="AA179" s="13"/>
      <c r="AB179" s="13"/>
      <c r="AC179" s="13"/>
      <c r="AD179" s="13"/>
      <c r="AE179" s="13"/>
      <c r="AT179" s="242" t="s">
        <v>142</v>
      </c>
      <c r="AU179" s="242" t="s">
        <v>84</v>
      </c>
      <c r="AV179" s="13" t="s">
        <v>84</v>
      </c>
      <c r="AW179" s="13" t="s">
        <v>144</v>
      </c>
      <c r="AX179" s="13" t="s">
        <v>76</v>
      </c>
      <c r="AY179" s="242" t="s">
        <v>128</v>
      </c>
    </row>
    <row r="180" s="14" customFormat="1">
      <c r="A180" s="14"/>
      <c r="B180" s="243"/>
      <c r="C180" s="244"/>
      <c r="D180" s="233" t="s">
        <v>142</v>
      </c>
      <c r="E180" s="245" t="s">
        <v>1</v>
      </c>
      <c r="F180" s="246" t="s">
        <v>145</v>
      </c>
      <c r="G180" s="244"/>
      <c r="H180" s="247">
        <v>2</v>
      </c>
      <c r="I180" s="248"/>
      <c r="J180" s="244"/>
      <c r="K180" s="244"/>
      <c r="L180" s="249"/>
      <c r="M180" s="250"/>
      <c r="N180" s="251"/>
      <c r="O180" s="251"/>
      <c r="P180" s="251"/>
      <c r="Q180" s="251"/>
      <c r="R180" s="251"/>
      <c r="S180" s="251"/>
      <c r="T180" s="252"/>
      <c r="U180" s="14"/>
      <c r="V180" s="14"/>
      <c r="W180" s="14"/>
      <c r="X180" s="14"/>
      <c r="Y180" s="14"/>
      <c r="Z180" s="14"/>
      <c r="AA180" s="14"/>
      <c r="AB180" s="14"/>
      <c r="AC180" s="14"/>
      <c r="AD180" s="14"/>
      <c r="AE180" s="14"/>
      <c r="AT180" s="253" t="s">
        <v>142</v>
      </c>
      <c r="AU180" s="253" t="s">
        <v>84</v>
      </c>
      <c r="AV180" s="14" t="s">
        <v>135</v>
      </c>
      <c r="AW180" s="14" t="s">
        <v>144</v>
      </c>
      <c r="AX180" s="14" t="s">
        <v>21</v>
      </c>
      <c r="AY180" s="253" t="s">
        <v>128</v>
      </c>
    </row>
    <row r="181" s="2" customFormat="1" ht="16.5" customHeight="1">
      <c r="A181" s="38"/>
      <c r="B181" s="39"/>
      <c r="C181" s="218" t="s">
        <v>178</v>
      </c>
      <c r="D181" s="218" t="s">
        <v>131</v>
      </c>
      <c r="E181" s="219" t="s">
        <v>761</v>
      </c>
      <c r="F181" s="220" t="s">
        <v>762</v>
      </c>
      <c r="G181" s="221" t="s">
        <v>163</v>
      </c>
      <c r="H181" s="222">
        <v>2</v>
      </c>
      <c r="I181" s="223"/>
      <c r="J181" s="224">
        <f>ROUND(I181*H181,2)</f>
        <v>0</v>
      </c>
      <c r="K181" s="220" t="s">
        <v>141</v>
      </c>
      <c r="L181" s="44"/>
      <c r="M181" s="225" t="s">
        <v>1</v>
      </c>
      <c r="N181" s="226" t="s">
        <v>41</v>
      </c>
      <c r="O181" s="91"/>
      <c r="P181" s="227">
        <f>O181*H181</f>
        <v>0</v>
      </c>
      <c r="Q181" s="227">
        <v>0.00018000000000000001</v>
      </c>
      <c r="R181" s="227">
        <f>Q181*H181</f>
        <v>0.00036000000000000002</v>
      </c>
      <c r="S181" s="227">
        <v>0</v>
      </c>
      <c r="T181" s="228">
        <f>S181*H181</f>
        <v>0</v>
      </c>
      <c r="U181" s="38"/>
      <c r="V181" s="38"/>
      <c r="W181" s="38"/>
      <c r="X181" s="38"/>
      <c r="Y181" s="38"/>
      <c r="Z181" s="38"/>
      <c r="AA181" s="38"/>
      <c r="AB181" s="38"/>
      <c r="AC181" s="38"/>
      <c r="AD181" s="38"/>
      <c r="AE181" s="38"/>
      <c r="AR181" s="229" t="s">
        <v>153</v>
      </c>
      <c r="AT181" s="229" t="s">
        <v>131</v>
      </c>
      <c r="AU181" s="229" t="s">
        <v>84</v>
      </c>
      <c r="AY181" s="17" t="s">
        <v>128</v>
      </c>
      <c r="BE181" s="230">
        <f>IF(N181="základní",J181,0)</f>
        <v>0</v>
      </c>
      <c r="BF181" s="230">
        <f>IF(N181="snížená",J181,0)</f>
        <v>0</v>
      </c>
      <c r="BG181" s="230">
        <f>IF(N181="zákl. přenesená",J181,0)</f>
        <v>0</v>
      </c>
      <c r="BH181" s="230">
        <f>IF(N181="sníž. přenesená",J181,0)</f>
        <v>0</v>
      </c>
      <c r="BI181" s="230">
        <f>IF(N181="nulová",J181,0)</f>
        <v>0</v>
      </c>
      <c r="BJ181" s="17" t="s">
        <v>21</v>
      </c>
      <c r="BK181" s="230">
        <f>ROUND(I181*H181,2)</f>
        <v>0</v>
      </c>
      <c r="BL181" s="17" t="s">
        <v>153</v>
      </c>
      <c r="BM181" s="229" t="s">
        <v>216</v>
      </c>
    </row>
    <row r="182" s="13" customFormat="1">
      <c r="A182" s="13"/>
      <c r="B182" s="231"/>
      <c r="C182" s="232"/>
      <c r="D182" s="233" t="s">
        <v>142</v>
      </c>
      <c r="E182" s="234" t="s">
        <v>1</v>
      </c>
      <c r="F182" s="235" t="s">
        <v>763</v>
      </c>
      <c r="G182" s="232"/>
      <c r="H182" s="236">
        <v>2</v>
      </c>
      <c r="I182" s="237"/>
      <c r="J182" s="232"/>
      <c r="K182" s="232"/>
      <c r="L182" s="238"/>
      <c r="M182" s="239"/>
      <c r="N182" s="240"/>
      <c r="O182" s="240"/>
      <c r="P182" s="240"/>
      <c r="Q182" s="240"/>
      <c r="R182" s="240"/>
      <c r="S182" s="240"/>
      <c r="T182" s="241"/>
      <c r="U182" s="13"/>
      <c r="V182" s="13"/>
      <c r="W182" s="13"/>
      <c r="X182" s="13"/>
      <c r="Y182" s="13"/>
      <c r="Z182" s="13"/>
      <c r="AA182" s="13"/>
      <c r="AB182" s="13"/>
      <c r="AC182" s="13"/>
      <c r="AD182" s="13"/>
      <c r="AE182" s="13"/>
      <c r="AT182" s="242" t="s">
        <v>142</v>
      </c>
      <c r="AU182" s="242" t="s">
        <v>84</v>
      </c>
      <c r="AV182" s="13" t="s">
        <v>84</v>
      </c>
      <c r="AW182" s="13" t="s">
        <v>144</v>
      </c>
      <c r="AX182" s="13" t="s">
        <v>76</v>
      </c>
      <c r="AY182" s="242" t="s">
        <v>128</v>
      </c>
    </row>
    <row r="183" s="14" customFormat="1">
      <c r="A183" s="14"/>
      <c r="B183" s="243"/>
      <c r="C183" s="244"/>
      <c r="D183" s="233" t="s">
        <v>142</v>
      </c>
      <c r="E183" s="245" t="s">
        <v>1</v>
      </c>
      <c r="F183" s="246" t="s">
        <v>145</v>
      </c>
      <c r="G183" s="244"/>
      <c r="H183" s="247">
        <v>2</v>
      </c>
      <c r="I183" s="248"/>
      <c r="J183" s="244"/>
      <c r="K183" s="244"/>
      <c r="L183" s="249"/>
      <c r="M183" s="250"/>
      <c r="N183" s="251"/>
      <c r="O183" s="251"/>
      <c r="P183" s="251"/>
      <c r="Q183" s="251"/>
      <c r="R183" s="251"/>
      <c r="S183" s="251"/>
      <c r="T183" s="252"/>
      <c r="U183" s="14"/>
      <c r="V183" s="14"/>
      <c r="W183" s="14"/>
      <c r="X183" s="14"/>
      <c r="Y183" s="14"/>
      <c r="Z183" s="14"/>
      <c r="AA183" s="14"/>
      <c r="AB183" s="14"/>
      <c r="AC183" s="14"/>
      <c r="AD183" s="14"/>
      <c r="AE183" s="14"/>
      <c r="AT183" s="253" t="s">
        <v>142</v>
      </c>
      <c r="AU183" s="253" t="s">
        <v>84</v>
      </c>
      <c r="AV183" s="14" t="s">
        <v>135</v>
      </c>
      <c r="AW183" s="14" t="s">
        <v>144</v>
      </c>
      <c r="AX183" s="14" t="s">
        <v>21</v>
      </c>
      <c r="AY183" s="253" t="s">
        <v>128</v>
      </c>
    </row>
    <row r="184" s="2" customFormat="1" ht="24.15" customHeight="1">
      <c r="A184" s="38"/>
      <c r="B184" s="39"/>
      <c r="C184" s="254" t="s">
        <v>7</v>
      </c>
      <c r="D184" s="254" t="s">
        <v>155</v>
      </c>
      <c r="E184" s="255" t="s">
        <v>764</v>
      </c>
      <c r="F184" s="256" t="s">
        <v>765</v>
      </c>
      <c r="G184" s="257" t="s">
        <v>152</v>
      </c>
      <c r="H184" s="258">
        <v>2</v>
      </c>
      <c r="I184" s="259"/>
      <c r="J184" s="260">
        <f>ROUND(I184*H184,2)</f>
        <v>0</v>
      </c>
      <c r="K184" s="256" t="s">
        <v>141</v>
      </c>
      <c r="L184" s="261"/>
      <c r="M184" s="262" t="s">
        <v>1</v>
      </c>
      <c r="N184" s="263" t="s">
        <v>41</v>
      </c>
      <c r="O184" s="91"/>
      <c r="P184" s="227">
        <f>O184*H184</f>
        <v>0</v>
      </c>
      <c r="Q184" s="227">
        <v>0.0012800000000000001</v>
      </c>
      <c r="R184" s="227">
        <f>Q184*H184</f>
        <v>0.0025600000000000002</v>
      </c>
      <c r="S184" s="227">
        <v>0</v>
      </c>
      <c r="T184" s="228">
        <f>S184*H184</f>
        <v>0</v>
      </c>
      <c r="U184" s="38"/>
      <c r="V184" s="38"/>
      <c r="W184" s="38"/>
      <c r="X184" s="38"/>
      <c r="Y184" s="38"/>
      <c r="Z184" s="38"/>
      <c r="AA184" s="38"/>
      <c r="AB184" s="38"/>
      <c r="AC184" s="38"/>
      <c r="AD184" s="38"/>
      <c r="AE184" s="38"/>
      <c r="AR184" s="229" t="s">
        <v>158</v>
      </c>
      <c r="AT184" s="229" t="s">
        <v>155</v>
      </c>
      <c r="AU184" s="229" t="s">
        <v>84</v>
      </c>
      <c r="AY184" s="17" t="s">
        <v>128</v>
      </c>
      <c r="BE184" s="230">
        <f>IF(N184="základní",J184,0)</f>
        <v>0</v>
      </c>
      <c r="BF184" s="230">
        <f>IF(N184="snížená",J184,0)</f>
        <v>0</v>
      </c>
      <c r="BG184" s="230">
        <f>IF(N184="zákl. přenesená",J184,0)</f>
        <v>0</v>
      </c>
      <c r="BH184" s="230">
        <f>IF(N184="sníž. přenesená",J184,0)</f>
        <v>0</v>
      </c>
      <c r="BI184" s="230">
        <f>IF(N184="nulová",J184,0)</f>
        <v>0</v>
      </c>
      <c r="BJ184" s="17" t="s">
        <v>21</v>
      </c>
      <c r="BK184" s="230">
        <f>ROUND(I184*H184,2)</f>
        <v>0</v>
      </c>
      <c r="BL184" s="17" t="s">
        <v>153</v>
      </c>
      <c r="BM184" s="229" t="s">
        <v>220</v>
      </c>
    </row>
    <row r="185" s="2" customFormat="1" ht="55.5" customHeight="1">
      <c r="A185" s="38"/>
      <c r="B185" s="39"/>
      <c r="C185" s="218" t="s">
        <v>183</v>
      </c>
      <c r="D185" s="218" t="s">
        <v>131</v>
      </c>
      <c r="E185" s="219" t="s">
        <v>766</v>
      </c>
      <c r="F185" s="220" t="s">
        <v>767</v>
      </c>
      <c r="G185" s="221" t="s">
        <v>287</v>
      </c>
      <c r="H185" s="222">
        <v>0.0070000000000000001</v>
      </c>
      <c r="I185" s="223"/>
      <c r="J185" s="224">
        <f>ROUND(I185*H185,2)</f>
        <v>0</v>
      </c>
      <c r="K185" s="220" t="s">
        <v>141</v>
      </c>
      <c r="L185" s="44"/>
      <c r="M185" s="225" t="s">
        <v>1</v>
      </c>
      <c r="N185" s="226" t="s">
        <v>41</v>
      </c>
      <c r="O185" s="91"/>
      <c r="P185" s="227">
        <f>O185*H185</f>
        <v>0</v>
      </c>
      <c r="Q185" s="227">
        <v>0</v>
      </c>
      <c r="R185" s="227">
        <f>Q185*H185</f>
        <v>0</v>
      </c>
      <c r="S185" s="227">
        <v>0</v>
      </c>
      <c r="T185" s="228">
        <f>S185*H185</f>
        <v>0</v>
      </c>
      <c r="U185" s="38"/>
      <c r="V185" s="38"/>
      <c r="W185" s="38"/>
      <c r="X185" s="38"/>
      <c r="Y185" s="38"/>
      <c r="Z185" s="38"/>
      <c r="AA185" s="38"/>
      <c r="AB185" s="38"/>
      <c r="AC185" s="38"/>
      <c r="AD185" s="38"/>
      <c r="AE185" s="38"/>
      <c r="AR185" s="229" t="s">
        <v>153</v>
      </c>
      <c r="AT185" s="229" t="s">
        <v>131</v>
      </c>
      <c r="AU185" s="229" t="s">
        <v>84</v>
      </c>
      <c r="AY185" s="17" t="s">
        <v>128</v>
      </c>
      <c r="BE185" s="230">
        <f>IF(N185="základní",J185,0)</f>
        <v>0</v>
      </c>
      <c r="BF185" s="230">
        <f>IF(N185="snížená",J185,0)</f>
        <v>0</v>
      </c>
      <c r="BG185" s="230">
        <f>IF(N185="zákl. přenesená",J185,0)</f>
        <v>0</v>
      </c>
      <c r="BH185" s="230">
        <f>IF(N185="sníž. přenesená",J185,0)</f>
        <v>0</v>
      </c>
      <c r="BI185" s="230">
        <f>IF(N185="nulová",J185,0)</f>
        <v>0</v>
      </c>
      <c r="BJ185" s="17" t="s">
        <v>21</v>
      </c>
      <c r="BK185" s="230">
        <f>ROUND(I185*H185,2)</f>
        <v>0</v>
      </c>
      <c r="BL185" s="17" t="s">
        <v>153</v>
      </c>
      <c r="BM185" s="229" t="s">
        <v>224</v>
      </c>
    </row>
    <row r="186" s="12" customFormat="1" ht="22.8" customHeight="1">
      <c r="A186" s="12"/>
      <c r="B186" s="202"/>
      <c r="C186" s="203"/>
      <c r="D186" s="204" t="s">
        <v>75</v>
      </c>
      <c r="E186" s="216" t="s">
        <v>643</v>
      </c>
      <c r="F186" s="216" t="s">
        <v>644</v>
      </c>
      <c r="G186" s="203"/>
      <c r="H186" s="203"/>
      <c r="I186" s="206"/>
      <c r="J186" s="217">
        <f>BK186</f>
        <v>0</v>
      </c>
      <c r="K186" s="203"/>
      <c r="L186" s="208"/>
      <c r="M186" s="209"/>
      <c r="N186" s="210"/>
      <c r="O186" s="210"/>
      <c r="P186" s="211">
        <f>SUM(P187:P191)</f>
        <v>0</v>
      </c>
      <c r="Q186" s="210"/>
      <c r="R186" s="211">
        <f>SUM(R187:R191)</f>
        <v>0.0012000000000000001</v>
      </c>
      <c r="S186" s="210"/>
      <c r="T186" s="212">
        <f>SUM(T187:T191)</f>
        <v>0</v>
      </c>
      <c r="U186" s="12"/>
      <c r="V186" s="12"/>
      <c r="W186" s="12"/>
      <c r="X186" s="12"/>
      <c r="Y186" s="12"/>
      <c r="Z186" s="12"/>
      <c r="AA186" s="12"/>
      <c r="AB186" s="12"/>
      <c r="AC186" s="12"/>
      <c r="AD186" s="12"/>
      <c r="AE186" s="12"/>
      <c r="AR186" s="213" t="s">
        <v>84</v>
      </c>
      <c r="AT186" s="214" t="s">
        <v>75</v>
      </c>
      <c r="AU186" s="214" t="s">
        <v>21</v>
      </c>
      <c r="AY186" s="213" t="s">
        <v>128</v>
      </c>
      <c r="BK186" s="215">
        <f>SUM(BK187:BK191)</f>
        <v>0</v>
      </c>
    </row>
    <row r="187" s="2" customFormat="1" ht="24.15" customHeight="1">
      <c r="A187" s="38"/>
      <c r="B187" s="39"/>
      <c r="C187" s="218" t="s">
        <v>225</v>
      </c>
      <c r="D187" s="218" t="s">
        <v>131</v>
      </c>
      <c r="E187" s="219" t="s">
        <v>768</v>
      </c>
      <c r="F187" s="220" t="s">
        <v>769</v>
      </c>
      <c r="G187" s="221" t="s">
        <v>629</v>
      </c>
      <c r="H187" s="222">
        <v>20</v>
      </c>
      <c r="I187" s="223"/>
      <c r="J187" s="224">
        <f>ROUND(I187*H187,2)</f>
        <v>0</v>
      </c>
      <c r="K187" s="220" t="s">
        <v>141</v>
      </c>
      <c r="L187" s="44"/>
      <c r="M187" s="225" t="s">
        <v>1</v>
      </c>
      <c r="N187" s="226" t="s">
        <v>41</v>
      </c>
      <c r="O187" s="91"/>
      <c r="P187" s="227">
        <f>O187*H187</f>
        <v>0</v>
      </c>
      <c r="Q187" s="227">
        <v>6.0000000000000002E-05</v>
      </c>
      <c r="R187" s="227">
        <f>Q187*H187</f>
        <v>0.0012000000000000001</v>
      </c>
      <c r="S187" s="227">
        <v>0</v>
      </c>
      <c r="T187" s="228">
        <f>S187*H187</f>
        <v>0</v>
      </c>
      <c r="U187" s="38"/>
      <c r="V187" s="38"/>
      <c r="W187" s="38"/>
      <c r="X187" s="38"/>
      <c r="Y187" s="38"/>
      <c r="Z187" s="38"/>
      <c r="AA187" s="38"/>
      <c r="AB187" s="38"/>
      <c r="AC187" s="38"/>
      <c r="AD187" s="38"/>
      <c r="AE187" s="38"/>
      <c r="AR187" s="229" t="s">
        <v>153</v>
      </c>
      <c r="AT187" s="229" t="s">
        <v>131</v>
      </c>
      <c r="AU187" s="229" t="s">
        <v>84</v>
      </c>
      <c r="AY187" s="17" t="s">
        <v>128</v>
      </c>
      <c r="BE187" s="230">
        <f>IF(N187="základní",J187,0)</f>
        <v>0</v>
      </c>
      <c r="BF187" s="230">
        <f>IF(N187="snížená",J187,0)</f>
        <v>0</v>
      </c>
      <c r="BG187" s="230">
        <f>IF(N187="zákl. přenesená",J187,0)</f>
        <v>0</v>
      </c>
      <c r="BH187" s="230">
        <f>IF(N187="sníž. přenesená",J187,0)</f>
        <v>0</v>
      </c>
      <c r="BI187" s="230">
        <f>IF(N187="nulová",J187,0)</f>
        <v>0</v>
      </c>
      <c r="BJ187" s="17" t="s">
        <v>21</v>
      </c>
      <c r="BK187" s="230">
        <f>ROUND(I187*H187,2)</f>
        <v>0</v>
      </c>
      <c r="BL187" s="17" t="s">
        <v>153</v>
      </c>
      <c r="BM187" s="229" t="s">
        <v>228</v>
      </c>
    </row>
    <row r="188" s="13" customFormat="1">
      <c r="A188" s="13"/>
      <c r="B188" s="231"/>
      <c r="C188" s="232"/>
      <c r="D188" s="233" t="s">
        <v>142</v>
      </c>
      <c r="E188" s="234" t="s">
        <v>1</v>
      </c>
      <c r="F188" s="235" t="s">
        <v>770</v>
      </c>
      <c r="G188" s="232"/>
      <c r="H188" s="236">
        <v>20</v>
      </c>
      <c r="I188" s="237"/>
      <c r="J188" s="232"/>
      <c r="K188" s="232"/>
      <c r="L188" s="238"/>
      <c r="M188" s="239"/>
      <c r="N188" s="240"/>
      <c r="O188" s="240"/>
      <c r="P188" s="240"/>
      <c r="Q188" s="240"/>
      <c r="R188" s="240"/>
      <c r="S188" s="240"/>
      <c r="T188" s="241"/>
      <c r="U188" s="13"/>
      <c r="V188" s="13"/>
      <c r="W188" s="13"/>
      <c r="X188" s="13"/>
      <c r="Y188" s="13"/>
      <c r="Z188" s="13"/>
      <c r="AA188" s="13"/>
      <c r="AB188" s="13"/>
      <c r="AC188" s="13"/>
      <c r="AD188" s="13"/>
      <c r="AE188" s="13"/>
      <c r="AT188" s="242" t="s">
        <v>142</v>
      </c>
      <c r="AU188" s="242" t="s">
        <v>84</v>
      </c>
      <c r="AV188" s="13" t="s">
        <v>84</v>
      </c>
      <c r="AW188" s="13" t="s">
        <v>144</v>
      </c>
      <c r="AX188" s="13" t="s">
        <v>76</v>
      </c>
      <c r="AY188" s="242" t="s">
        <v>128</v>
      </c>
    </row>
    <row r="189" s="14" customFormat="1">
      <c r="A189" s="14"/>
      <c r="B189" s="243"/>
      <c r="C189" s="244"/>
      <c r="D189" s="233" t="s">
        <v>142</v>
      </c>
      <c r="E189" s="245" t="s">
        <v>1</v>
      </c>
      <c r="F189" s="246" t="s">
        <v>145</v>
      </c>
      <c r="G189" s="244"/>
      <c r="H189" s="247">
        <v>20</v>
      </c>
      <c r="I189" s="248"/>
      <c r="J189" s="244"/>
      <c r="K189" s="244"/>
      <c r="L189" s="249"/>
      <c r="M189" s="250"/>
      <c r="N189" s="251"/>
      <c r="O189" s="251"/>
      <c r="P189" s="251"/>
      <c r="Q189" s="251"/>
      <c r="R189" s="251"/>
      <c r="S189" s="251"/>
      <c r="T189" s="252"/>
      <c r="U189" s="14"/>
      <c r="V189" s="14"/>
      <c r="W189" s="14"/>
      <c r="X189" s="14"/>
      <c r="Y189" s="14"/>
      <c r="Z189" s="14"/>
      <c r="AA189" s="14"/>
      <c r="AB189" s="14"/>
      <c r="AC189" s="14"/>
      <c r="AD189" s="14"/>
      <c r="AE189" s="14"/>
      <c r="AT189" s="253" t="s">
        <v>142</v>
      </c>
      <c r="AU189" s="253" t="s">
        <v>84</v>
      </c>
      <c r="AV189" s="14" t="s">
        <v>135</v>
      </c>
      <c r="AW189" s="14" t="s">
        <v>144</v>
      </c>
      <c r="AX189" s="14" t="s">
        <v>21</v>
      </c>
      <c r="AY189" s="253" t="s">
        <v>128</v>
      </c>
    </row>
    <row r="190" s="2" customFormat="1" ht="16.5" customHeight="1">
      <c r="A190" s="38"/>
      <c r="B190" s="39"/>
      <c r="C190" s="254" t="s">
        <v>186</v>
      </c>
      <c r="D190" s="254" t="s">
        <v>155</v>
      </c>
      <c r="E190" s="255" t="s">
        <v>254</v>
      </c>
      <c r="F190" s="256" t="s">
        <v>771</v>
      </c>
      <c r="G190" s="257" t="s">
        <v>629</v>
      </c>
      <c r="H190" s="258">
        <v>20</v>
      </c>
      <c r="I190" s="259"/>
      <c r="J190" s="260">
        <f>ROUND(I190*H190,2)</f>
        <v>0</v>
      </c>
      <c r="K190" s="256" t="s">
        <v>1</v>
      </c>
      <c r="L190" s="261"/>
      <c r="M190" s="262" t="s">
        <v>1</v>
      </c>
      <c r="N190" s="263" t="s">
        <v>41</v>
      </c>
      <c r="O190" s="91"/>
      <c r="P190" s="227">
        <f>O190*H190</f>
        <v>0</v>
      </c>
      <c r="Q190" s="227">
        <v>0</v>
      </c>
      <c r="R190" s="227">
        <f>Q190*H190</f>
        <v>0</v>
      </c>
      <c r="S190" s="227">
        <v>0</v>
      </c>
      <c r="T190" s="228">
        <f>S190*H190</f>
        <v>0</v>
      </c>
      <c r="U190" s="38"/>
      <c r="V190" s="38"/>
      <c r="W190" s="38"/>
      <c r="X190" s="38"/>
      <c r="Y190" s="38"/>
      <c r="Z190" s="38"/>
      <c r="AA190" s="38"/>
      <c r="AB190" s="38"/>
      <c r="AC190" s="38"/>
      <c r="AD190" s="38"/>
      <c r="AE190" s="38"/>
      <c r="AR190" s="229" t="s">
        <v>158</v>
      </c>
      <c r="AT190" s="229" t="s">
        <v>155</v>
      </c>
      <c r="AU190" s="229" t="s">
        <v>84</v>
      </c>
      <c r="AY190" s="17" t="s">
        <v>128</v>
      </c>
      <c r="BE190" s="230">
        <f>IF(N190="základní",J190,0)</f>
        <v>0</v>
      </c>
      <c r="BF190" s="230">
        <f>IF(N190="snížená",J190,0)</f>
        <v>0</v>
      </c>
      <c r="BG190" s="230">
        <f>IF(N190="zákl. přenesená",J190,0)</f>
        <v>0</v>
      </c>
      <c r="BH190" s="230">
        <f>IF(N190="sníž. přenesená",J190,0)</f>
        <v>0</v>
      </c>
      <c r="BI190" s="230">
        <f>IF(N190="nulová",J190,0)</f>
        <v>0</v>
      </c>
      <c r="BJ190" s="17" t="s">
        <v>21</v>
      </c>
      <c r="BK190" s="230">
        <f>ROUND(I190*H190,2)</f>
        <v>0</v>
      </c>
      <c r="BL190" s="17" t="s">
        <v>153</v>
      </c>
      <c r="BM190" s="229" t="s">
        <v>231</v>
      </c>
    </row>
    <row r="191" s="2" customFormat="1" ht="55.5" customHeight="1">
      <c r="A191" s="38"/>
      <c r="B191" s="39"/>
      <c r="C191" s="218" t="s">
        <v>232</v>
      </c>
      <c r="D191" s="218" t="s">
        <v>131</v>
      </c>
      <c r="E191" s="219" t="s">
        <v>658</v>
      </c>
      <c r="F191" s="220" t="s">
        <v>659</v>
      </c>
      <c r="G191" s="221" t="s">
        <v>287</v>
      </c>
      <c r="H191" s="222">
        <v>0.001</v>
      </c>
      <c r="I191" s="223"/>
      <c r="J191" s="224">
        <f>ROUND(I191*H191,2)</f>
        <v>0</v>
      </c>
      <c r="K191" s="220" t="s">
        <v>141</v>
      </c>
      <c r="L191" s="44"/>
      <c r="M191" s="225" t="s">
        <v>1</v>
      </c>
      <c r="N191" s="226" t="s">
        <v>41</v>
      </c>
      <c r="O191" s="91"/>
      <c r="P191" s="227">
        <f>O191*H191</f>
        <v>0</v>
      </c>
      <c r="Q191" s="227">
        <v>0</v>
      </c>
      <c r="R191" s="227">
        <f>Q191*H191</f>
        <v>0</v>
      </c>
      <c r="S191" s="227">
        <v>0</v>
      </c>
      <c r="T191" s="228">
        <f>S191*H191</f>
        <v>0</v>
      </c>
      <c r="U191" s="38"/>
      <c r="V191" s="38"/>
      <c r="W191" s="38"/>
      <c r="X191" s="38"/>
      <c r="Y191" s="38"/>
      <c r="Z191" s="38"/>
      <c r="AA191" s="38"/>
      <c r="AB191" s="38"/>
      <c r="AC191" s="38"/>
      <c r="AD191" s="38"/>
      <c r="AE191" s="38"/>
      <c r="AR191" s="229" t="s">
        <v>153</v>
      </c>
      <c r="AT191" s="229" t="s">
        <v>131</v>
      </c>
      <c r="AU191" s="229" t="s">
        <v>84</v>
      </c>
      <c r="AY191" s="17" t="s">
        <v>128</v>
      </c>
      <c r="BE191" s="230">
        <f>IF(N191="základní",J191,0)</f>
        <v>0</v>
      </c>
      <c r="BF191" s="230">
        <f>IF(N191="snížená",J191,0)</f>
        <v>0</v>
      </c>
      <c r="BG191" s="230">
        <f>IF(N191="zákl. přenesená",J191,0)</f>
        <v>0</v>
      </c>
      <c r="BH191" s="230">
        <f>IF(N191="sníž. přenesená",J191,0)</f>
        <v>0</v>
      </c>
      <c r="BI191" s="230">
        <f>IF(N191="nulová",J191,0)</f>
        <v>0</v>
      </c>
      <c r="BJ191" s="17" t="s">
        <v>21</v>
      </c>
      <c r="BK191" s="230">
        <f>ROUND(I191*H191,2)</f>
        <v>0</v>
      </c>
      <c r="BL191" s="17" t="s">
        <v>153</v>
      </c>
      <c r="BM191" s="229" t="s">
        <v>235</v>
      </c>
    </row>
    <row r="192" s="12" customFormat="1" ht="22.8" customHeight="1">
      <c r="A192" s="12"/>
      <c r="B192" s="202"/>
      <c r="C192" s="203"/>
      <c r="D192" s="204" t="s">
        <v>75</v>
      </c>
      <c r="E192" s="216" t="s">
        <v>661</v>
      </c>
      <c r="F192" s="216" t="s">
        <v>662</v>
      </c>
      <c r="G192" s="203"/>
      <c r="H192" s="203"/>
      <c r="I192" s="206"/>
      <c r="J192" s="217">
        <f>BK192</f>
        <v>0</v>
      </c>
      <c r="K192" s="203"/>
      <c r="L192" s="208"/>
      <c r="M192" s="209"/>
      <c r="N192" s="210"/>
      <c r="O192" s="210"/>
      <c r="P192" s="211">
        <f>SUM(P193:P198)</f>
        <v>0</v>
      </c>
      <c r="Q192" s="210"/>
      <c r="R192" s="211">
        <f>SUM(R193:R198)</f>
        <v>0.029999999999999999</v>
      </c>
      <c r="S192" s="210"/>
      <c r="T192" s="212">
        <f>SUM(T193:T198)</f>
        <v>0</v>
      </c>
      <c r="U192" s="12"/>
      <c r="V192" s="12"/>
      <c r="W192" s="12"/>
      <c r="X192" s="12"/>
      <c r="Y192" s="12"/>
      <c r="Z192" s="12"/>
      <c r="AA192" s="12"/>
      <c r="AB192" s="12"/>
      <c r="AC192" s="12"/>
      <c r="AD192" s="12"/>
      <c r="AE192" s="12"/>
      <c r="AR192" s="213" t="s">
        <v>84</v>
      </c>
      <c r="AT192" s="214" t="s">
        <v>75</v>
      </c>
      <c r="AU192" s="214" t="s">
        <v>21</v>
      </c>
      <c r="AY192" s="213" t="s">
        <v>128</v>
      </c>
      <c r="BK192" s="215">
        <f>SUM(BK193:BK198)</f>
        <v>0</v>
      </c>
    </row>
    <row r="193" s="2" customFormat="1" ht="24.15" customHeight="1">
      <c r="A193" s="38"/>
      <c r="B193" s="39"/>
      <c r="C193" s="218" t="s">
        <v>191</v>
      </c>
      <c r="D193" s="218" t="s">
        <v>131</v>
      </c>
      <c r="E193" s="219" t="s">
        <v>664</v>
      </c>
      <c r="F193" s="220" t="s">
        <v>665</v>
      </c>
      <c r="G193" s="221" t="s">
        <v>140</v>
      </c>
      <c r="H193" s="222">
        <v>100</v>
      </c>
      <c r="I193" s="223"/>
      <c r="J193" s="224">
        <f>ROUND(I193*H193,2)</f>
        <v>0</v>
      </c>
      <c r="K193" s="220" t="s">
        <v>141</v>
      </c>
      <c r="L193" s="44"/>
      <c r="M193" s="225" t="s">
        <v>1</v>
      </c>
      <c r="N193" s="226" t="s">
        <v>41</v>
      </c>
      <c r="O193" s="91"/>
      <c r="P193" s="227">
        <f>O193*H193</f>
        <v>0</v>
      </c>
      <c r="Q193" s="227">
        <v>0</v>
      </c>
      <c r="R193" s="227">
        <f>Q193*H193</f>
        <v>0</v>
      </c>
      <c r="S193" s="227">
        <v>0</v>
      </c>
      <c r="T193" s="228">
        <f>S193*H193</f>
        <v>0</v>
      </c>
      <c r="U193" s="38"/>
      <c r="V193" s="38"/>
      <c r="W193" s="38"/>
      <c r="X193" s="38"/>
      <c r="Y193" s="38"/>
      <c r="Z193" s="38"/>
      <c r="AA193" s="38"/>
      <c r="AB193" s="38"/>
      <c r="AC193" s="38"/>
      <c r="AD193" s="38"/>
      <c r="AE193" s="38"/>
      <c r="AR193" s="229" t="s">
        <v>153</v>
      </c>
      <c r="AT193" s="229" t="s">
        <v>131</v>
      </c>
      <c r="AU193" s="229" t="s">
        <v>84</v>
      </c>
      <c r="AY193" s="17" t="s">
        <v>128</v>
      </c>
      <c r="BE193" s="230">
        <f>IF(N193="základní",J193,0)</f>
        <v>0</v>
      </c>
      <c r="BF193" s="230">
        <f>IF(N193="snížená",J193,0)</f>
        <v>0</v>
      </c>
      <c r="BG193" s="230">
        <f>IF(N193="zákl. přenesená",J193,0)</f>
        <v>0</v>
      </c>
      <c r="BH193" s="230">
        <f>IF(N193="sníž. přenesená",J193,0)</f>
        <v>0</v>
      </c>
      <c r="BI193" s="230">
        <f>IF(N193="nulová",J193,0)</f>
        <v>0</v>
      </c>
      <c r="BJ193" s="17" t="s">
        <v>21</v>
      </c>
      <c r="BK193" s="230">
        <f>ROUND(I193*H193,2)</f>
        <v>0</v>
      </c>
      <c r="BL193" s="17" t="s">
        <v>153</v>
      </c>
      <c r="BM193" s="229" t="s">
        <v>238</v>
      </c>
    </row>
    <row r="194" s="13" customFormat="1">
      <c r="A194" s="13"/>
      <c r="B194" s="231"/>
      <c r="C194" s="232"/>
      <c r="D194" s="233" t="s">
        <v>142</v>
      </c>
      <c r="E194" s="234" t="s">
        <v>1</v>
      </c>
      <c r="F194" s="235" t="s">
        <v>667</v>
      </c>
      <c r="G194" s="232"/>
      <c r="H194" s="236">
        <v>100</v>
      </c>
      <c r="I194" s="237"/>
      <c r="J194" s="232"/>
      <c r="K194" s="232"/>
      <c r="L194" s="238"/>
      <c r="M194" s="239"/>
      <c r="N194" s="240"/>
      <c r="O194" s="240"/>
      <c r="P194" s="240"/>
      <c r="Q194" s="240"/>
      <c r="R194" s="240"/>
      <c r="S194" s="240"/>
      <c r="T194" s="241"/>
      <c r="U194" s="13"/>
      <c r="V194" s="13"/>
      <c r="W194" s="13"/>
      <c r="X194" s="13"/>
      <c r="Y194" s="13"/>
      <c r="Z194" s="13"/>
      <c r="AA194" s="13"/>
      <c r="AB194" s="13"/>
      <c r="AC194" s="13"/>
      <c r="AD194" s="13"/>
      <c r="AE194" s="13"/>
      <c r="AT194" s="242" t="s">
        <v>142</v>
      </c>
      <c r="AU194" s="242" t="s">
        <v>84</v>
      </c>
      <c r="AV194" s="13" t="s">
        <v>84</v>
      </c>
      <c r="AW194" s="13" t="s">
        <v>144</v>
      </c>
      <c r="AX194" s="13" t="s">
        <v>76</v>
      </c>
      <c r="AY194" s="242" t="s">
        <v>128</v>
      </c>
    </row>
    <row r="195" s="14" customFormat="1">
      <c r="A195" s="14"/>
      <c r="B195" s="243"/>
      <c r="C195" s="244"/>
      <c r="D195" s="233" t="s">
        <v>142</v>
      </c>
      <c r="E195" s="245" t="s">
        <v>1</v>
      </c>
      <c r="F195" s="246" t="s">
        <v>145</v>
      </c>
      <c r="G195" s="244"/>
      <c r="H195" s="247">
        <v>100</v>
      </c>
      <c r="I195" s="248"/>
      <c r="J195" s="244"/>
      <c r="K195" s="244"/>
      <c r="L195" s="249"/>
      <c r="M195" s="250"/>
      <c r="N195" s="251"/>
      <c r="O195" s="251"/>
      <c r="P195" s="251"/>
      <c r="Q195" s="251"/>
      <c r="R195" s="251"/>
      <c r="S195" s="251"/>
      <c r="T195" s="252"/>
      <c r="U195" s="14"/>
      <c r="V195" s="14"/>
      <c r="W195" s="14"/>
      <c r="X195" s="14"/>
      <c r="Y195" s="14"/>
      <c r="Z195" s="14"/>
      <c r="AA195" s="14"/>
      <c r="AB195" s="14"/>
      <c r="AC195" s="14"/>
      <c r="AD195" s="14"/>
      <c r="AE195" s="14"/>
      <c r="AT195" s="253" t="s">
        <v>142</v>
      </c>
      <c r="AU195" s="253" t="s">
        <v>84</v>
      </c>
      <c r="AV195" s="14" t="s">
        <v>135</v>
      </c>
      <c r="AW195" s="14" t="s">
        <v>144</v>
      </c>
      <c r="AX195" s="14" t="s">
        <v>21</v>
      </c>
      <c r="AY195" s="253" t="s">
        <v>128</v>
      </c>
    </row>
    <row r="196" s="2" customFormat="1" ht="44.25" customHeight="1">
      <c r="A196" s="38"/>
      <c r="B196" s="39"/>
      <c r="C196" s="218" t="s">
        <v>239</v>
      </c>
      <c r="D196" s="218" t="s">
        <v>131</v>
      </c>
      <c r="E196" s="219" t="s">
        <v>673</v>
      </c>
      <c r="F196" s="220" t="s">
        <v>674</v>
      </c>
      <c r="G196" s="221" t="s">
        <v>140</v>
      </c>
      <c r="H196" s="222">
        <v>200</v>
      </c>
      <c r="I196" s="223"/>
      <c r="J196" s="224">
        <f>ROUND(I196*H196,2)</f>
        <v>0</v>
      </c>
      <c r="K196" s="220" t="s">
        <v>141</v>
      </c>
      <c r="L196" s="44"/>
      <c r="M196" s="225" t="s">
        <v>1</v>
      </c>
      <c r="N196" s="226" t="s">
        <v>41</v>
      </c>
      <c r="O196" s="91"/>
      <c r="P196" s="227">
        <f>O196*H196</f>
        <v>0</v>
      </c>
      <c r="Q196" s="227">
        <v>0.00014999999999999999</v>
      </c>
      <c r="R196" s="227">
        <f>Q196*H196</f>
        <v>0.029999999999999999</v>
      </c>
      <c r="S196" s="227">
        <v>0</v>
      </c>
      <c r="T196" s="228">
        <f>S196*H196</f>
        <v>0</v>
      </c>
      <c r="U196" s="38"/>
      <c r="V196" s="38"/>
      <c r="W196" s="38"/>
      <c r="X196" s="38"/>
      <c r="Y196" s="38"/>
      <c r="Z196" s="38"/>
      <c r="AA196" s="38"/>
      <c r="AB196" s="38"/>
      <c r="AC196" s="38"/>
      <c r="AD196" s="38"/>
      <c r="AE196" s="38"/>
      <c r="AR196" s="229" t="s">
        <v>153</v>
      </c>
      <c r="AT196" s="229" t="s">
        <v>131</v>
      </c>
      <c r="AU196" s="229" t="s">
        <v>84</v>
      </c>
      <c r="AY196" s="17" t="s">
        <v>128</v>
      </c>
      <c r="BE196" s="230">
        <f>IF(N196="základní",J196,0)</f>
        <v>0</v>
      </c>
      <c r="BF196" s="230">
        <f>IF(N196="snížená",J196,0)</f>
        <v>0</v>
      </c>
      <c r="BG196" s="230">
        <f>IF(N196="zákl. přenesená",J196,0)</f>
        <v>0</v>
      </c>
      <c r="BH196" s="230">
        <f>IF(N196="sníž. přenesená",J196,0)</f>
        <v>0</v>
      </c>
      <c r="BI196" s="230">
        <f>IF(N196="nulová",J196,0)</f>
        <v>0</v>
      </c>
      <c r="BJ196" s="17" t="s">
        <v>21</v>
      </c>
      <c r="BK196" s="230">
        <f>ROUND(I196*H196,2)</f>
        <v>0</v>
      </c>
      <c r="BL196" s="17" t="s">
        <v>153</v>
      </c>
      <c r="BM196" s="229" t="s">
        <v>242</v>
      </c>
    </row>
    <row r="197" s="13" customFormat="1">
      <c r="A197" s="13"/>
      <c r="B197" s="231"/>
      <c r="C197" s="232"/>
      <c r="D197" s="233" t="s">
        <v>142</v>
      </c>
      <c r="E197" s="234" t="s">
        <v>1</v>
      </c>
      <c r="F197" s="235" t="s">
        <v>676</v>
      </c>
      <c r="G197" s="232"/>
      <c r="H197" s="236">
        <v>200</v>
      </c>
      <c r="I197" s="237"/>
      <c r="J197" s="232"/>
      <c r="K197" s="232"/>
      <c r="L197" s="238"/>
      <c r="M197" s="239"/>
      <c r="N197" s="240"/>
      <c r="O197" s="240"/>
      <c r="P197" s="240"/>
      <c r="Q197" s="240"/>
      <c r="R197" s="240"/>
      <c r="S197" s="240"/>
      <c r="T197" s="241"/>
      <c r="U197" s="13"/>
      <c r="V197" s="13"/>
      <c r="W197" s="13"/>
      <c r="X197" s="13"/>
      <c r="Y197" s="13"/>
      <c r="Z197" s="13"/>
      <c r="AA197" s="13"/>
      <c r="AB197" s="13"/>
      <c r="AC197" s="13"/>
      <c r="AD197" s="13"/>
      <c r="AE197" s="13"/>
      <c r="AT197" s="242" t="s">
        <v>142</v>
      </c>
      <c r="AU197" s="242" t="s">
        <v>84</v>
      </c>
      <c r="AV197" s="13" t="s">
        <v>84</v>
      </c>
      <c r="AW197" s="13" t="s">
        <v>144</v>
      </c>
      <c r="AX197" s="13" t="s">
        <v>76</v>
      </c>
      <c r="AY197" s="242" t="s">
        <v>128</v>
      </c>
    </row>
    <row r="198" s="14" customFormat="1">
      <c r="A198" s="14"/>
      <c r="B198" s="243"/>
      <c r="C198" s="244"/>
      <c r="D198" s="233" t="s">
        <v>142</v>
      </c>
      <c r="E198" s="245" t="s">
        <v>1</v>
      </c>
      <c r="F198" s="246" t="s">
        <v>145</v>
      </c>
      <c r="G198" s="244"/>
      <c r="H198" s="247">
        <v>200</v>
      </c>
      <c r="I198" s="248"/>
      <c r="J198" s="244"/>
      <c r="K198" s="244"/>
      <c r="L198" s="249"/>
      <c r="M198" s="250"/>
      <c r="N198" s="251"/>
      <c r="O198" s="251"/>
      <c r="P198" s="251"/>
      <c r="Q198" s="251"/>
      <c r="R198" s="251"/>
      <c r="S198" s="251"/>
      <c r="T198" s="252"/>
      <c r="U198" s="14"/>
      <c r="V198" s="14"/>
      <c r="W198" s="14"/>
      <c r="X198" s="14"/>
      <c r="Y198" s="14"/>
      <c r="Z198" s="14"/>
      <c r="AA198" s="14"/>
      <c r="AB198" s="14"/>
      <c r="AC198" s="14"/>
      <c r="AD198" s="14"/>
      <c r="AE198" s="14"/>
      <c r="AT198" s="253" t="s">
        <v>142</v>
      </c>
      <c r="AU198" s="253" t="s">
        <v>84</v>
      </c>
      <c r="AV198" s="14" t="s">
        <v>135</v>
      </c>
      <c r="AW198" s="14" t="s">
        <v>144</v>
      </c>
      <c r="AX198" s="14" t="s">
        <v>21</v>
      </c>
      <c r="AY198" s="253" t="s">
        <v>128</v>
      </c>
    </row>
    <row r="199" s="12" customFormat="1" ht="25.92" customHeight="1">
      <c r="A199" s="12"/>
      <c r="B199" s="202"/>
      <c r="C199" s="203"/>
      <c r="D199" s="204" t="s">
        <v>75</v>
      </c>
      <c r="E199" s="205" t="s">
        <v>155</v>
      </c>
      <c r="F199" s="205" t="s">
        <v>317</v>
      </c>
      <c r="G199" s="203"/>
      <c r="H199" s="203"/>
      <c r="I199" s="206"/>
      <c r="J199" s="207">
        <f>BK199</f>
        <v>0</v>
      </c>
      <c r="K199" s="203"/>
      <c r="L199" s="208"/>
      <c r="M199" s="209"/>
      <c r="N199" s="210"/>
      <c r="O199" s="210"/>
      <c r="P199" s="211">
        <f>P200</f>
        <v>0</v>
      </c>
      <c r="Q199" s="210"/>
      <c r="R199" s="211">
        <f>R200</f>
        <v>0</v>
      </c>
      <c r="S199" s="210"/>
      <c r="T199" s="212">
        <f>T200</f>
        <v>0</v>
      </c>
      <c r="U199" s="12"/>
      <c r="V199" s="12"/>
      <c r="W199" s="12"/>
      <c r="X199" s="12"/>
      <c r="Y199" s="12"/>
      <c r="Z199" s="12"/>
      <c r="AA199" s="12"/>
      <c r="AB199" s="12"/>
      <c r="AC199" s="12"/>
      <c r="AD199" s="12"/>
      <c r="AE199" s="12"/>
      <c r="AR199" s="213" t="s">
        <v>129</v>
      </c>
      <c r="AT199" s="214" t="s">
        <v>75</v>
      </c>
      <c r="AU199" s="214" t="s">
        <v>76</v>
      </c>
      <c r="AY199" s="213" t="s">
        <v>128</v>
      </c>
      <c r="BK199" s="215">
        <f>BK200</f>
        <v>0</v>
      </c>
    </row>
    <row r="200" s="12" customFormat="1" ht="22.8" customHeight="1">
      <c r="A200" s="12"/>
      <c r="B200" s="202"/>
      <c r="C200" s="203"/>
      <c r="D200" s="204" t="s">
        <v>75</v>
      </c>
      <c r="E200" s="216" t="s">
        <v>772</v>
      </c>
      <c r="F200" s="216" t="s">
        <v>773</v>
      </c>
      <c r="G200" s="203"/>
      <c r="H200" s="203"/>
      <c r="I200" s="206"/>
      <c r="J200" s="217">
        <f>BK200</f>
        <v>0</v>
      </c>
      <c r="K200" s="203"/>
      <c r="L200" s="208"/>
      <c r="M200" s="209"/>
      <c r="N200" s="210"/>
      <c r="O200" s="210"/>
      <c r="P200" s="211">
        <f>P201</f>
        <v>0</v>
      </c>
      <c r="Q200" s="210"/>
      <c r="R200" s="211">
        <f>R201</f>
        <v>0</v>
      </c>
      <c r="S200" s="210"/>
      <c r="T200" s="212">
        <f>T201</f>
        <v>0</v>
      </c>
      <c r="U200" s="12"/>
      <c r="V200" s="12"/>
      <c r="W200" s="12"/>
      <c r="X200" s="12"/>
      <c r="Y200" s="12"/>
      <c r="Z200" s="12"/>
      <c r="AA200" s="12"/>
      <c r="AB200" s="12"/>
      <c r="AC200" s="12"/>
      <c r="AD200" s="12"/>
      <c r="AE200" s="12"/>
      <c r="AR200" s="213" t="s">
        <v>129</v>
      </c>
      <c r="AT200" s="214" t="s">
        <v>75</v>
      </c>
      <c r="AU200" s="214" t="s">
        <v>21</v>
      </c>
      <c r="AY200" s="213" t="s">
        <v>128</v>
      </c>
      <c r="BK200" s="215">
        <f>BK201</f>
        <v>0</v>
      </c>
    </row>
    <row r="201" s="2" customFormat="1" ht="37.8" customHeight="1">
      <c r="A201" s="38"/>
      <c r="B201" s="39"/>
      <c r="C201" s="218" t="s">
        <v>194</v>
      </c>
      <c r="D201" s="218" t="s">
        <v>131</v>
      </c>
      <c r="E201" s="219" t="s">
        <v>774</v>
      </c>
      <c r="F201" s="220" t="s">
        <v>775</v>
      </c>
      <c r="G201" s="221" t="s">
        <v>776</v>
      </c>
      <c r="H201" s="222">
        <v>1</v>
      </c>
      <c r="I201" s="223"/>
      <c r="J201" s="224">
        <f>ROUND(I201*H201,2)</f>
        <v>0</v>
      </c>
      <c r="K201" s="220" t="s">
        <v>1</v>
      </c>
      <c r="L201" s="44"/>
      <c r="M201" s="225" t="s">
        <v>1</v>
      </c>
      <c r="N201" s="226" t="s">
        <v>41</v>
      </c>
      <c r="O201" s="91"/>
      <c r="P201" s="227">
        <f>O201*H201</f>
        <v>0</v>
      </c>
      <c r="Q201" s="227">
        <v>0</v>
      </c>
      <c r="R201" s="227">
        <f>Q201*H201</f>
        <v>0</v>
      </c>
      <c r="S201" s="227">
        <v>0</v>
      </c>
      <c r="T201" s="228">
        <f>S201*H201</f>
        <v>0</v>
      </c>
      <c r="U201" s="38"/>
      <c r="V201" s="38"/>
      <c r="W201" s="38"/>
      <c r="X201" s="38"/>
      <c r="Y201" s="38"/>
      <c r="Z201" s="38"/>
      <c r="AA201" s="38"/>
      <c r="AB201" s="38"/>
      <c r="AC201" s="38"/>
      <c r="AD201" s="38"/>
      <c r="AE201" s="38"/>
      <c r="AR201" s="229" t="s">
        <v>258</v>
      </c>
      <c r="AT201" s="229" t="s">
        <v>131</v>
      </c>
      <c r="AU201" s="229" t="s">
        <v>84</v>
      </c>
      <c r="AY201" s="17" t="s">
        <v>128</v>
      </c>
      <c r="BE201" s="230">
        <f>IF(N201="základní",J201,0)</f>
        <v>0</v>
      </c>
      <c r="BF201" s="230">
        <f>IF(N201="snížená",J201,0)</f>
        <v>0</v>
      </c>
      <c r="BG201" s="230">
        <f>IF(N201="zákl. přenesená",J201,0)</f>
        <v>0</v>
      </c>
      <c r="BH201" s="230">
        <f>IF(N201="sníž. přenesená",J201,0)</f>
        <v>0</v>
      </c>
      <c r="BI201" s="230">
        <f>IF(N201="nulová",J201,0)</f>
        <v>0</v>
      </c>
      <c r="BJ201" s="17" t="s">
        <v>21</v>
      </c>
      <c r="BK201" s="230">
        <f>ROUND(I201*H201,2)</f>
        <v>0</v>
      </c>
      <c r="BL201" s="17" t="s">
        <v>258</v>
      </c>
      <c r="BM201" s="229" t="s">
        <v>245</v>
      </c>
    </row>
    <row r="202" s="12" customFormat="1" ht="25.92" customHeight="1">
      <c r="A202" s="12"/>
      <c r="B202" s="202"/>
      <c r="C202" s="203"/>
      <c r="D202" s="204" t="s">
        <v>75</v>
      </c>
      <c r="E202" s="205" t="s">
        <v>369</v>
      </c>
      <c r="F202" s="205" t="s">
        <v>777</v>
      </c>
      <c r="G202" s="203"/>
      <c r="H202" s="203"/>
      <c r="I202" s="206"/>
      <c r="J202" s="207">
        <f>BK202</f>
        <v>0</v>
      </c>
      <c r="K202" s="203"/>
      <c r="L202" s="208"/>
      <c r="M202" s="209"/>
      <c r="N202" s="210"/>
      <c r="O202" s="210"/>
      <c r="P202" s="211">
        <f>SUM(P203:P208)</f>
        <v>0</v>
      </c>
      <c r="Q202" s="210"/>
      <c r="R202" s="211">
        <f>SUM(R203:R208)</f>
        <v>0</v>
      </c>
      <c r="S202" s="210"/>
      <c r="T202" s="212">
        <f>SUM(T203:T208)</f>
        <v>0</v>
      </c>
      <c r="U202" s="12"/>
      <c r="V202" s="12"/>
      <c r="W202" s="12"/>
      <c r="X202" s="12"/>
      <c r="Y202" s="12"/>
      <c r="Z202" s="12"/>
      <c r="AA202" s="12"/>
      <c r="AB202" s="12"/>
      <c r="AC202" s="12"/>
      <c r="AD202" s="12"/>
      <c r="AE202" s="12"/>
      <c r="AR202" s="213" t="s">
        <v>135</v>
      </c>
      <c r="AT202" s="214" t="s">
        <v>75</v>
      </c>
      <c r="AU202" s="214" t="s">
        <v>76</v>
      </c>
      <c r="AY202" s="213" t="s">
        <v>128</v>
      </c>
      <c r="BK202" s="215">
        <f>SUM(BK203:BK208)</f>
        <v>0</v>
      </c>
    </row>
    <row r="203" s="2" customFormat="1" ht="24.15" customHeight="1">
      <c r="A203" s="38"/>
      <c r="B203" s="39"/>
      <c r="C203" s="218" t="s">
        <v>246</v>
      </c>
      <c r="D203" s="218" t="s">
        <v>131</v>
      </c>
      <c r="E203" s="219" t="s">
        <v>778</v>
      </c>
      <c r="F203" s="220" t="s">
        <v>779</v>
      </c>
      <c r="G203" s="221" t="s">
        <v>134</v>
      </c>
      <c r="H203" s="222">
        <v>10</v>
      </c>
      <c r="I203" s="223"/>
      <c r="J203" s="224">
        <f>ROUND(I203*H203,2)</f>
        <v>0</v>
      </c>
      <c r="K203" s="220" t="s">
        <v>141</v>
      </c>
      <c r="L203" s="44"/>
      <c r="M203" s="225" t="s">
        <v>1</v>
      </c>
      <c r="N203" s="226" t="s">
        <v>41</v>
      </c>
      <c r="O203" s="91"/>
      <c r="P203" s="227">
        <f>O203*H203</f>
        <v>0</v>
      </c>
      <c r="Q203" s="227">
        <v>0</v>
      </c>
      <c r="R203" s="227">
        <f>Q203*H203</f>
        <v>0</v>
      </c>
      <c r="S203" s="227">
        <v>0</v>
      </c>
      <c r="T203" s="228">
        <f>S203*H203</f>
        <v>0</v>
      </c>
      <c r="U203" s="38"/>
      <c r="V203" s="38"/>
      <c r="W203" s="38"/>
      <c r="X203" s="38"/>
      <c r="Y203" s="38"/>
      <c r="Z203" s="38"/>
      <c r="AA203" s="38"/>
      <c r="AB203" s="38"/>
      <c r="AC203" s="38"/>
      <c r="AD203" s="38"/>
      <c r="AE203" s="38"/>
      <c r="AR203" s="229" t="s">
        <v>780</v>
      </c>
      <c r="AT203" s="229" t="s">
        <v>131</v>
      </c>
      <c r="AU203" s="229" t="s">
        <v>21</v>
      </c>
      <c r="AY203" s="17" t="s">
        <v>128</v>
      </c>
      <c r="BE203" s="230">
        <f>IF(N203="základní",J203,0)</f>
        <v>0</v>
      </c>
      <c r="BF203" s="230">
        <f>IF(N203="snížená",J203,0)</f>
        <v>0</v>
      </c>
      <c r="BG203" s="230">
        <f>IF(N203="zákl. přenesená",J203,0)</f>
        <v>0</v>
      </c>
      <c r="BH203" s="230">
        <f>IF(N203="sníž. přenesená",J203,0)</f>
        <v>0</v>
      </c>
      <c r="BI203" s="230">
        <f>IF(N203="nulová",J203,0)</f>
        <v>0</v>
      </c>
      <c r="BJ203" s="17" t="s">
        <v>21</v>
      </c>
      <c r="BK203" s="230">
        <f>ROUND(I203*H203,2)</f>
        <v>0</v>
      </c>
      <c r="BL203" s="17" t="s">
        <v>780</v>
      </c>
      <c r="BM203" s="229" t="s">
        <v>249</v>
      </c>
    </row>
    <row r="204" s="13" customFormat="1">
      <c r="A204" s="13"/>
      <c r="B204" s="231"/>
      <c r="C204" s="232"/>
      <c r="D204" s="233" t="s">
        <v>142</v>
      </c>
      <c r="E204" s="234" t="s">
        <v>1</v>
      </c>
      <c r="F204" s="235" t="s">
        <v>781</v>
      </c>
      <c r="G204" s="232"/>
      <c r="H204" s="236">
        <v>10</v>
      </c>
      <c r="I204" s="237"/>
      <c r="J204" s="232"/>
      <c r="K204" s="232"/>
      <c r="L204" s="238"/>
      <c r="M204" s="239"/>
      <c r="N204" s="240"/>
      <c r="O204" s="240"/>
      <c r="P204" s="240"/>
      <c r="Q204" s="240"/>
      <c r="R204" s="240"/>
      <c r="S204" s="240"/>
      <c r="T204" s="241"/>
      <c r="U204" s="13"/>
      <c r="V204" s="13"/>
      <c r="W204" s="13"/>
      <c r="X204" s="13"/>
      <c r="Y204" s="13"/>
      <c r="Z204" s="13"/>
      <c r="AA204" s="13"/>
      <c r="AB204" s="13"/>
      <c r="AC204" s="13"/>
      <c r="AD204" s="13"/>
      <c r="AE204" s="13"/>
      <c r="AT204" s="242" t="s">
        <v>142</v>
      </c>
      <c r="AU204" s="242" t="s">
        <v>21</v>
      </c>
      <c r="AV204" s="13" t="s">
        <v>84</v>
      </c>
      <c r="AW204" s="13" t="s">
        <v>144</v>
      </c>
      <c r="AX204" s="13" t="s">
        <v>76</v>
      </c>
      <c r="AY204" s="242" t="s">
        <v>128</v>
      </c>
    </row>
    <row r="205" s="14" customFormat="1">
      <c r="A205" s="14"/>
      <c r="B205" s="243"/>
      <c r="C205" s="244"/>
      <c r="D205" s="233" t="s">
        <v>142</v>
      </c>
      <c r="E205" s="245" t="s">
        <v>1</v>
      </c>
      <c r="F205" s="246" t="s">
        <v>145</v>
      </c>
      <c r="G205" s="244"/>
      <c r="H205" s="247">
        <v>10</v>
      </c>
      <c r="I205" s="248"/>
      <c r="J205" s="244"/>
      <c r="K205" s="244"/>
      <c r="L205" s="249"/>
      <c r="M205" s="250"/>
      <c r="N205" s="251"/>
      <c r="O205" s="251"/>
      <c r="P205" s="251"/>
      <c r="Q205" s="251"/>
      <c r="R205" s="251"/>
      <c r="S205" s="251"/>
      <c r="T205" s="252"/>
      <c r="U205" s="14"/>
      <c r="V205" s="14"/>
      <c r="W205" s="14"/>
      <c r="X205" s="14"/>
      <c r="Y205" s="14"/>
      <c r="Z205" s="14"/>
      <c r="AA205" s="14"/>
      <c r="AB205" s="14"/>
      <c r="AC205" s="14"/>
      <c r="AD205" s="14"/>
      <c r="AE205" s="14"/>
      <c r="AT205" s="253" t="s">
        <v>142</v>
      </c>
      <c r="AU205" s="253" t="s">
        <v>21</v>
      </c>
      <c r="AV205" s="14" t="s">
        <v>135</v>
      </c>
      <c r="AW205" s="14" t="s">
        <v>144</v>
      </c>
      <c r="AX205" s="14" t="s">
        <v>21</v>
      </c>
      <c r="AY205" s="253" t="s">
        <v>128</v>
      </c>
    </row>
    <row r="206" s="2" customFormat="1" ht="24.15" customHeight="1">
      <c r="A206" s="38"/>
      <c r="B206" s="39"/>
      <c r="C206" s="218" t="s">
        <v>198</v>
      </c>
      <c r="D206" s="218" t="s">
        <v>131</v>
      </c>
      <c r="E206" s="219" t="s">
        <v>782</v>
      </c>
      <c r="F206" s="220" t="s">
        <v>783</v>
      </c>
      <c r="G206" s="221" t="s">
        <v>134</v>
      </c>
      <c r="H206" s="222">
        <v>10</v>
      </c>
      <c r="I206" s="223"/>
      <c r="J206" s="224">
        <f>ROUND(I206*H206,2)</f>
        <v>0</v>
      </c>
      <c r="K206" s="220" t="s">
        <v>141</v>
      </c>
      <c r="L206" s="44"/>
      <c r="M206" s="225" t="s">
        <v>1</v>
      </c>
      <c r="N206" s="226" t="s">
        <v>41</v>
      </c>
      <c r="O206" s="91"/>
      <c r="P206" s="227">
        <f>O206*H206</f>
        <v>0</v>
      </c>
      <c r="Q206" s="227">
        <v>0</v>
      </c>
      <c r="R206" s="227">
        <f>Q206*H206</f>
        <v>0</v>
      </c>
      <c r="S206" s="227">
        <v>0</v>
      </c>
      <c r="T206" s="228">
        <f>S206*H206</f>
        <v>0</v>
      </c>
      <c r="U206" s="38"/>
      <c r="V206" s="38"/>
      <c r="W206" s="38"/>
      <c r="X206" s="38"/>
      <c r="Y206" s="38"/>
      <c r="Z206" s="38"/>
      <c r="AA206" s="38"/>
      <c r="AB206" s="38"/>
      <c r="AC206" s="38"/>
      <c r="AD206" s="38"/>
      <c r="AE206" s="38"/>
      <c r="AR206" s="229" t="s">
        <v>780</v>
      </c>
      <c r="AT206" s="229" t="s">
        <v>131</v>
      </c>
      <c r="AU206" s="229" t="s">
        <v>21</v>
      </c>
      <c r="AY206" s="17" t="s">
        <v>128</v>
      </c>
      <c r="BE206" s="230">
        <f>IF(N206="základní",J206,0)</f>
        <v>0</v>
      </c>
      <c r="BF206" s="230">
        <f>IF(N206="snížená",J206,0)</f>
        <v>0</v>
      </c>
      <c r="BG206" s="230">
        <f>IF(N206="zákl. přenesená",J206,0)</f>
        <v>0</v>
      </c>
      <c r="BH206" s="230">
        <f>IF(N206="sníž. přenesená",J206,0)</f>
        <v>0</v>
      </c>
      <c r="BI206" s="230">
        <f>IF(N206="nulová",J206,0)</f>
        <v>0</v>
      </c>
      <c r="BJ206" s="17" t="s">
        <v>21</v>
      </c>
      <c r="BK206" s="230">
        <f>ROUND(I206*H206,2)</f>
        <v>0</v>
      </c>
      <c r="BL206" s="17" t="s">
        <v>780</v>
      </c>
      <c r="BM206" s="229" t="s">
        <v>252</v>
      </c>
    </row>
    <row r="207" s="13" customFormat="1">
      <c r="A207" s="13"/>
      <c r="B207" s="231"/>
      <c r="C207" s="232"/>
      <c r="D207" s="233" t="s">
        <v>142</v>
      </c>
      <c r="E207" s="234" t="s">
        <v>1</v>
      </c>
      <c r="F207" s="235" t="s">
        <v>784</v>
      </c>
      <c r="G207" s="232"/>
      <c r="H207" s="236">
        <v>10</v>
      </c>
      <c r="I207" s="237"/>
      <c r="J207" s="232"/>
      <c r="K207" s="232"/>
      <c r="L207" s="238"/>
      <c r="M207" s="239"/>
      <c r="N207" s="240"/>
      <c r="O207" s="240"/>
      <c r="P207" s="240"/>
      <c r="Q207" s="240"/>
      <c r="R207" s="240"/>
      <c r="S207" s="240"/>
      <c r="T207" s="241"/>
      <c r="U207" s="13"/>
      <c r="V207" s="13"/>
      <c r="W207" s="13"/>
      <c r="X207" s="13"/>
      <c r="Y207" s="13"/>
      <c r="Z207" s="13"/>
      <c r="AA207" s="13"/>
      <c r="AB207" s="13"/>
      <c r="AC207" s="13"/>
      <c r="AD207" s="13"/>
      <c r="AE207" s="13"/>
      <c r="AT207" s="242" t="s">
        <v>142</v>
      </c>
      <c r="AU207" s="242" t="s">
        <v>21</v>
      </c>
      <c r="AV207" s="13" t="s">
        <v>84</v>
      </c>
      <c r="AW207" s="13" t="s">
        <v>144</v>
      </c>
      <c r="AX207" s="13" t="s">
        <v>76</v>
      </c>
      <c r="AY207" s="242" t="s">
        <v>128</v>
      </c>
    </row>
    <row r="208" s="14" customFormat="1">
      <c r="A208" s="14"/>
      <c r="B208" s="243"/>
      <c r="C208" s="244"/>
      <c r="D208" s="233" t="s">
        <v>142</v>
      </c>
      <c r="E208" s="245" t="s">
        <v>1</v>
      </c>
      <c r="F208" s="246" t="s">
        <v>145</v>
      </c>
      <c r="G208" s="244"/>
      <c r="H208" s="247">
        <v>10</v>
      </c>
      <c r="I208" s="248"/>
      <c r="J208" s="244"/>
      <c r="K208" s="244"/>
      <c r="L208" s="249"/>
      <c r="M208" s="250"/>
      <c r="N208" s="251"/>
      <c r="O208" s="251"/>
      <c r="P208" s="251"/>
      <c r="Q208" s="251"/>
      <c r="R208" s="251"/>
      <c r="S208" s="251"/>
      <c r="T208" s="252"/>
      <c r="U208" s="14"/>
      <c r="V208" s="14"/>
      <c r="W208" s="14"/>
      <c r="X208" s="14"/>
      <c r="Y208" s="14"/>
      <c r="Z208" s="14"/>
      <c r="AA208" s="14"/>
      <c r="AB208" s="14"/>
      <c r="AC208" s="14"/>
      <c r="AD208" s="14"/>
      <c r="AE208" s="14"/>
      <c r="AT208" s="253" t="s">
        <v>142</v>
      </c>
      <c r="AU208" s="253" t="s">
        <v>21</v>
      </c>
      <c r="AV208" s="14" t="s">
        <v>135</v>
      </c>
      <c r="AW208" s="14" t="s">
        <v>144</v>
      </c>
      <c r="AX208" s="14" t="s">
        <v>21</v>
      </c>
      <c r="AY208" s="253" t="s">
        <v>128</v>
      </c>
    </row>
    <row r="209" s="12" customFormat="1" ht="25.92" customHeight="1">
      <c r="A209" s="12"/>
      <c r="B209" s="202"/>
      <c r="C209" s="203"/>
      <c r="D209" s="204" t="s">
        <v>75</v>
      </c>
      <c r="E209" s="205" t="s">
        <v>94</v>
      </c>
      <c r="F209" s="205" t="s">
        <v>687</v>
      </c>
      <c r="G209" s="203"/>
      <c r="H209" s="203"/>
      <c r="I209" s="206"/>
      <c r="J209" s="207">
        <f>BK209</f>
        <v>0</v>
      </c>
      <c r="K209" s="203"/>
      <c r="L209" s="208"/>
      <c r="M209" s="209"/>
      <c r="N209" s="210"/>
      <c r="O209" s="210"/>
      <c r="P209" s="211">
        <f>P210+P211</f>
        <v>0</v>
      </c>
      <c r="Q209" s="210"/>
      <c r="R209" s="211">
        <f>R210+R211</f>
        <v>0</v>
      </c>
      <c r="S209" s="210"/>
      <c r="T209" s="212">
        <f>T210+T211</f>
        <v>0</v>
      </c>
      <c r="U209" s="12"/>
      <c r="V209" s="12"/>
      <c r="W209" s="12"/>
      <c r="X209" s="12"/>
      <c r="Y209" s="12"/>
      <c r="Z209" s="12"/>
      <c r="AA209" s="12"/>
      <c r="AB209" s="12"/>
      <c r="AC209" s="12"/>
      <c r="AD209" s="12"/>
      <c r="AE209" s="12"/>
      <c r="AR209" s="213" t="s">
        <v>160</v>
      </c>
      <c r="AT209" s="214" t="s">
        <v>75</v>
      </c>
      <c r="AU209" s="214" t="s">
        <v>76</v>
      </c>
      <c r="AY209" s="213" t="s">
        <v>128</v>
      </c>
      <c r="BK209" s="215">
        <f>BK210+BK211</f>
        <v>0</v>
      </c>
    </row>
    <row r="210" s="12" customFormat="1" ht="22.8" customHeight="1">
      <c r="A210" s="12"/>
      <c r="B210" s="202"/>
      <c r="C210" s="203"/>
      <c r="D210" s="204" t="s">
        <v>75</v>
      </c>
      <c r="E210" s="216" t="s">
        <v>700</v>
      </c>
      <c r="F210" s="216" t="s">
        <v>701</v>
      </c>
      <c r="G210" s="203"/>
      <c r="H210" s="203"/>
      <c r="I210" s="206"/>
      <c r="J210" s="217">
        <f>BK210</f>
        <v>0</v>
      </c>
      <c r="K210" s="203"/>
      <c r="L210" s="208"/>
      <c r="M210" s="209"/>
      <c r="N210" s="210"/>
      <c r="O210" s="210"/>
      <c r="P210" s="211">
        <v>0</v>
      </c>
      <c r="Q210" s="210"/>
      <c r="R210" s="211">
        <v>0</v>
      </c>
      <c r="S210" s="210"/>
      <c r="T210" s="212">
        <v>0</v>
      </c>
      <c r="U210" s="12"/>
      <c r="V210" s="12"/>
      <c r="W210" s="12"/>
      <c r="X210" s="12"/>
      <c r="Y210" s="12"/>
      <c r="Z210" s="12"/>
      <c r="AA210" s="12"/>
      <c r="AB210" s="12"/>
      <c r="AC210" s="12"/>
      <c r="AD210" s="12"/>
      <c r="AE210" s="12"/>
      <c r="AR210" s="213" t="s">
        <v>160</v>
      </c>
      <c r="AT210" s="214" t="s">
        <v>75</v>
      </c>
      <c r="AU210" s="214" t="s">
        <v>21</v>
      </c>
      <c r="AY210" s="213" t="s">
        <v>128</v>
      </c>
      <c r="BK210" s="215">
        <v>0</v>
      </c>
    </row>
    <row r="211" s="12" customFormat="1" ht="22.8" customHeight="1">
      <c r="A211" s="12"/>
      <c r="B211" s="202"/>
      <c r="C211" s="203"/>
      <c r="D211" s="204" t="s">
        <v>75</v>
      </c>
      <c r="E211" s="216" t="s">
        <v>705</v>
      </c>
      <c r="F211" s="216" t="s">
        <v>706</v>
      </c>
      <c r="G211" s="203"/>
      <c r="H211" s="203"/>
      <c r="I211" s="206"/>
      <c r="J211" s="217">
        <f>BK211</f>
        <v>0</v>
      </c>
      <c r="K211" s="203"/>
      <c r="L211" s="208"/>
      <c r="M211" s="209"/>
      <c r="N211" s="210"/>
      <c r="O211" s="210"/>
      <c r="P211" s="211">
        <f>P212</f>
        <v>0</v>
      </c>
      <c r="Q211" s="210"/>
      <c r="R211" s="211">
        <f>R212</f>
        <v>0</v>
      </c>
      <c r="S211" s="210"/>
      <c r="T211" s="212">
        <f>T212</f>
        <v>0</v>
      </c>
      <c r="U211" s="12"/>
      <c r="V211" s="12"/>
      <c r="W211" s="12"/>
      <c r="X211" s="12"/>
      <c r="Y211" s="12"/>
      <c r="Z211" s="12"/>
      <c r="AA211" s="12"/>
      <c r="AB211" s="12"/>
      <c r="AC211" s="12"/>
      <c r="AD211" s="12"/>
      <c r="AE211" s="12"/>
      <c r="AR211" s="213" t="s">
        <v>160</v>
      </c>
      <c r="AT211" s="214" t="s">
        <v>75</v>
      </c>
      <c r="AU211" s="214" t="s">
        <v>21</v>
      </c>
      <c r="AY211" s="213" t="s">
        <v>128</v>
      </c>
      <c r="BK211" s="215">
        <f>BK212</f>
        <v>0</v>
      </c>
    </row>
    <row r="212" s="2" customFormat="1" ht="16.5" customHeight="1">
      <c r="A212" s="38"/>
      <c r="B212" s="39"/>
      <c r="C212" s="218" t="s">
        <v>253</v>
      </c>
      <c r="D212" s="218" t="s">
        <v>131</v>
      </c>
      <c r="E212" s="219" t="s">
        <v>708</v>
      </c>
      <c r="F212" s="220" t="s">
        <v>706</v>
      </c>
      <c r="G212" s="221" t="s">
        <v>692</v>
      </c>
      <c r="H212" s="222">
        <v>1</v>
      </c>
      <c r="I212" s="223"/>
      <c r="J212" s="224">
        <f>ROUND(I212*H212,2)</f>
        <v>0</v>
      </c>
      <c r="K212" s="220" t="s">
        <v>269</v>
      </c>
      <c r="L212" s="44"/>
      <c r="M212" s="279" t="s">
        <v>1</v>
      </c>
      <c r="N212" s="280" t="s">
        <v>41</v>
      </c>
      <c r="O212" s="266"/>
      <c r="P212" s="267">
        <f>O212*H212</f>
        <v>0</v>
      </c>
      <c r="Q212" s="267">
        <v>0</v>
      </c>
      <c r="R212" s="267">
        <f>Q212*H212</f>
        <v>0</v>
      </c>
      <c r="S212" s="267">
        <v>0</v>
      </c>
      <c r="T212" s="268">
        <f>S212*H212</f>
        <v>0</v>
      </c>
      <c r="U212" s="38"/>
      <c r="V212" s="38"/>
      <c r="W212" s="38"/>
      <c r="X212" s="38"/>
      <c r="Y212" s="38"/>
      <c r="Z212" s="38"/>
      <c r="AA212" s="38"/>
      <c r="AB212" s="38"/>
      <c r="AC212" s="38"/>
      <c r="AD212" s="38"/>
      <c r="AE212" s="38"/>
      <c r="AR212" s="229" t="s">
        <v>135</v>
      </c>
      <c r="AT212" s="229" t="s">
        <v>131</v>
      </c>
      <c r="AU212" s="229" t="s">
        <v>84</v>
      </c>
      <c r="AY212" s="17" t="s">
        <v>128</v>
      </c>
      <c r="BE212" s="230">
        <f>IF(N212="základní",J212,0)</f>
        <v>0</v>
      </c>
      <c r="BF212" s="230">
        <f>IF(N212="snížená",J212,0)</f>
        <v>0</v>
      </c>
      <c r="BG212" s="230">
        <f>IF(N212="zákl. přenesená",J212,0)</f>
        <v>0</v>
      </c>
      <c r="BH212" s="230">
        <f>IF(N212="sníž. přenesená",J212,0)</f>
        <v>0</v>
      </c>
      <c r="BI212" s="230">
        <f>IF(N212="nulová",J212,0)</f>
        <v>0</v>
      </c>
      <c r="BJ212" s="17" t="s">
        <v>21</v>
      </c>
      <c r="BK212" s="230">
        <f>ROUND(I212*H212,2)</f>
        <v>0</v>
      </c>
      <c r="BL212" s="17" t="s">
        <v>135</v>
      </c>
      <c r="BM212" s="229" t="s">
        <v>256</v>
      </c>
    </row>
    <row r="213" s="2" customFormat="1" ht="6.96" customHeight="1">
      <c r="A213" s="38"/>
      <c r="B213" s="66"/>
      <c r="C213" s="67"/>
      <c r="D213" s="67"/>
      <c r="E213" s="67"/>
      <c r="F213" s="67"/>
      <c r="G213" s="67"/>
      <c r="H213" s="67"/>
      <c r="I213" s="67"/>
      <c r="J213" s="67"/>
      <c r="K213" s="67"/>
      <c r="L213" s="44"/>
      <c r="M213" s="38"/>
      <c r="O213" s="38"/>
      <c r="P213" s="38"/>
      <c r="Q213" s="38"/>
      <c r="R213" s="38"/>
      <c r="S213" s="38"/>
      <c r="T213" s="38"/>
      <c r="U213" s="38"/>
      <c r="V213" s="38"/>
      <c r="W213" s="38"/>
      <c r="X213" s="38"/>
      <c r="Y213" s="38"/>
      <c r="Z213" s="38"/>
      <c r="AA213" s="38"/>
      <c r="AB213" s="38"/>
      <c r="AC213" s="38"/>
      <c r="AD213" s="38"/>
      <c r="AE213" s="38"/>
    </row>
  </sheetData>
  <sheetProtection sheet="1" autoFilter="0" formatColumns="0" formatRows="0" objects="1" scenarios="1" spinCount="100000" saltValue="0EU5cnNtJ3pNHFlEhmMOPaxFyLjvshvsBC+SdWiO+NIvXnFZplveEgngua8CYFBuKNCI9i+G0S25fIsSQoBLlg==" hashValue="tUK1fbjIcPhKQ3VEkqMxO0tiJ4WZfFyZHk86QDhsJyBVTYr80s8fKcADIaDRkw9CPdmLBJBygwedF2Yxb95M6g==" algorithmName="SHA-512" password="CC35"/>
  <autoFilter ref="C131:K212"/>
  <mergeCells count="9">
    <mergeCell ref="E7:H7"/>
    <mergeCell ref="E9:H9"/>
    <mergeCell ref="E18:H18"/>
    <mergeCell ref="E27:H27"/>
    <mergeCell ref="E85:H85"/>
    <mergeCell ref="E87:H87"/>
    <mergeCell ref="E122:H122"/>
    <mergeCell ref="E124:H124"/>
    <mergeCell ref="L2:V2"/>
  </mergeCells>
  <pageMargins left="0.39375" right="0.39375" top="0.39375" bottom="0.39375" header="0" footer="0"/>
  <pageSetup paperSize="9" orientation="portrait" blackAndWhite="1" fitToHeight="100"/>
  <headerFooter>
    <oddFooter>&amp;CStrana &amp;P z &amp;N</oddFooter>
  </headerFooter>
  <drawing r:id="rId1"/>
</worksheet>
</file>

<file path=xl/worksheets/sheet5.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17" t="s">
        <v>93</v>
      </c>
    </row>
    <row r="3" s="1" customFormat="1" ht="6.96" customHeight="1">
      <c r="B3" s="136"/>
      <c r="C3" s="137"/>
      <c r="D3" s="137"/>
      <c r="E3" s="137"/>
      <c r="F3" s="137"/>
      <c r="G3" s="137"/>
      <c r="H3" s="137"/>
      <c r="I3" s="137"/>
      <c r="J3" s="137"/>
      <c r="K3" s="137"/>
      <c r="L3" s="20"/>
      <c r="AT3" s="17" t="s">
        <v>84</v>
      </c>
    </row>
    <row r="4" s="1" customFormat="1" ht="24.96" customHeight="1">
      <c r="B4" s="20"/>
      <c r="D4" s="138" t="s">
        <v>97</v>
      </c>
      <c r="L4" s="20"/>
      <c r="M4" s="139" t="s">
        <v>10</v>
      </c>
      <c r="AT4" s="17" t="s">
        <v>4</v>
      </c>
    </row>
    <row r="5" s="1" customFormat="1" ht="6.96" customHeight="1">
      <c r="B5" s="20"/>
      <c r="L5" s="20"/>
    </row>
    <row r="6" s="1" customFormat="1" ht="12" customHeight="1">
      <c r="B6" s="20"/>
      <c r="D6" s="140" t="s">
        <v>16</v>
      </c>
      <c r="L6" s="20"/>
    </row>
    <row r="7" s="1" customFormat="1" ht="26.25" customHeight="1">
      <c r="B7" s="20"/>
      <c r="E7" s="141" t="str">
        <f>'Rekapitulace stavby'!K6</f>
        <v>007_2025 - Ochlazování kanceláří MěÚ b (1.-4.NP) VZT pro klientskou halu (1.NP)</v>
      </c>
      <c r="F7" s="140"/>
      <c r="G7" s="140"/>
      <c r="H7" s="140"/>
      <c r="L7" s="20"/>
    </row>
    <row r="8" s="2" customFormat="1" ht="12" customHeight="1">
      <c r="A8" s="38"/>
      <c r="B8" s="44"/>
      <c r="C8" s="38"/>
      <c r="D8" s="140" t="s">
        <v>98</v>
      </c>
      <c r="E8" s="38"/>
      <c r="F8" s="38"/>
      <c r="G8" s="38"/>
      <c r="H8" s="38"/>
      <c r="I8" s="38"/>
      <c r="J8" s="38"/>
      <c r="K8" s="38"/>
      <c r="L8" s="63"/>
      <c r="S8" s="38"/>
      <c r="T8" s="38"/>
      <c r="U8" s="38"/>
      <c r="V8" s="38"/>
      <c r="W8" s="38"/>
      <c r="X8" s="38"/>
      <c r="Y8" s="38"/>
      <c r="Z8" s="38"/>
      <c r="AA8" s="38"/>
      <c r="AB8" s="38"/>
      <c r="AC8" s="38"/>
      <c r="AD8" s="38"/>
      <c r="AE8" s="38"/>
    </row>
    <row r="9" s="2" customFormat="1" ht="16.5" customHeight="1">
      <c r="A9" s="38"/>
      <c r="B9" s="44"/>
      <c r="C9" s="38"/>
      <c r="D9" s="38"/>
      <c r="E9" s="142" t="s">
        <v>785</v>
      </c>
      <c r="F9" s="38"/>
      <c r="G9" s="38"/>
      <c r="H9" s="38"/>
      <c r="I9" s="38"/>
      <c r="J9" s="38"/>
      <c r="K9" s="38"/>
      <c r="L9" s="63"/>
      <c r="S9" s="38"/>
      <c r="T9" s="38"/>
      <c r="U9" s="38"/>
      <c r="V9" s="38"/>
      <c r="W9" s="38"/>
      <c r="X9" s="38"/>
      <c r="Y9" s="38"/>
      <c r="Z9" s="38"/>
      <c r="AA9" s="38"/>
      <c r="AB9" s="38"/>
      <c r="AC9" s="38"/>
      <c r="AD9" s="38"/>
      <c r="AE9" s="38"/>
    </row>
    <row r="10" s="2" customFormat="1">
      <c r="A10" s="38"/>
      <c r="B10" s="44"/>
      <c r="C10" s="38"/>
      <c r="D10" s="38"/>
      <c r="E10" s="38"/>
      <c r="F10" s="38"/>
      <c r="G10" s="38"/>
      <c r="H10" s="38"/>
      <c r="I10" s="38"/>
      <c r="J10" s="38"/>
      <c r="K10" s="38"/>
      <c r="L10" s="63"/>
      <c r="S10" s="38"/>
      <c r="T10" s="38"/>
      <c r="U10" s="38"/>
      <c r="V10" s="38"/>
      <c r="W10" s="38"/>
      <c r="X10" s="38"/>
      <c r="Y10" s="38"/>
      <c r="Z10" s="38"/>
      <c r="AA10" s="38"/>
      <c r="AB10" s="38"/>
      <c r="AC10" s="38"/>
      <c r="AD10" s="38"/>
      <c r="AE10" s="38"/>
    </row>
    <row r="11" s="2" customFormat="1" ht="12" customHeight="1">
      <c r="A11" s="38"/>
      <c r="B11" s="44"/>
      <c r="C11" s="38"/>
      <c r="D11" s="140" t="s">
        <v>19</v>
      </c>
      <c r="E11" s="38"/>
      <c r="F11" s="143" t="s">
        <v>1</v>
      </c>
      <c r="G11" s="38"/>
      <c r="H11" s="38"/>
      <c r="I11" s="140" t="s">
        <v>20</v>
      </c>
      <c r="J11" s="143" t="s">
        <v>1</v>
      </c>
      <c r="K11" s="38"/>
      <c r="L11" s="63"/>
      <c r="S11" s="38"/>
      <c r="T11" s="38"/>
      <c r="U11" s="38"/>
      <c r="V11" s="38"/>
      <c r="W11" s="38"/>
      <c r="X11" s="38"/>
      <c r="Y11" s="38"/>
      <c r="Z11" s="38"/>
      <c r="AA11" s="38"/>
      <c r="AB11" s="38"/>
      <c r="AC11" s="38"/>
      <c r="AD11" s="38"/>
      <c r="AE11" s="38"/>
    </row>
    <row r="12" s="2" customFormat="1" ht="12" customHeight="1">
      <c r="A12" s="38"/>
      <c r="B12" s="44"/>
      <c r="C12" s="38"/>
      <c r="D12" s="140" t="s">
        <v>22</v>
      </c>
      <c r="E12" s="38"/>
      <c r="F12" s="143" t="s">
        <v>23</v>
      </c>
      <c r="G12" s="38"/>
      <c r="H12" s="38"/>
      <c r="I12" s="140" t="s">
        <v>24</v>
      </c>
      <c r="J12" s="144" t="str">
        <f>'Rekapitulace stavby'!AN8</f>
        <v>27. 2. 2026</v>
      </c>
      <c r="K12" s="38"/>
      <c r="L12" s="63"/>
      <c r="S12" s="38"/>
      <c r="T12" s="38"/>
      <c r="U12" s="38"/>
      <c r="V12" s="38"/>
      <c r="W12" s="38"/>
      <c r="X12" s="38"/>
      <c r="Y12" s="38"/>
      <c r="Z12" s="38"/>
      <c r="AA12" s="38"/>
      <c r="AB12" s="38"/>
      <c r="AC12" s="38"/>
      <c r="AD12" s="38"/>
      <c r="AE12" s="38"/>
    </row>
    <row r="13" s="2" customFormat="1" ht="10.8" customHeight="1">
      <c r="A13" s="38"/>
      <c r="B13" s="44"/>
      <c r="C13" s="38"/>
      <c r="D13" s="38"/>
      <c r="E13" s="38"/>
      <c r="F13" s="38"/>
      <c r="G13" s="38"/>
      <c r="H13" s="38"/>
      <c r="I13" s="38"/>
      <c r="J13" s="38"/>
      <c r="K13" s="38"/>
      <c r="L13" s="63"/>
      <c r="S13" s="38"/>
      <c r="T13" s="38"/>
      <c r="U13" s="38"/>
      <c r="V13" s="38"/>
      <c r="W13" s="38"/>
      <c r="X13" s="38"/>
      <c r="Y13" s="38"/>
      <c r="Z13" s="38"/>
      <c r="AA13" s="38"/>
      <c r="AB13" s="38"/>
      <c r="AC13" s="38"/>
      <c r="AD13" s="38"/>
      <c r="AE13" s="38"/>
    </row>
    <row r="14" s="2" customFormat="1" ht="12" customHeight="1">
      <c r="A14" s="38"/>
      <c r="B14" s="44"/>
      <c r="C14" s="38"/>
      <c r="D14" s="140" t="s">
        <v>28</v>
      </c>
      <c r="E14" s="38"/>
      <c r="F14" s="38"/>
      <c r="G14" s="38"/>
      <c r="H14" s="38"/>
      <c r="I14" s="140" t="s">
        <v>29</v>
      </c>
      <c r="J14" s="143" t="str">
        <f>IF('Rekapitulace stavby'!AN10="","",'Rekapitulace stavby'!AN10)</f>
        <v/>
      </c>
      <c r="K14" s="38"/>
      <c r="L14" s="63"/>
      <c r="S14" s="38"/>
      <c r="T14" s="38"/>
      <c r="U14" s="38"/>
      <c r="V14" s="38"/>
      <c r="W14" s="38"/>
      <c r="X14" s="38"/>
      <c r="Y14" s="38"/>
      <c r="Z14" s="38"/>
      <c r="AA14" s="38"/>
      <c r="AB14" s="38"/>
      <c r="AC14" s="38"/>
      <c r="AD14" s="38"/>
      <c r="AE14" s="38"/>
    </row>
    <row r="15" s="2" customFormat="1" ht="18" customHeight="1">
      <c r="A15" s="38"/>
      <c r="B15" s="44"/>
      <c r="C15" s="38"/>
      <c r="D15" s="38"/>
      <c r="E15" s="143" t="str">
        <f>IF('Rekapitulace stavby'!E11="","",'Rekapitulace stavby'!E11)</f>
        <v xml:space="preserve"> </v>
      </c>
      <c r="F15" s="38"/>
      <c r="G15" s="38"/>
      <c r="H15" s="38"/>
      <c r="I15" s="140" t="s">
        <v>30</v>
      </c>
      <c r="J15" s="143" t="str">
        <f>IF('Rekapitulace stavby'!AN11="","",'Rekapitulace stavby'!AN11)</f>
        <v/>
      </c>
      <c r="K15" s="38"/>
      <c r="L15" s="63"/>
      <c r="S15" s="38"/>
      <c r="T15" s="38"/>
      <c r="U15" s="38"/>
      <c r="V15" s="38"/>
      <c r="W15" s="38"/>
      <c r="X15" s="38"/>
      <c r="Y15" s="38"/>
      <c r="Z15" s="38"/>
      <c r="AA15" s="38"/>
      <c r="AB15" s="38"/>
      <c r="AC15" s="38"/>
      <c r="AD15" s="38"/>
      <c r="AE15" s="38"/>
    </row>
    <row r="16" s="2" customFormat="1" ht="6.96" customHeight="1">
      <c r="A16" s="38"/>
      <c r="B16" s="44"/>
      <c r="C16" s="38"/>
      <c r="D16" s="38"/>
      <c r="E16" s="38"/>
      <c r="F16" s="38"/>
      <c r="G16" s="38"/>
      <c r="H16" s="38"/>
      <c r="I16" s="38"/>
      <c r="J16" s="38"/>
      <c r="K16" s="38"/>
      <c r="L16" s="63"/>
      <c r="S16" s="38"/>
      <c r="T16" s="38"/>
      <c r="U16" s="38"/>
      <c r="V16" s="38"/>
      <c r="W16" s="38"/>
      <c r="X16" s="38"/>
      <c r="Y16" s="38"/>
      <c r="Z16" s="38"/>
      <c r="AA16" s="38"/>
      <c r="AB16" s="38"/>
      <c r="AC16" s="38"/>
      <c r="AD16" s="38"/>
      <c r="AE16" s="38"/>
    </row>
    <row r="17" s="2" customFormat="1" ht="12" customHeight="1">
      <c r="A17" s="38"/>
      <c r="B17" s="44"/>
      <c r="C17" s="38"/>
      <c r="D17" s="140" t="s">
        <v>31</v>
      </c>
      <c r="E17" s="38"/>
      <c r="F17" s="38"/>
      <c r="G17" s="38"/>
      <c r="H17" s="38"/>
      <c r="I17" s="140" t="s">
        <v>29</v>
      </c>
      <c r="J17" s="33" t="str">
        <f>'Rekapitulace stavby'!AN13</f>
        <v>Vyplň údaj</v>
      </c>
      <c r="K17" s="38"/>
      <c r="L17" s="63"/>
      <c r="S17" s="38"/>
      <c r="T17" s="38"/>
      <c r="U17" s="38"/>
      <c r="V17" s="38"/>
      <c r="W17" s="38"/>
      <c r="X17" s="38"/>
      <c r="Y17" s="38"/>
      <c r="Z17" s="38"/>
      <c r="AA17" s="38"/>
      <c r="AB17" s="38"/>
      <c r="AC17" s="38"/>
      <c r="AD17" s="38"/>
      <c r="AE17" s="38"/>
    </row>
    <row r="18" s="2" customFormat="1" ht="18" customHeight="1">
      <c r="A18" s="38"/>
      <c r="B18" s="44"/>
      <c r="C18" s="38"/>
      <c r="D18" s="38"/>
      <c r="E18" s="33" t="str">
        <f>'Rekapitulace stavby'!E14</f>
        <v>Vyplň údaj</v>
      </c>
      <c r="F18" s="143"/>
      <c r="G18" s="143"/>
      <c r="H18" s="143"/>
      <c r="I18" s="140" t="s">
        <v>30</v>
      </c>
      <c r="J18" s="33" t="str">
        <f>'Rekapitulace stavby'!AN14</f>
        <v>Vyplň údaj</v>
      </c>
      <c r="K18" s="38"/>
      <c r="L18" s="63"/>
      <c r="S18" s="38"/>
      <c r="T18" s="38"/>
      <c r="U18" s="38"/>
      <c r="V18" s="38"/>
      <c r="W18" s="38"/>
      <c r="X18" s="38"/>
      <c r="Y18" s="38"/>
      <c r="Z18" s="38"/>
      <c r="AA18" s="38"/>
      <c r="AB18" s="38"/>
      <c r="AC18" s="38"/>
      <c r="AD18" s="38"/>
      <c r="AE18" s="38"/>
    </row>
    <row r="19" s="2" customFormat="1" ht="6.96" customHeight="1">
      <c r="A19" s="38"/>
      <c r="B19" s="44"/>
      <c r="C19" s="38"/>
      <c r="D19" s="38"/>
      <c r="E19" s="38"/>
      <c r="F19" s="38"/>
      <c r="G19" s="38"/>
      <c r="H19" s="38"/>
      <c r="I19" s="38"/>
      <c r="J19" s="38"/>
      <c r="K19" s="38"/>
      <c r="L19" s="63"/>
      <c r="S19" s="38"/>
      <c r="T19" s="38"/>
      <c r="U19" s="38"/>
      <c r="V19" s="38"/>
      <c r="W19" s="38"/>
      <c r="X19" s="38"/>
      <c r="Y19" s="38"/>
      <c r="Z19" s="38"/>
      <c r="AA19" s="38"/>
      <c r="AB19" s="38"/>
      <c r="AC19" s="38"/>
      <c r="AD19" s="38"/>
      <c r="AE19" s="38"/>
    </row>
    <row r="20" s="2" customFormat="1" ht="12" customHeight="1">
      <c r="A20" s="38"/>
      <c r="B20" s="44"/>
      <c r="C20" s="38"/>
      <c r="D20" s="140" t="s">
        <v>33</v>
      </c>
      <c r="E20" s="38"/>
      <c r="F20" s="38"/>
      <c r="G20" s="38"/>
      <c r="H20" s="38"/>
      <c r="I20" s="140" t="s">
        <v>29</v>
      </c>
      <c r="J20" s="143" t="str">
        <f>IF('Rekapitulace stavby'!AN16="","",'Rekapitulace stavby'!AN16)</f>
        <v/>
      </c>
      <c r="K20" s="38"/>
      <c r="L20" s="63"/>
      <c r="S20" s="38"/>
      <c r="T20" s="38"/>
      <c r="U20" s="38"/>
      <c r="V20" s="38"/>
      <c r="W20" s="38"/>
      <c r="X20" s="38"/>
      <c r="Y20" s="38"/>
      <c r="Z20" s="38"/>
      <c r="AA20" s="38"/>
      <c r="AB20" s="38"/>
      <c r="AC20" s="38"/>
      <c r="AD20" s="38"/>
      <c r="AE20" s="38"/>
    </row>
    <row r="21" s="2" customFormat="1" ht="18" customHeight="1">
      <c r="A21" s="38"/>
      <c r="B21" s="44"/>
      <c r="C21" s="38"/>
      <c r="D21" s="38"/>
      <c r="E21" s="143" t="str">
        <f>IF('Rekapitulace stavby'!E17="","",'Rekapitulace stavby'!E17)</f>
        <v xml:space="preserve"> </v>
      </c>
      <c r="F21" s="38"/>
      <c r="G21" s="38"/>
      <c r="H21" s="38"/>
      <c r="I21" s="140" t="s">
        <v>30</v>
      </c>
      <c r="J21" s="143" t="str">
        <f>IF('Rekapitulace stavby'!AN17="","",'Rekapitulace stavby'!AN17)</f>
        <v/>
      </c>
      <c r="K21" s="38"/>
      <c r="L21" s="63"/>
      <c r="S21" s="38"/>
      <c r="T21" s="38"/>
      <c r="U21" s="38"/>
      <c r="V21" s="38"/>
      <c r="W21" s="38"/>
      <c r="X21" s="38"/>
      <c r="Y21" s="38"/>
      <c r="Z21" s="38"/>
      <c r="AA21" s="38"/>
      <c r="AB21" s="38"/>
      <c r="AC21" s="38"/>
      <c r="AD21" s="38"/>
      <c r="AE21" s="38"/>
    </row>
    <row r="22" s="2" customFormat="1" ht="6.96" customHeight="1">
      <c r="A22" s="38"/>
      <c r="B22" s="44"/>
      <c r="C22" s="38"/>
      <c r="D22" s="38"/>
      <c r="E22" s="38"/>
      <c r="F22" s="38"/>
      <c r="G22" s="38"/>
      <c r="H22" s="38"/>
      <c r="I22" s="38"/>
      <c r="J22" s="38"/>
      <c r="K22" s="38"/>
      <c r="L22" s="63"/>
      <c r="S22" s="38"/>
      <c r="T22" s="38"/>
      <c r="U22" s="38"/>
      <c r="V22" s="38"/>
      <c r="W22" s="38"/>
      <c r="X22" s="38"/>
      <c r="Y22" s="38"/>
      <c r="Z22" s="38"/>
      <c r="AA22" s="38"/>
      <c r="AB22" s="38"/>
      <c r="AC22" s="38"/>
      <c r="AD22" s="38"/>
      <c r="AE22" s="38"/>
    </row>
    <row r="23" s="2" customFormat="1" ht="12" customHeight="1">
      <c r="A23" s="38"/>
      <c r="B23" s="44"/>
      <c r="C23" s="38"/>
      <c r="D23" s="140" t="s">
        <v>34</v>
      </c>
      <c r="E23" s="38"/>
      <c r="F23" s="38"/>
      <c r="G23" s="38"/>
      <c r="H23" s="38"/>
      <c r="I23" s="140" t="s">
        <v>29</v>
      </c>
      <c r="J23" s="143" t="str">
        <f>IF('Rekapitulace stavby'!AN19="","",'Rekapitulace stavby'!AN19)</f>
        <v/>
      </c>
      <c r="K23" s="38"/>
      <c r="L23" s="63"/>
      <c r="S23" s="38"/>
      <c r="T23" s="38"/>
      <c r="U23" s="38"/>
      <c r="V23" s="38"/>
      <c r="W23" s="38"/>
      <c r="X23" s="38"/>
      <c r="Y23" s="38"/>
      <c r="Z23" s="38"/>
      <c r="AA23" s="38"/>
      <c r="AB23" s="38"/>
      <c r="AC23" s="38"/>
      <c r="AD23" s="38"/>
      <c r="AE23" s="38"/>
    </row>
    <row r="24" s="2" customFormat="1" ht="18" customHeight="1">
      <c r="A24" s="38"/>
      <c r="B24" s="44"/>
      <c r="C24" s="38"/>
      <c r="D24" s="38"/>
      <c r="E24" s="143" t="str">
        <f>IF('Rekapitulace stavby'!E20="","",'Rekapitulace stavby'!E20)</f>
        <v xml:space="preserve"> </v>
      </c>
      <c r="F24" s="38"/>
      <c r="G24" s="38"/>
      <c r="H24" s="38"/>
      <c r="I24" s="140" t="s">
        <v>30</v>
      </c>
      <c r="J24" s="143" t="str">
        <f>IF('Rekapitulace stavby'!AN20="","",'Rekapitulace stavby'!AN20)</f>
        <v/>
      </c>
      <c r="K24" s="38"/>
      <c r="L24" s="63"/>
      <c r="S24" s="38"/>
      <c r="T24" s="38"/>
      <c r="U24" s="38"/>
      <c r="V24" s="38"/>
      <c r="W24" s="38"/>
      <c r="X24" s="38"/>
      <c r="Y24" s="38"/>
      <c r="Z24" s="38"/>
      <c r="AA24" s="38"/>
      <c r="AB24" s="38"/>
      <c r="AC24" s="38"/>
      <c r="AD24" s="38"/>
      <c r="AE24" s="38"/>
    </row>
    <row r="25" s="2" customFormat="1" ht="6.96" customHeight="1">
      <c r="A25" s="38"/>
      <c r="B25" s="44"/>
      <c r="C25" s="38"/>
      <c r="D25" s="38"/>
      <c r="E25" s="38"/>
      <c r="F25" s="38"/>
      <c r="G25" s="38"/>
      <c r="H25" s="38"/>
      <c r="I25" s="38"/>
      <c r="J25" s="38"/>
      <c r="K25" s="38"/>
      <c r="L25" s="63"/>
      <c r="S25" s="38"/>
      <c r="T25" s="38"/>
      <c r="U25" s="38"/>
      <c r="V25" s="38"/>
      <c r="W25" s="38"/>
      <c r="X25" s="38"/>
      <c r="Y25" s="38"/>
      <c r="Z25" s="38"/>
      <c r="AA25" s="38"/>
      <c r="AB25" s="38"/>
      <c r="AC25" s="38"/>
      <c r="AD25" s="38"/>
      <c r="AE25" s="38"/>
    </row>
    <row r="26" s="2" customFormat="1" ht="12" customHeight="1">
      <c r="A26" s="38"/>
      <c r="B26" s="44"/>
      <c r="C26" s="38"/>
      <c r="D26" s="140" t="s">
        <v>35</v>
      </c>
      <c r="E26" s="38"/>
      <c r="F26" s="38"/>
      <c r="G26" s="38"/>
      <c r="H26" s="38"/>
      <c r="I26" s="38"/>
      <c r="J26" s="38"/>
      <c r="K26" s="38"/>
      <c r="L26" s="63"/>
      <c r="S26" s="38"/>
      <c r="T26" s="38"/>
      <c r="U26" s="38"/>
      <c r="V26" s="38"/>
      <c r="W26" s="38"/>
      <c r="X26" s="38"/>
      <c r="Y26" s="38"/>
      <c r="Z26" s="38"/>
      <c r="AA26" s="38"/>
      <c r="AB26" s="38"/>
      <c r="AC26" s="38"/>
      <c r="AD26" s="38"/>
      <c r="AE26" s="38"/>
    </row>
    <row r="27" s="8" customFormat="1" ht="16.5" customHeight="1">
      <c r="A27" s="145"/>
      <c r="B27" s="146"/>
      <c r="C27" s="145"/>
      <c r="D27" s="145"/>
      <c r="E27" s="147" t="s">
        <v>1</v>
      </c>
      <c r="F27" s="147"/>
      <c r="G27" s="147"/>
      <c r="H27" s="147"/>
      <c r="I27" s="145"/>
      <c r="J27" s="145"/>
      <c r="K27" s="145"/>
      <c r="L27" s="148"/>
      <c r="S27" s="145"/>
      <c r="T27" s="145"/>
      <c r="U27" s="145"/>
      <c r="V27" s="145"/>
      <c r="W27" s="145"/>
      <c r="X27" s="145"/>
      <c r="Y27" s="145"/>
      <c r="Z27" s="145"/>
      <c r="AA27" s="145"/>
      <c r="AB27" s="145"/>
      <c r="AC27" s="145"/>
      <c r="AD27" s="145"/>
      <c r="AE27" s="145"/>
    </row>
    <row r="28" s="2" customFormat="1" ht="6.96" customHeight="1">
      <c r="A28" s="38"/>
      <c r="B28" s="44"/>
      <c r="C28" s="38"/>
      <c r="D28" s="38"/>
      <c r="E28" s="38"/>
      <c r="F28" s="38"/>
      <c r="G28" s="38"/>
      <c r="H28" s="38"/>
      <c r="I28" s="38"/>
      <c r="J28" s="38"/>
      <c r="K28" s="38"/>
      <c r="L28" s="63"/>
      <c r="S28" s="38"/>
      <c r="T28" s="38"/>
      <c r="U28" s="38"/>
      <c r="V28" s="38"/>
      <c r="W28" s="38"/>
      <c r="X28" s="38"/>
      <c r="Y28" s="38"/>
      <c r="Z28" s="38"/>
      <c r="AA28" s="38"/>
      <c r="AB28" s="38"/>
      <c r="AC28" s="38"/>
      <c r="AD28" s="38"/>
      <c r="AE28" s="38"/>
    </row>
    <row r="29" s="2" customFormat="1" ht="6.96" customHeight="1">
      <c r="A29" s="38"/>
      <c r="B29" s="44"/>
      <c r="C29" s="38"/>
      <c r="D29" s="149"/>
      <c r="E29" s="149"/>
      <c r="F29" s="149"/>
      <c r="G29" s="149"/>
      <c r="H29" s="149"/>
      <c r="I29" s="149"/>
      <c r="J29" s="149"/>
      <c r="K29" s="149"/>
      <c r="L29" s="63"/>
      <c r="S29" s="38"/>
      <c r="T29" s="38"/>
      <c r="U29" s="38"/>
      <c r="V29" s="38"/>
      <c r="W29" s="38"/>
      <c r="X29" s="38"/>
      <c r="Y29" s="38"/>
      <c r="Z29" s="38"/>
      <c r="AA29" s="38"/>
      <c r="AB29" s="38"/>
      <c r="AC29" s="38"/>
      <c r="AD29" s="38"/>
      <c r="AE29" s="38"/>
    </row>
    <row r="30" s="2" customFormat="1" ht="25.44" customHeight="1">
      <c r="A30" s="38"/>
      <c r="B30" s="44"/>
      <c r="C30" s="38"/>
      <c r="D30" s="150" t="s">
        <v>36</v>
      </c>
      <c r="E30" s="38"/>
      <c r="F30" s="38"/>
      <c r="G30" s="38"/>
      <c r="H30" s="38"/>
      <c r="I30" s="38"/>
      <c r="J30" s="151">
        <f>ROUNDUP(J124, 2)</f>
        <v>0</v>
      </c>
      <c r="K30" s="38"/>
      <c r="L30" s="63"/>
      <c r="S30" s="38"/>
      <c r="T30" s="38"/>
      <c r="U30" s="38"/>
      <c r="V30" s="38"/>
      <c r="W30" s="38"/>
      <c r="X30" s="38"/>
      <c r="Y30" s="38"/>
      <c r="Z30" s="38"/>
      <c r="AA30" s="38"/>
      <c r="AB30" s="38"/>
      <c r="AC30" s="38"/>
      <c r="AD30" s="38"/>
      <c r="AE30" s="38"/>
    </row>
    <row r="31" s="2" customFormat="1" ht="6.96" customHeight="1">
      <c r="A31" s="38"/>
      <c r="B31" s="44"/>
      <c r="C31" s="38"/>
      <c r="D31" s="149"/>
      <c r="E31" s="149"/>
      <c r="F31" s="149"/>
      <c r="G31" s="149"/>
      <c r="H31" s="149"/>
      <c r="I31" s="149"/>
      <c r="J31" s="149"/>
      <c r="K31" s="149"/>
      <c r="L31" s="63"/>
      <c r="S31" s="38"/>
      <c r="T31" s="38"/>
      <c r="U31" s="38"/>
      <c r="V31" s="38"/>
      <c r="W31" s="38"/>
      <c r="X31" s="38"/>
      <c r="Y31" s="38"/>
      <c r="Z31" s="38"/>
      <c r="AA31" s="38"/>
      <c r="AB31" s="38"/>
      <c r="AC31" s="38"/>
      <c r="AD31" s="38"/>
      <c r="AE31" s="38"/>
    </row>
    <row r="32" s="2" customFormat="1" ht="14.4" customHeight="1">
      <c r="A32" s="38"/>
      <c r="B32" s="44"/>
      <c r="C32" s="38"/>
      <c r="D32" s="38"/>
      <c r="E32" s="38"/>
      <c r="F32" s="152" t="s">
        <v>38</v>
      </c>
      <c r="G32" s="38"/>
      <c r="H32" s="38"/>
      <c r="I32" s="152" t="s">
        <v>37</v>
      </c>
      <c r="J32" s="152" t="s">
        <v>39</v>
      </c>
      <c r="K32" s="38"/>
      <c r="L32" s="63"/>
      <c r="S32" s="38"/>
      <c r="T32" s="38"/>
      <c r="U32" s="38"/>
      <c r="V32" s="38"/>
      <c r="W32" s="38"/>
      <c r="X32" s="38"/>
      <c r="Y32" s="38"/>
      <c r="Z32" s="38"/>
      <c r="AA32" s="38"/>
      <c r="AB32" s="38"/>
      <c r="AC32" s="38"/>
      <c r="AD32" s="38"/>
      <c r="AE32" s="38"/>
    </row>
    <row r="33" s="2" customFormat="1" ht="14.4" customHeight="1">
      <c r="A33" s="38"/>
      <c r="B33" s="44"/>
      <c r="C33" s="38"/>
      <c r="D33" s="153" t="s">
        <v>40</v>
      </c>
      <c r="E33" s="140" t="s">
        <v>41</v>
      </c>
      <c r="F33" s="154">
        <f>ROUNDUP((SUM(BE124:BE175)),  2)</f>
        <v>0</v>
      </c>
      <c r="G33" s="38"/>
      <c r="H33" s="38"/>
      <c r="I33" s="155">
        <v>0.20999999999999999</v>
      </c>
      <c r="J33" s="154">
        <f>ROUNDUP(((SUM(BE124:BE175))*I33),  2)</f>
        <v>0</v>
      </c>
      <c r="K33" s="38"/>
      <c r="L33" s="63"/>
      <c r="S33" s="38"/>
      <c r="T33" s="38"/>
      <c r="U33" s="38"/>
      <c r="V33" s="38"/>
      <c r="W33" s="38"/>
      <c r="X33" s="38"/>
      <c r="Y33" s="38"/>
      <c r="Z33" s="38"/>
      <c r="AA33" s="38"/>
      <c r="AB33" s="38"/>
      <c r="AC33" s="38"/>
      <c r="AD33" s="38"/>
      <c r="AE33" s="38"/>
    </row>
    <row r="34" s="2" customFormat="1" ht="14.4" customHeight="1">
      <c r="A34" s="38"/>
      <c r="B34" s="44"/>
      <c r="C34" s="38"/>
      <c r="D34" s="38"/>
      <c r="E34" s="140" t="s">
        <v>42</v>
      </c>
      <c r="F34" s="154">
        <f>ROUNDUP((SUM(BF124:BF175)),  2)</f>
        <v>0</v>
      </c>
      <c r="G34" s="38"/>
      <c r="H34" s="38"/>
      <c r="I34" s="155">
        <v>0.12</v>
      </c>
      <c r="J34" s="154">
        <f>ROUNDUP(((SUM(BF124:BF175))*I34),  2)</f>
        <v>0</v>
      </c>
      <c r="K34" s="38"/>
      <c r="L34" s="63"/>
      <c r="S34" s="38"/>
      <c r="T34" s="38"/>
      <c r="U34" s="38"/>
      <c r="V34" s="38"/>
      <c r="W34" s="38"/>
      <c r="X34" s="38"/>
      <c r="Y34" s="38"/>
      <c r="Z34" s="38"/>
      <c r="AA34" s="38"/>
      <c r="AB34" s="38"/>
      <c r="AC34" s="38"/>
      <c r="AD34" s="38"/>
      <c r="AE34" s="38"/>
    </row>
    <row r="35" hidden="1" s="2" customFormat="1" ht="14.4" customHeight="1">
      <c r="A35" s="38"/>
      <c r="B35" s="44"/>
      <c r="C35" s="38"/>
      <c r="D35" s="38"/>
      <c r="E35" s="140" t="s">
        <v>43</v>
      </c>
      <c r="F35" s="154">
        <f>ROUNDUP((SUM(BG124:BG175)),  2)</f>
        <v>0</v>
      </c>
      <c r="G35" s="38"/>
      <c r="H35" s="38"/>
      <c r="I35" s="155">
        <v>0.20999999999999999</v>
      </c>
      <c r="J35" s="154">
        <f>0</f>
        <v>0</v>
      </c>
      <c r="K35" s="38"/>
      <c r="L35" s="63"/>
      <c r="S35" s="38"/>
      <c r="T35" s="38"/>
      <c r="U35" s="38"/>
      <c r="V35" s="38"/>
      <c r="W35" s="38"/>
      <c r="X35" s="38"/>
      <c r="Y35" s="38"/>
      <c r="Z35" s="38"/>
      <c r="AA35" s="38"/>
      <c r="AB35" s="38"/>
      <c r="AC35" s="38"/>
      <c r="AD35" s="38"/>
      <c r="AE35" s="38"/>
    </row>
    <row r="36" hidden="1" s="2" customFormat="1" ht="14.4" customHeight="1">
      <c r="A36" s="38"/>
      <c r="B36" s="44"/>
      <c r="C36" s="38"/>
      <c r="D36" s="38"/>
      <c r="E36" s="140" t="s">
        <v>44</v>
      </c>
      <c r="F36" s="154">
        <f>ROUNDUP((SUM(BH124:BH175)),  2)</f>
        <v>0</v>
      </c>
      <c r="G36" s="38"/>
      <c r="H36" s="38"/>
      <c r="I36" s="155">
        <v>0.12</v>
      </c>
      <c r="J36" s="154">
        <f>0</f>
        <v>0</v>
      </c>
      <c r="K36" s="38"/>
      <c r="L36" s="63"/>
      <c r="S36" s="38"/>
      <c r="T36" s="38"/>
      <c r="U36" s="38"/>
      <c r="V36" s="38"/>
      <c r="W36" s="38"/>
      <c r="X36" s="38"/>
      <c r="Y36" s="38"/>
      <c r="Z36" s="38"/>
      <c r="AA36" s="38"/>
      <c r="AB36" s="38"/>
      <c r="AC36" s="38"/>
      <c r="AD36" s="38"/>
      <c r="AE36" s="38"/>
    </row>
    <row r="37" hidden="1" s="2" customFormat="1" ht="14.4" customHeight="1">
      <c r="A37" s="38"/>
      <c r="B37" s="44"/>
      <c r="C37" s="38"/>
      <c r="D37" s="38"/>
      <c r="E37" s="140" t="s">
        <v>45</v>
      </c>
      <c r="F37" s="154">
        <f>ROUNDUP((SUM(BI124:BI175)),  2)</f>
        <v>0</v>
      </c>
      <c r="G37" s="38"/>
      <c r="H37" s="38"/>
      <c r="I37" s="155">
        <v>0</v>
      </c>
      <c r="J37" s="154">
        <f>0</f>
        <v>0</v>
      </c>
      <c r="K37" s="38"/>
      <c r="L37" s="63"/>
      <c r="S37" s="38"/>
      <c r="T37" s="38"/>
      <c r="U37" s="38"/>
      <c r="V37" s="38"/>
      <c r="W37" s="38"/>
      <c r="X37" s="38"/>
      <c r="Y37" s="38"/>
      <c r="Z37" s="38"/>
      <c r="AA37" s="38"/>
      <c r="AB37" s="38"/>
      <c r="AC37" s="38"/>
      <c r="AD37" s="38"/>
      <c r="AE37" s="38"/>
    </row>
    <row r="38" s="2" customFormat="1" ht="6.96" customHeight="1">
      <c r="A38" s="38"/>
      <c r="B38" s="44"/>
      <c r="C38" s="38"/>
      <c r="D38" s="38"/>
      <c r="E38" s="38"/>
      <c r="F38" s="38"/>
      <c r="G38" s="38"/>
      <c r="H38" s="38"/>
      <c r="I38" s="38"/>
      <c r="J38" s="38"/>
      <c r="K38" s="38"/>
      <c r="L38" s="63"/>
      <c r="S38" s="38"/>
      <c r="T38" s="38"/>
      <c r="U38" s="38"/>
      <c r="V38" s="38"/>
      <c r="W38" s="38"/>
      <c r="X38" s="38"/>
      <c r="Y38" s="38"/>
      <c r="Z38" s="38"/>
      <c r="AA38" s="38"/>
      <c r="AB38" s="38"/>
      <c r="AC38" s="38"/>
      <c r="AD38" s="38"/>
      <c r="AE38" s="38"/>
    </row>
    <row r="39" s="2" customFormat="1" ht="25.44" customHeight="1">
      <c r="A39" s="38"/>
      <c r="B39" s="44"/>
      <c r="C39" s="156"/>
      <c r="D39" s="157" t="s">
        <v>46</v>
      </c>
      <c r="E39" s="158"/>
      <c r="F39" s="158"/>
      <c r="G39" s="159" t="s">
        <v>47</v>
      </c>
      <c r="H39" s="160" t="s">
        <v>48</v>
      </c>
      <c r="I39" s="158"/>
      <c r="J39" s="161">
        <f>SUM(J30:J37)</f>
        <v>0</v>
      </c>
      <c r="K39" s="162"/>
      <c r="L39" s="63"/>
      <c r="S39" s="38"/>
      <c r="T39" s="38"/>
      <c r="U39" s="38"/>
      <c r="V39" s="38"/>
      <c r="W39" s="38"/>
      <c r="X39" s="38"/>
      <c r="Y39" s="38"/>
      <c r="Z39" s="38"/>
      <c r="AA39" s="38"/>
      <c r="AB39" s="38"/>
      <c r="AC39" s="38"/>
      <c r="AD39" s="38"/>
      <c r="AE39" s="38"/>
    </row>
    <row r="40" s="2" customFormat="1" ht="14.4" customHeight="1">
      <c r="A40" s="38"/>
      <c r="B40" s="44"/>
      <c r="C40" s="38"/>
      <c r="D40" s="38"/>
      <c r="E40" s="38"/>
      <c r="F40" s="38"/>
      <c r="G40" s="38"/>
      <c r="H40" s="38"/>
      <c r="I40" s="38"/>
      <c r="J40" s="38"/>
      <c r="K40" s="38"/>
      <c r="L40" s="63"/>
      <c r="S40" s="38"/>
      <c r="T40" s="38"/>
      <c r="U40" s="38"/>
      <c r="V40" s="38"/>
      <c r="W40" s="38"/>
      <c r="X40" s="38"/>
      <c r="Y40" s="38"/>
      <c r="Z40" s="38"/>
      <c r="AA40" s="38"/>
      <c r="AB40" s="38"/>
      <c r="AC40" s="38"/>
      <c r="AD40" s="38"/>
      <c r="AE40" s="38"/>
    </row>
    <row r="41" s="1" customFormat="1" ht="14.4" customHeight="1">
      <c r="B41" s="20"/>
      <c r="L41" s="20"/>
    </row>
    <row r="42" s="1" customFormat="1" ht="14.4" customHeight="1">
      <c r="B42" s="20"/>
      <c r="L42" s="20"/>
    </row>
    <row r="43" s="1" customFormat="1" ht="14.4" customHeight="1">
      <c r="B43" s="20"/>
      <c r="L43" s="20"/>
    </row>
    <row r="44" s="1" customFormat="1" ht="14.4" customHeight="1">
      <c r="B44" s="20"/>
      <c r="L44" s="20"/>
    </row>
    <row r="45" s="1" customFormat="1" ht="14.4" customHeight="1">
      <c r="B45" s="20"/>
      <c r="L45" s="20"/>
    </row>
    <row r="46" s="1" customFormat="1" ht="14.4" customHeight="1">
      <c r="B46" s="20"/>
      <c r="L46" s="20"/>
    </row>
    <row r="47" s="1" customFormat="1" ht="14.4" customHeight="1">
      <c r="B47" s="20"/>
      <c r="L47" s="20"/>
    </row>
    <row r="48" s="1" customFormat="1" ht="14.4" customHeight="1">
      <c r="B48" s="20"/>
      <c r="L48" s="20"/>
    </row>
    <row r="49" s="1" customFormat="1" ht="14.4" customHeight="1">
      <c r="B49" s="20"/>
      <c r="L49" s="20"/>
    </row>
    <row r="50" s="2" customFormat="1" ht="14.4" customHeight="1">
      <c r="B50" s="63"/>
      <c r="D50" s="163" t="s">
        <v>49</v>
      </c>
      <c r="E50" s="164"/>
      <c r="F50" s="164"/>
      <c r="G50" s="163" t="s">
        <v>50</v>
      </c>
      <c r="H50" s="164"/>
      <c r="I50" s="164"/>
      <c r="J50" s="164"/>
      <c r="K50" s="164"/>
      <c r="L50" s="63"/>
    </row>
    <row r="51">
      <c r="B51" s="20"/>
      <c r="L51" s="20"/>
    </row>
    <row r="52">
      <c r="B52" s="20"/>
      <c r="L52" s="20"/>
    </row>
    <row r="53">
      <c r="B53" s="20"/>
      <c r="L53" s="20"/>
    </row>
    <row r="54">
      <c r="B54" s="20"/>
      <c r="L54" s="20"/>
    </row>
    <row r="55">
      <c r="B55" s="20"/>
      <c r="L55" s="20"/>
    </row>
    <row r="56">
      <c r="B56" s="20"/>
      <c r="L56" s="20"/>
    </row>
    <row r="57">
      <c r="B57" s="20"/>
      <c r="L57" s="20"/>
    </row>
    <row r="58">
      <c r="B58" s="20"/>
      <c r="L58" s="20"/>
    </row>
    <row r="59">
      <c r="B59" s="20"/>
      <c r="L59" s="20"/>
    </row>
    <row r="60">
      <c r="B60" s="20"/>
      <c r="L60" s="20"/>
    </row>
    <row r="61" s="2" customFormat="1">
      <c r="A61" s="38"/>
      <c r="B61" s="44"/>
      <c r="C61" s="38"/>
      <c r="D61" s="165" t="s">
        <v>51</v>
      </c>
      <c r="E61" s="166"/>
      <c r="F61" s="167" t="s">
        <v>52</v>
      </c>
      <c r="G61" s="165" t="s">
        <v>51</v>
      </c>
      <c r="H61" s="166"/>
      <c r="I61" s="166"/>
      <c r="J61" s="168" t="s">
        <v>52</v>
      </c>
      <c r="K61" s="166"/>
      <c r="L61" s="63"/>
      <c r="S61" s="38"/>
      <c r="T61" s="38"/>
      <c r="U61" s="38"/>
      <c r="V61" s="38"/>
      <c r="W61" s="38"/>
      <c r="X61" s="38"/>
      <c r="Y61" s="38"/>
      <c r="Z61" s="38"/>
      <c r="AA61" s="38"/>
      <c r="AB61" s="38"/>
      <c r="AC61" s="38"/>
      <c r="AD61" s="38"/>
      <c r="AE61" s="38"/>
    </row>
    <row r="62">
      <c r="B62" s="20"/>
      <c r="L62" s="20"/>
    </row>
    <row r="63">
      <c r="B63" s="20"/>
      <c r="L63" s="20"/>
    </row>
    <row r="64">
      <c r="B64" s="20"/>
      <c r="L64" s="20"/>
    </row>
    <row r="65" s="2" customFormat="1">
      <c r="A65" s="38"/>
      <c r="B65" s="44"/>
      <c r="C65" s="38"/>
      <c r="D65" s="163" t="s">
        <v>53</v>
      </c>
      <c r="E65" s="169"/>
      <c r="F65" s="169"/>
      <c r="G65" s="163" t="s">
        <v>54</v>
      </c>
      <c r="H65" s="169"/>
      <c r="I65" s="169"/>
      <c r="J65" s="169"/>
      <c r="K65" s="169"/>
      <c r="L65" s="63"/>
      <c r="S65" s="38"/>
      <c r="T65" s="38"/>
      <c r="U65" s="38"/>
      <c r="V65" s="38"/>
      <c r="W65" s="38"/>
      <c r="X65" s="38"/>
      <c r="Y65" s="38"/>
      <c r="Z65" s="38"/>
      <c r="AA65" s="38"/>
      <c r="AB65" s="38"/>
      <c r="AC65" s="38"/>
      <c r="AD65" s="38"/>
      <c r="AE65" s="38"/>
    </row>
    <row r="66">
      <c r="B66" s="20"/>
      <c r="L66" s="20"/>
    </row>
    <row r="67">
      <c r="B67" s="20"/>
      <c r="L67" s="20"/>
    </row>
    <row r="68">
      <c r="B68" s="20"/>
      <c r="L68" s="20"/>
    </row>
    <row r="69">
      <c r="B69" s="20"/>
      <c r="L69" s="20"/>
    </row>
    <row r="70">
      <c r="B70" s="20"/>
      <c r="L70" s="20"/>
    </row>
    <row r="71">
      <c r="B71" s="20"/>
      <c r="L71" s="20"/>
    </row>
    <row r="72">
      <c r="B72" s="20"/>
      <c r="L72" s="20"/>
    </row>
    <row r="73">
      <c r="B73" s="20"/>
      <c r="L73" s="20"/>
    </row>
    <row r="74">
      <c r="B74" s="20"/>
      <c r="L74" s="20"/>
    </row>
    <row r="75">
      <c r="B75" s="20"/>
      <c r="L75" s="20"/>
    </row>
    <row r="76" s="2" customFormat="1">
      <c r="A76" s="38"/>
      <c r="B76" s="44"/>
      <c r="C76" s="38"/>
      <c r="D76" s="165" t="s">
        <v>51</v>
      </c>
      <c r="E76" s="166"/>
      <c r="F76" s="167" t="s">
        <v>52</v>
      </c>
      <c r="G76" s="165" t="s">
        <v>51</v>
      </c>
      <c r="H76" s="166"/>
      <c r="I76" s="166"/>
      <c r="J76" s="168" t="s">
        <v>52</v>
      </c>
      <c r="K76" s="166"/>
      <c r="L76" s="63"/>
      <c r="S76" s="38"/>
      <c r="T76" s="38"/>
      <c r="U76" s="38"/>
      <c r="V76" s="38"/>
      <c r="W76" s="38"/>
      <c r="X76" s="38"/>
      <c r="Y76" s="38"/>
      <c r="Z76" s="38"/>
      <c r="AA76" s="38"/>
      <c r="AB76" s="38"/>
      <c r="AC76" s="38"/>
      <c r="AD76" s="38"/>
      <c r="AE76" s="38"/>
    </row>
    <row r="77" s="2" customFormat="1" ht="14.4" customHeight="1">
      <c r="A77" s="38"/>
      <c r="B77" s="170"/>
      <c r="C77" s="171"/>
      <c r="D77" s="171"/>
      <c r="E77" s="171"/>
      <c r="F77" s="171"/>
      <c r="G77" s="171"/>
      <c r="H77" s="171"/>
      <c r="I77" s="171"/>
      <c r="J77" s="171"/>
      <c r="K77" s="171"/>
      <c r="L77" s="63"/>
      <c r="S77" s="38"/>
      <c r="T77" s="38"/>
      <c r="U77" s="38"/>
      <c r="V77" s="38"/>
      <c r="W77" s="38"/>
      <c r="X77" s="38"/>
      <c r="Y77" s="38"/>
      <c r="Z77" s="38"/>
      <c r="AA77" s="38"/>
      <c r="AB77" s="38"/>
      <c r="AC77" s="38"/>
      <c r="AD77" s="38"/>
      <c r="AE77" s="38"/>
    </row>
    <row r="81" s="2" customFormat="1" ht="6.96" customHeight="1">
      <c r="A81" s="38"/>
      <c r="B81" s="172"/>
      <c r="C81" s="173"/>
      <c r="D81" s="173"/>
      <c r="E81" s="173"/>
      <c r="F81" s="173"/>
      <c r="G81" s="173"/>
      <c r="H81" s="173"/>
      <c r="I81" s="173"/>
      <c r="J81" s="173"/>
      <c r="K81" s="173"/>
      <c r="L81" s="63"/>
      <c r="S81" s="38"/>
      <c r="T81" s="38"/>
      <c r="U81" s="38"/>
      <c r="V81" s="38"/>
      <c r="W81" s="38"/>
      <c r="X81" s="38"/>
      <c r="Y81" s="38"/>
      <c r="Z81" s="38"/>
      <c r="AA81" s="38"/>
      <c r="AB81" s="38"/>
      <c r="AC81" s="38"/>
      <c r="AD81" s="38"/>
      <c r="AE81" s="38"/>
    </row>
    <row r="82" s="2" customFormat="1" ht="24.96" customHeight="1">
      <c r="A82" s="38"/>
      <c r="B82" s="39"/>
      <c r="C82" s="23" t="s">
        <v>100</v>
      </c>
      <c r="D82" s="40"/>
      <c r="E82" s="40"/>
      <c r="F82" s="40"/>
      <c r="G82" s="40"/>
      <c r="H82" s="40"/>
      <c r="I82" s="40"/>
      <c r="J82" s="40"/>
      <c r="K82" s="40"/>
      <c r="L82" s="63"/>
      <c r="S82" s="38"/>
      <c r="T82" s="38"/>
      <c r="U82" s="38"/>
      <c r="V82" s="38"/>
      <c r="W82" s="38"/>
      <c r="X82" s="38"/>
      <c r="Y82" s="38"/>
      <c r="Z82" s="38"/>
      <c r="AA82" s="38"/>
      <c r="AB82" s="38"/>
      <c r="AC82" s="38"/>
      <c r="AD82" s="38"/>
      <c r="AE82" s="38"/>
    </row>
    <row r="83" s="2" customFormat="1" ht="6.96" customHeight="1">
      <c r="A83" s="38"/>
      <c r="B83" s="39"/>
      <c r="C83" s="40"/>
      <c r="D83" s="40"/>
      <c r="E83" s="40"/>
      <c r="F83" s="40"/>
      <c r="G83" s="40"/>
      <c r="H83" s="40"/>
      <c r="I83" s="40"/>
      <c r="J83" s="40"/>
      <c r="K83" s="40"/>
      <c r="L83" s="63"/>
      <c r="S83" s="38"/>
      <c r="T83" s="38"/>
      <c r="U83" s="38"/>
      <c r="V83" s="38"/>
      <c r="W83" s="38"/>
      <c r="X83" s="38"/>
      <c r="Y83" s="38"/>
      <c r="Z83" s="38"/>
      <c r="AA83" s="38"/>
      <c r="AB83" s="38"/>
      <c r="AC83" s="38"/>
      <c r="AD83" s="38"/>
      <c r="AE83" s="38"/>
    </row>
    <row r="84" s="2" customFormat="1" ht="12" customHeight="1">
      <c r="A84" s="38"/>
      <c r="B84" s="39"/>
      <c r="C84" s="32" t="s">
        <v>16</v>
      </c>
      <c r="D84" s="40"/>
      <c r="E84" s="40"/>
      <c r="F84" s="40"/>
      <c r="G84" s="40"/>
      <c r="H84" s="40"/>
      <c r="I84" s="40"/>
      <c r="J84" s="40"/>
      <c r="K84" s="40"/>
      <c r="L84" s="63"/>
      <c r="S84" s="38"/>
      <c r="T84" s="38"/>
      <c r="U84" s="38"/>
      <c r="V84" s="38"/>
      <c r="W84" s="38"/>
      <c r="X84" s="38"/>
      <c r="Y84" s="38"/>
      <c r="Z84" s="38"/>
      <c r="AA84" s="38"/>
      <c r="AB84" s="38"/>
      <c r="AC84" s="38"/>
      <c r="AD84" s="38"/>
      <c r="AE84" s="38"/>
    </row>
    <row r="85" s="2" customFormat="1" ht="26.25" customHeight="1">
      <c r="A85" s="38"/>
      <c r="B85" s="39"/>
      <c r="C85" s="40"/>
      <c r="D85" s="40"/>
      <c r="E85" s="174" t="str">
        <f>E7</f>
        <v>007_2025 - Ochlazování kanceláří MěÚ b (1.-4.NP) VZT pro klientskou halu (1.NP)</v>
      </c>
      <c r="F85" s="32"/>
      <c r="G85" s="32"/>
      <c r="H85" s="32"/>
      <c r="I85" s="40"/>
      <c r="J85" s="40"/>
      <c r="K85" s="40"/>
      <c r="L85" s="63"/>
      <c r="S85" s="38"/>
      <c r="T85" s="38"/>
      <c r="U85" s="38"/>
      <c r="V85" s="38"/>
      <c r="W85" s="38"/>
      <c r="X85" s="38"/>
      <c r="Y85" s="38"/>
      <c r="Z85" s="38"/>
      <c r="AA85" s="38"/>
      <c r="AB85" s="38"/>
      <c r="AC85" s="38"/>
      <c r="AD85" s="38"/>
      <c r="AE85" s="38"/>
    </row>
    <row r="86" s="2" customFormat="1" ht="12" customHeight="1">
      <c r="A86" s="38"/>
      <c r="B86" s="39"/>
      <c r="C86" s="32" t="s">
        <v>98</v>
      </c>
      <c r="D86" s="40"/>
      <c r="E86" s="40"/>
      <c r="F86" s="40"/>
      <c r="G86" s="40"/>
      <c r="H86" s="40"/>
      <c r="I86" s="40"/>
      <c r="J86" s="40"/>
      <c r="K86" s="40"/>
      <c r="L86" s="63"/>
      <c r="S86" s="38"/>
      <c r="T86" s="38"/>
      <c r="U86" s="38"/>
      <c r="V86" s="38"/>
      <c r="W86" s="38"/>
      <c r="X86" s="38"/>
      <c r="Y86" s="38"/>
      <c r="Z86" s="38"/>
      <c r="AA86" s="38"/>
      <c r="AB86" s="38"/>
      <c r="AC86" s="38"/>
      <c r="AD86" s="38"/>
      <c r="AE86" s="38"/>
    </row>
    <row r="87" s="2" customFormat="1" ht="16.5" customHeight="1">
      <c r="A87" s="38"/>
      <c r="B87" s="39"/>
      <c r="C87" s="40"/>
      <c r="D87" s="40"/>
      <c r="E87" s="76" t="str">
        <f>E9</f>
        <v>004 - Odvod kondenzátu od...</v>
      </c>
      <c r="F87" s="40"/>
      <c r="G87" s="40"/>
      <c r="H87" s="40"/>
      <c r="I87" s="40"/>
      <c r="J87" s="40"/>
      <c r="K87" s="40"/>
      <c r="L87" s="63"/>
      <c r="S87" s="38"/>
      <c r="T87" s="38"/>
      <c r="U87" s="38"/>
      <c r="V87" s="38"/>
      <c r="W87" s="38"/>
      <c r="X87" s="38"/>
      <c r="Y87" s="38"/>
      <c r="Z87" s="38"/>
      <c r="AA87" s="38"/>
      <c r="AB87" s="38"/>
      <c r="AC87" s="38"/>
      <c r="AD87" s="38"/>
      <c r="AE87" s="38"/>
    </row>
    <row r="88" s="2" customFormat="1" ht="6.96" customHeight="1">
      <c r="A88" s="38"/>
      <c r="B88" s="39"/>
      <c r="C88" s="40"/>
      <c r="D88" s="40"/>
      <c r="E88" s="40"/>
      <c r="F88" s="40"/>
      <c r="G88" s="40"/>
      <c r="H88" s="40"/>
      <c r="I88" s="40"/>
      <c r="J88" s="40"/>
      <c r="K88" s="40"/>
      <c r="L88" s="63"/>
      <c r="S88" s="38"/>
      <c r="T88" s="38"/>
      <c r="U88" s="38"/>
      <c r="V88" s="38"/>
      <c r="W88" s="38"/>
      <c r="X88" s="38"/>
      <c r="Y88" s="38"/>
      <c r="Z88" s="38"/>
      <c r="AA88" s="38"/>
      <c r="AB88" s="38"/>
      <c r="AC88" s="38"/>
      <c r="AD88" s="38"/>
      <c r="AE88" s="38"/>
    </row>
    <row r="89" s="2" customFormat="1" ht="12" customHeight="1">
      <c r="A89" s="38"/>
      <c r="B89" s="39"/>
      <c r="C89" s="32" t="s">
        <v>22</v>
      </c>
      <c r="D89" s="40"/>
      <c r="E89" s="40"/>
      <c r="F89" s="27" t="str">
        <f>F12</f>
        <v xml:space="preserve"> </v>
      </c>
      <c r="G89" s="40"/>
      <c r="H89" s="40"/>
      <c r="I89" s="32" t="s">
        <v>24</v>
      </c>
      <c r="J89" s="79" t="str">
        <f>IF(J12="","",J12)</f>
        <v>27. 2. 2026</v>
      </c>
      <c r="K89" s="40"/>
      <c r="L89" s="63"/>
      <c r="S89" s="38"/>
      <c r="T89" s="38"/>
      <c r="U89" s="38"/>
      <c r="V89" s="38"/>
      <c r="W89" s="38"/>
      <c r="X89" s="38"/>
      <c r="Y89" s="38"/>
      <c r="Z89" s="38"/>
      <c r="AA89" s="38"/>
      <c r="AB89" s="38"/>
      <c r="AC89" s="38"/>
      <c r="AD89" s="38"/>
      <c r="AE89" s="38"/>
    </row>
    <row r="90" s="2" customFormat="1" ht="6.96" customHeight="1">
      <c r="A90" s="38"/>
      <c r="B90" s="39"/>
      <c r="C90" s="40"/>
      <c r="D90" s="40"/>
      <c r="E90" s="40"/>
      <c r="F90" s="40"/>
      <c r="G90" s="40"/>
      <c r="H90" s="40"/>
      <c r="I90" s="40"/>
      <c r="J90" s="40"/>
      <c r="K90" s="40"/>
      <c r="L90" s="63"/>
      <c r="S90" s="38"/>
      <c r="T90" s="38"/>
      <c r="U90" s="38"/>
      <c r="V90" s="38"/>
      <c r="W90" s="38"/>
      <c r="X90" s="38"/>
      <c r="Y90" s="38"/>
      <c r="Z90" s="38"/>
      <c r="AA90" s="38"/>
      <c r="AB90" s="38"/>
      <c r="AC90" s="38"/>
      <c r="AD90" s="38"/>
      <c r="AE90" s="38"/>
    </row>
    <row r="91" s="2" customFormat="1" ht="15.15" customHeight="1">
      <c r="A91" s="38"/>
      <c r="B91" s="39"/>
      <c r="C91" s="32" t="s">
        <v>28</v>
      </c>
      <c r="D91" s="40"/>
      <c r="E91" s="40"/>
      <c r="F91" s="27" t="str">
        <f>E15</f>
        <v xml:space="preserve"> </v>
      </c>
      <c r="G91" s="40"/>
      <c r="H91" s="40"/>
      <c r="I91" s="32" t="s">
        <v>33</v>
      </c>
      <c r="J91" s="36" t="str">
        <f>E21</f>
        <v xml:space="preserve"> </v>
      </c>
      <c r="K91" s="40"/>
      <c r="L91" s="63"/>
      <c r="S91" s="38"/>
      <c r="T91" s="38"/>
      <c r="U91" s="38"/>
      <c r="V91" s="38"/>
      <c r="W91" s="38"/>
      <c r="X91" s="38"/>
      <c r="Y91" s="38"/>
      <c r="Z91" s="38"/>
      <c r="AA91" s="38"/>
      <c r="AB91" s="38"/>
      <c r="AC91" s="38"/>
      <c r="AD91" s="38"/>
      <c r="AE91" s="38"/>
    </row>
    <row r="92" s="2" customFormat="1" ht="15.15" customHeight="1">
      <c r="A92" s="38"/>
      <c r="B92" s="39"/>
      <c r="C92" s="32" t="s">
        <v>31</v>
      </c>
      <c r="D92" s="40"/>
      <c r="E92" s="40"/>
      <c r="F92" s="27" t="str">
        <f>IF(E18="","",E18)</f>
        <v>Vyplň údaj</v>
      </c>
      <c r="G92" s="40"/>
      <c r="H92" s="40"/>
      <c r="I92" s="32" t="s">
        <v>34</v>
      </c>
      <c r="J92" s="36" t="str">
        <f>E24</f>
        <v xml:space="preserve"> </v>
      </c>
      <c r="K92" s="40"/>
      <c r="L92" s="63"/>
      <c r="S92" s="38"/>
      <c r="T92" s="38"/>
      <c r="U92" s="38"/>
      <c r="V92" s="38"/>
      <c r="W92" s="38"/>
      <c r="X92" s="38"/>
      <c r="Y92" s="38"/>
      <c r="Z92" s="38"/>
      <c r="AA92" s="38"/>
      <c r="AB92" s="38"/>
      <c r="AC92" s="38"/>
      <c r="AD92" s="38"/>
      <c r="AE92" s="38"/>
    </row>
    <row r="93" s="2" customFormat="1" ht="10.32" customHeight="1">
      <c r="A93" s="38"/>
      <c r="B93" s="39"/>
      <c r="C93" s="40"/>
      <c r="D93" s="40"/>
      <c r="E93" s="40"/>
      <c r="F93" s="40"/>
      <c r="G93" s="40"/>
      <c r="H93" s="40"/>
      <c r="I93" s="40"/>
      <c r="J93" s="40"/>
      <c r="K93" s="40"/>
      <c r="L93" s="63"/>
      <c r="S93" s="38"/>
      <c r="T93" s="38"/>
      <c r="U93" s="38"/>
      <c r="V93" s="38"/>
      <c r="W93" s="38"/>
      <c r="X93" s="38"/>
      <c r="Y93" s="38"/>
      <c r="Z93" s="38"/>
      <c r="AA93" s="38"/>
      <c r="AB93" s="38"/>
      <c r="AC93" s="38"/>
      <c r="AD93" s="38"/>
      <c r="AE93" s="38"/>
    </row>
    <row r="94" s="2" customFormat="1" ht="29.28" customHeight="1">
      <c r="A94" s="38"/>
      <c r="B94" s="39"/>
      <c r="C94" s="175" t="s">
        <v>101</v>
      </c>
      <c r="D94" s="176"/>
      <c r="E94" s="176"/>
      <c r="F94" s="176"/>
      <c r="G94" s="176"/>
      <c r="H94" s="176"/>
      <c r="I94" s="176"/>
      <c r="J94" s="177" t="s">
        <v>102</v>
      </c>
      <c r="K94" s="176"/>
      <c r="L94" s="63"/>
      <c r="S94" s="38"/>
      <c r="T94" s="38"/>
      <c r="U94" s="38"/>
      <c r="V94" s="38"/>
      <c r="W94" s="38"/>
      <c r="X94" s="38"/>
      <c r="Y94" s="38"/>
      <c r="Z94" s="38"/>
      <c r="AA94" s="38"/>
      <c r="AB94" s="38"/>
      <c r="AC94" s="38"/>
      <c r="AD94" s="38"/>
      <c r="AE94" s="38"/>
    </row>
    <row r="95" s="2" customFormat="1" ht="10.32" customHeight="1">
      <c r="A95" s="38"/>
      <c r="B95" s="39"/>
      <c r="C95" s="40"/>
      <c r="D95" s="40"/>
      <c r="E95" s="40"/>
      <c r="F95" s="40"/>
      <c r="G95" s="40"/>
      <c r="H95" s="40"/>
      <c r="I95" s="40"/>
      <c r="J95" s="40"/>
      <c r="K95" s="40"/>
      <c r="L95" s="63"/>
      <c r="S95" s="38"/>
      <c r="T95" s="38"/>
      <c r="U95" s="38"/>
      <c r="V95" s="38"/>
      <c r="W95" s="38"/>
      <c r="X95" s="38"/>
      <c r="Y95" s="38"/>
      <c r="Z95" s="38"/>
      <c r="AA95" s="38"/>
      <c r="AB95" s="38"/>
      <c r="AC95" s="38"/>
      <c r="AD95" s="38"/>
      <c r="AE95" s="38"/>
    </row>
    <row r="96" s="2" customFormat="1" ht="22.8" customHeight="1">
      <c r="A96" s="38"/>
      <c r="B96" s="39"/>
      <c r="C96" s="178" t="s">
        <v>103</v>
      </c>
      <c r="D96" s="40"/>
      <c r="E96" s="40"/>
      <c r="F96" s="40"/>
      <c r="G96" s="40"/>
      <c r="H96" s="40"/>
      <c r="I96" s="40"/>
      <c r="J96" s="110">
        <f>J124</f>
        <v>0</v>
      </c>
      <c r="K96" s="40"/>
      <c r="L96" s="63"/>
      <c r="S96" s="38"/>
      <c r="T96" s="38"/>
      <c r="U96" s="38"/>
      <c r="V96" s="38"/>
      <c r="W96" s="38"/>
      <c r="X96" s="38"/>
      <c r="Y96" s="38"/>
      <c r="Z96" s="38"/>
      <c r="AA96" s="38"/>
      <c r="AB96" s="38"/>
      <c r="AC96" s="38"/>
      <c r="AD96" s="38"/>
      <c r="AE96" s="38"/>
      <c r="AU96" s="17" t="s">
        <v>104</v>
      </c>
    </row>
    <row r="97" s="9" customFormat="1" ht="24.96" customHeight="1">
      <c r="A97" s="9"/>
      <c r="B97" s="179"/>
      <c r="C97" s="180"/>
      <c r="D97" s="181" t="s">
        <v>105</v>
      </c>
      <c r="E97" s="182"/>
      <c r="F97" s="182"/>
      <c r="G97" s="182"/>
      <c r="H97" s="182"/>
      <c r="I97" s="182"/>
      <c r="J97" s="183">
        <f>J125</f>
        <v>0</v>
      </c>
      <c r="K97" s="180"/>
      <c r="L97" s="184"/>
      <c r="S97" s="9"/>
      <c r="T97" s="9"/>
      <c r="U97" s="9"/>
      <c r="V97" s="9"/>
      <c r="W97" s="9"/>
      <c r="X97" s="9"/>
      <c r="Y97" s="9"/>
      <c r="Z97" s="9"/>
      <c r="AA97" s="9"/>
      <c r="AB97" s="9"/>
      <c r="AC97" s="9"/>
      <c r="AD97" s="9"/>
      <c r="AE97" s="9"/>
    </row>
    <row r="98" s="10" customFormat="1" ht="19.92" customHeight="1">
      <c r="A98" s="10"/>
      <c r="B98" s="185"/>
      <c r="C98" s="186"/>
      <c r="D98" s="187" t="s">
        <v>107</v>
      </c>
      <c r="E98" s="188"/>
      <c r="F98" s="188"/>
      <c r="G98" s="188"/>
      <c r="H98" s="188"/>
      <c r="I98" s="188"/>
      <c r="J98" s="189">
        <f>J126</f>
        <v>0</v>
      </c>
      <c r="K98" s="186"/>
      <c r="L98" s="190"/>
      <c r="S98" s="10"/>
      <c r="T98" s="10"/>
      <c r="U98" s="10"/>
      <c r="V98" s="10"/>
      <c r="W98" s="10"/>
      <c r="X98" s="10"/>
      <c r="Y98" s="10"/>
      <c r="Z98" s="10"/>
      <c r="AA98" s="10"/>
      <c r="AB98" s="10"/>
      <c r="AC98" s="10"/>
      <c r="AD98" s="10"/>
      <c r="AE98" s="10"/>
    </row>
    <row r="99" s="10" customFormat="1" ht="19.92" customHeight="1">
      <c r="A99" s="10"/>
      <c r="B99" s="185"/>
      <c r="C99" s="186"/>
      <c r="D99" s="187" t="s">
        <v>339</v>
      </c>
      <c r="E99" s="188"/>
      <c r="F99" s="188"/>
      <c r="G99" s="188"/>
      <c r="H99" s="188"/>
      <c r="I99" s="188"/>
      <c r="J99" s="189">
        <f>J139</f>
        <v>0</v>
      </c>
      <c r="K99" s="186"/>
      <c r="L99" s="190"/>
      <c r="S99" s="10"/>
      <c r="T99" s="10"/>
      <c r="U99" s="10"/>
      <c r="V99" s="10"/>
      <c r="W99" s="10"/>
      <c r="X99" s="10"/>
      <c r="Y99" s="10"/>
      <c r="Z99" s="10"/>
      <c r="AA99" s="10"/>
      <c r="AB99" s="10"/>
      <c r="AC99" s="10"/>
      <c r="AD99" s="10"/>
      <c r="AE99" s="10"/>
    </row>
    <row r="100" s="9" customFormat="1" ht="24.96" customHeight="1">
      <c r="A100" s="9"/>
      <c r="B100" s="179"/>
      <c r="C100" s="180"/>
      <c r="D100" s="181" t="s">
        <v>108</v>
      </c>
      <c r="E100" s="182"/>
      <c r="F100" s="182"/>
      <c r="G100" s="182"/>
      <c r="H100" s="182"/>
      <c r="I100" s="182"/>
      <c r="J100" s="183">
        <f>J141</f>
        <v>0</v>
      </c>
      <c r="K100" s="180"/>
      <c r="L100" s="184"/>
      <c r="S100" s="9"/>
      <c r="T100" s="9"/>
      <c r="U100" s="9"/>
      <c r="V100" s="9"/>
      <c r="W100" s="9"/>
      <c r="X100" s="9"/>
      <c r="Y100" s="9"/>
      <c r="Z100" s="9"/>
      <c r="AA100" s="9"/>
      <c r="AB100" s="9"/>
      <c r="AC100" s="9"/>
      <c r="AD100" s="9"/>
      <c r="AE100" s="9"/>
    </row>
    <row r="101" s="10" customFormat="1" ht="19.92" customHeight="1">
      <c r="A101" s="10"/>
      <c r="B101" s="185"/>
      <c r="C101" s="186"/>
      <c r="D101" s="187" t="s">
        <v>341</v>
      </c>
      <c r="E101" s="188"/>
      <c r="F101" s="188"/>
      <c r="G101" s="188"/>
      <c r="H101" s="188"/>
      <c r="I101" s="188"/>
      <c r="J101" s="189">
        <f>J142</f>
        <v>0</v>
      </c>
      <c r="K101" s="186"/>
      <c r="L101" s="190"/>
      <c r="S101" s="10"/>
      <c r="T101" s="10"/>
      <c r="U101" s="10"/>
      <c r="V101" s="10"/>
      <c r="W101" s="10"/>
      <c r="X101" s="10"/>
      <c r="Y101" s="10"/>
      <c r="Z101" s="10"/>
      <c r="AA101" s="10"/>
      <c r="AB101" s="10"/>
      <c r="AC101" s="10"/>
      <c r="AD101" s="10"/>
      <c r="AE101" s="10"/>
    </row>
    <row r="102" s="10" customFormat="1" ht="19.92" customHeight="1">
      <c r="A102" s="10"/>
      <c r="B102" s="185"/>
      <c r="C102" s="186"/>
      <c r="D102" s="187" t="s">
        <v>342</v>
      </c>
      <c r="E102" s="188"/>
      <c r="F102" s="188"/>
      <c r="G102" s="188"/>
      <c r="H102" s="188"/>
      <c r="I102" s="188"/>
      <c r="J102" s="189">
        <f>J150</f>
        <v>0</v>
      </c>
      <c r="K102" s="186"/>
      <c r="L102" s="190"/>
      <c r="S102" s="10"/>
      <c r="T102" s="10"/>
      <c r="U102" s="10"/>
      <c r="V102" s="10"/>
      <c r="W102" s="10"/>
      <c r="X102" s="10"/>
      <c r="Y102" s="10"/>
      <c r="Z102" s="10"/>
      <c r="AA102" s="10"/>
      <c r="AB102" s="10"/>
      <c r="AC102" s="10"/>
      <c r="AD102" s="10"/>
      <c r="AE102" s="10"/>
    </row>
    <row r="103" s="10" customFormat="1" ht="19.92" customHeight="1">
      <c r="A103" s="10"/>
      <c r="B103" s="185"/>
      <c r="C103" s="186"/>
      <c r="D103" s="187" t="s">
        <v>344</v>
      </c>
      <c r="E103" s="188"/>
      <c r="F103" s="188"/>
      <c r="G103" s="188"/>
      <c r="H103" s="188"/>
      <c r="I103" s="188"/>
      <c r="J103" s="189">
        <f>J169</f>
        <v>0</v>
      </c>
      <c r="K103" s="186"/>
      <c r="L103" s="190"/>
      <c r="S103" s="10"/>
      <c r="T103" s="10"/>
      <c r="U103" s="10"/>
      <c r="V103" s="10"/>
      <c r="W103" s="10"/>
      <c r="X103" s="10"/>
      <c r="Y103" s="10"/>
      <c r="Z103" s="10"/>
      <c r="AA103" s="10"/>
      <c r="AB103" s="10"/>
      <c r="AC103" s="10"/>
      <c r="AD103" s="10"/>
      <c r="AE103" s="10"/>
    </row>
    <row r="104" s="10" customFormat="1" ht="19.92" customHeight="1">
      <c r="A104" s="10"/>
      <c r="B104" s="185"/>
      <c r="C104" s="186"/>
      <c r="D104" s="187" t="s">
        <v>786</v>
      </c>
      <c r="E104" s="188"/>
      <c r="F104" s="188"/>
      <c r="G104" s="188"/>
      <c r="H104" s="188"/>
      <c r="I104" s="188"/>
      <c r="J104" s="189">
        <f>J171</f>
        <v>0</v>
      </c>
      <c r="K104" s="186"/>
      <c r="L104" s="190"/>
      <c r="S104" s="10"/>
      <c r="T104" s="10"/>
      <c r="U104" s="10"/>
      <c r="V104" s="10"/>
      <c r="W104" s="10"/>
      <c r="X104" s="10"/>
      <c r="Y104" s="10"/>
      <c r="Z104" s="10"/>
      <c r="AA104" s="10"/>
      <c r="AB104" s="10"/>
      <c r="AC104" s="10"/>
      <c r="AD104" s="10"/>
      <c r="AE104" s="10"/>
    </row>
    <row r="105" s="2" customFormat="1" ht="21.84" customHeight="1">
      <c r="A105" s="38"/>
      <c r="B105" s="39"/>
      <c r="C105" s="40"/>
      <c r="D105" s="40"/>
      <c r="E105" s="40"/>
      <c r="F105" s="40"/>
      <c r="G105" s="40"/>
      <c r="H105" s="40"/>
      <c r="I105" s="40"/>
      <c r="J105" s="40"/>
      <c r="K105" s="40"/>
      <c r="L105" s="63"/>
      <c r="S105" s="38"/>
      <c r="T105" s="38"/>
      <c r="U105" s="38"/>
      <c r="V105" s="38"/>
      <c r="W105" s="38"/>
      <c r="X105" s="38"/>
      <c r="Y105" s="38"/>
      <c r="Z105" s="38"/>
      <c r="AA105" s="38"/>
      <c r="AB105" s="38"/>
      <c r="AC105" s="38"/>
      <c r="AD105" s="38"/>
      <c r="AE105" s="38"/>
    </row>
    <row r="106" s="2" customFormat="1" ht="6.96" customHeight="1">
      <c r="A106" s="38"/>
      <c r="B106" s="66"/>
      <c r="C106" s="67"/>
      <c r="D106" s="67"/>
      <c r="E106" s="67"/>
      <c r="F106" s="67"/>
      <c r="G106" s="67"/>
      <c r="H106" s="67"/>
      <c r="I106" s="67"/>
      <c r="J106" s="67"/>
      <c r="K106" s="67"/>
      <c r="L106" s="63"/>
      <c r="S106" s="38"/>
      <c r="T106" s="38"/>
      <c r="U106" s="38"/>
      <c r="V106" s="38"/>
      <c r="W106" s="38"/>
      <c r="X106" s="38"/>
      <c r="Y106" s="38"/>
      <c r="Z106" s="38"/>
      <c r="AA106" s="38"/>
      <c r="AB106" s="38"/>
      <c r="AC106" s="38"/>
      <c r="AD106" s="38"/>
      <c r="AE106" s="38"/>
    </row>
    <row r="110" s="2" customFormat="1" ht="6.96" customHeight="1">
      <c r="A110" s="38"/>
      <c r="B110" s="68"/>
      <c r="C110" s="69"/>
      <c r="D110" s="69"/>
      <c r="E110" s="69"/>
      <c r="F110" s="69"/>
      <c r="G110" s="69"/>
      <c r="H110" s="69"/>
      <c r="I110" s="69"/>
      <c r="J110" s="69"/>
      <c r="K110" s="69"/>
      <c r="L110" s="63"/>
      <c r="S110" s="38"/>
      <c r="T110" s="38"/>
      <c r="U110" s="38"/>
      <c r="V110" s="38"/>
      <c r="W110" s="38"/>
      <c r="X110" s="38"/>
      <c r="Y110" s="38"/>
      <c r="Z110" s="38"/>
      <c r="AA110" s="38"/>
      <c r="AB110" s="38"/>
      <c r="AC110" s="38"/>
      <c r="AD110" s="38"/>
      <c r="AE110" s="38"/>
    </row>
    <row r="111" s="2" customFormat="1" ht="24.96" customHeight="1">
      <c r="A111" s="38"/>
      <c r="B111" s="39"/>
      <c r="C111" s="23" t="s">
        <v>113</v>
      </c>
      <c r="D111" s="40"/>
      <c r="E111" s="40"/>
      <c r="F111" s="40"/>
      <c r="G111" s="40"/>
      <c r="H111" s="40"/>
      <c r="I111" s="40"/>
      <c r="J111" s="40"/>
      <c r="K111" s="40"/>
      <c r="L111" s="63"/>
      <c r="S111" s="38"/>
      <c r="T111" s="38"/>
      <c r="U111" s="38"/>
      <c r="V111" s="38"/>
      <c r="W111" s="38"/>
      <c r="X111" s="38"/>
      <c r="Y111" s="38"/>
      <c r="Z111" s="38"/>
      <c r="AA111" s="38"/>
      <c r="AB111" s="38"/>
      <c r="AC111" s="38"/>
      <c r="AD111" s="38"/>
      <c r="AE111" s="38"/>
    </row>
    <row r="112" s="2" customFormat="1" ht="6.96" customHeight="1">
      <c r="A112" s="38"/>
      <c r="B112" s="39"/>
      <c r="C112" s="40"/>
      <c r="D112" s="40"/>
      <c r="E112" s="40"/>
      <c r="F112" s="40"/>
      <c r="G112" s="40"/>
      <c r="H112" s="40"/>
      <c r="I112" s="40"/>
      <c r="J112" s="40"/>
      <c r="K112" s="40"/>
      <c r="L112" s="63"/>
      <c r="S112" s="38"/>
      <c r="T112" s="38"/>
      <c r="U112" s="38"/>
      <c r="V112" s="38"/>
      <c r="W112" s="38"/>
      <c r="X112" s="38"/>
      <c r="Y112" s="38"/>
      <c r="Z112" s="38"/>
      <c r="AA112" s="38"/>
      <c r="AB112" s="38"/>
      <c r="AC112" s="38"/>
      <c r="AD112" s="38"/>
      <c r="AE112" s="38"/>
    </row>
    <row r="113" s="2" customFormat="1" ht="12" customHeight="1">
      <c r="A113" s="38"/>
      <c r="B113" s="39"/>
      <c r="C113" s="32" t="s">
        <v>16</v>
      </c>
      <c r="D113" s="40"/>
      <c r="E113" s="40"/>
      <c r="F113" s="40"/>
      <c r="G113" s="40"/>
      <c r="H113" s="40"/>
      <c r="I113" s="40"/>
      <c r="J113" s="40"/>
      <c r="K113" s="40"/>
      <c r="L113" s="63"/>
      <c r="S113" s="38"/>
      <c r="T113" s="38"/>
      <c r="U113" s="38"/>
      <c r="V113" s="38"/>
      <c r="W113" s="38"/>
      <c r="X113" s="38"/>
      <c r="Y113" s="38"/>
      <c r="Z113" s="38"/>
      <c r="AA113" s="38"/>
      <c r="AB113" s="38"/>
      <c r="AC113" s="38"/>
      <c r="AD113" s="38"/>
      <c r="AE113" s="38"/>
    </row>
    <row r="114" s="2" customFormat="1" ht="26.25" customHeight="1">
      <c r="A114" s="38"/>
      <c r="B114" s="39"/>
      <c r="C114" s="40"/>
      <c r="D114" s="40"/>
      <c r="E114" s="174" t="str">
        <f>E7</f>
        <v>007_2025 - Ochlazování kanceláří MěÚ b (1.-4.NP) VZT pro klientskou halu (1.NP)</v>
      </c>
      <c r="F114" s="32"/>
      <c r="G114" s="32"/>
      <c r="H114" s="32"/>
      <c r="I114" s="40"/>
      <c r="J114" s="40"/>
      <c r="K114" s="40"/>
      <c r="L114" s="63"/>
      <c r="S114" s="38"/>
      <c r="T114" s="38"/>
      <c r="U114" s="38"/>
      <c r="V114" s="38"/>
      <c r="W114" s="38"/>
      <c r="X114" s="38"/>
      <c r="Y114" s="38"/>
      <c r="Z114" s="38"/>
      <c r="AA114" s="38"/>
      <c r="AB114" s="38"/>
      <c r="AC114" s="38"/>
      <c r="AD114" s="38"/>
      <c r="AE114" s="38"/>
    </row>
    <row r="115" s="2" customFormat="1" ht="12" customHeight="1">
      <c r="A115" s="38"/>
      <c r="B115" s="39"/>
      <c r="C115" s="32" t="s">
        <v>98</v>
      </c>
      <c r="D115" s="40"/>
      <c r="E115" s="40"/>
      <c r="F115" s="40"/>
      <c r="G115" s="40"/>
      <c r="H115" s="40"/>
      <c r="I115" s="40"/>
      <c r="J115" s="40"/>
      <c r="K115" s="40"/>
      <c r="L115" s="63"/>
      <c r="S115" s="38"/>
      <c r="T115" s="38"/>
      <c r="U115" s="38"/>
      <c r="V115" s="38"/>
      <c r="W115" s="38"/>
      <c r="X115" s="38"/>
      <c r="Y115" s="38"/>
      <c r="Z115" s="38"/>
      <c r="AA115" s="38"/>
      <c r="AB115" s="38"/>
      <c r="AC115" s="38"/>
      <c r="AD115" s="38"/>
      <c r="AE115" s="38"/>
    </row>
    <row r="116" s="2" customFormat="1" ht="16.5" customHeight="1">
      <c r="A116" s="38"/>
      <c r="B116" s="39"/>
      <c r="C116" s="40"/>
      <c r="D116" s="40"/>
      <c r="E116" s="76" t="str">
        <f>E9</f>
        <v>004 - Odvod kondenzátu od...</v>
      </c>
      <c r="F116" s="40"/>
      <c r="G116" s="40"/>
      <c r="H116" s="40"/>
      <c r="I116" s="40"/>
      <c r="J116" s="40"/>
      <c r="K116" s="40"/>
      <c r="L116" s="63"/>
      <c r="S116" s="38"/>
      <c r="T116" s="38"/>
      <c r="U116" s="38"/>
      <c r="V116" s="38"/>
      <c r="W116" s="38"/>
      <c r="X116" s="38"/>
      <c r="Y116" s="38"/>
      <c r="Z116" s="38"/>
      <c r="AA116" s="38"/>
      <c r="AB116" s="38"/>
      <c r="AC116" s="38"/>
      <c r="AD116" s="38"/>
      <c r="AE116" s="38"/>
    </row>
    <row r="117" s="2" customFormat="1" ht="6.96" customHeight="1">
      <c r="A117" s="38"/>
      <c r="B117" s="39"/>
      <c r="C117" s="40"/>
      <c r="D117" s="40"/>
      <c r="E117" s="40"/>
      <c r="F117" s="40"/>
      <c r="G117" s="40"/>
      <c r="H117" s="40"/>
      <c r="I117" s="40"/>
      <c r="J117" s="40"/>
      <c r="K117" s="40"/>
      <c r="L117" s="63"/>
      <c r="S117" s="38"/>
      <c r="T117" s="38"/>
      <c r="U117" s="38"/>
      <c r="V117" s="38"/>
      <c r="W117" s="38"/>
      <c r="X117" s="38"/>
      <c r="Y117" s="38"/>
      <c r="Z117" s="38"/>
      <c r="AA117" s="38"/>
      <c r="AB117" s="38"/>
      <c r="AC117" s="38"/>
      <c r="AD117" s="38"/>
      <c r="AE117" s="38"/>
    </row>
    <row r="118" s="2" customFormat="1" ht="12" customHeight="1">
      <c r="A118" s="38"/>
      <c r="B118" s="39"/>
      <c r="C118" s="32" t="s">
        <v>22</v>
      </c>
      <c r="D118" s="40"/>
      <c r="E118" s="40"/>
      <c r="F118" s="27" t="str">
        <f>F12</f>
        <v xml:space="preserve"> </v>
      </c>
      <c r="G118" s="40"/>
      <c r="H118" s="40"/>
      <c r="I118" s="32" t="s">
        <v>24</v>
      </c>
      <c r="J118" s="79" t="str">
        <f>IF(J12="","",J12)</f>
        <v>27. 2. 2026</v>
      </c>
      <c r="K118" s="40"/>
      <c r="L118" s="63"/>
      <c r="S118" s="38"/>
      <c r="T118" s="38"/>
      <c r="U118" s="38"/>
      <c r="V118" s="38"/>
      <c r="W118" s="38"/>
      <c r="X118" s="38"/>
      <c r="Y118" s="38"/>
      <c r="Z118" s="38"/>
      <c r="AA118" s="38"/>
      <c r="AB118" s="38"/>
      <c r="AC118" s="38"/>
      <c r="AD118" s="38"/>
      <c r="AE118" s="38"/>
    </row>
    <row r="119" s="2" customFormat="1" ht="6.96" customHeight="1">
      <c r="A119" s="38"/>
      <c r="B119" s="39"/>
      <c r="C119" s="40"/>
      <c r="D119" s="40"/>
      <c r="E119" s="40"/>
      <c r="F119" s="40"/>
      <c r="G119" s="40"/>
      <c r="H119" s="40"/>
      <c r="I119" s="40"/>
      <c r="J119" s="40"/>
      <c r="K119" s="40"/>
      <c r="L119" s="63"/>
      <c r="S119" s="38"/>
      <c r="T119" s="38"/>
      <c r="U119" s="38"/>
      <c r="V119" s="38"/>
      <c r="W119" s="38"/>
      <c r="X119" s="38"/>
      <c r="Y119" s="38"/>
      <c r="Z119" s="38"/>
      <c r="AA119" s="38"/>
      <c r="AB119" s="38"/>
      <c r="AC119" s="38"/>
      <c r="AD119" s="38"/>
      <c r="AE119" s="38"/>
    </row>
    <row r="120" s="2" customFormat="1" ht="15.15" customHeight="1">
      <c r="A120" s="38"/>
      <c r="B120" s="39"/>
      <c r="C120" s="32" t="s">
        <v>28</v>
      </c>
      <c r="D120" s="40"/>
      <c r="E120" s="40"/>
      <c r="F120" s="27" t="str">
        <f>E15</f>
        <v xml:space="preserve"> </v>
      </c>
      <c r="G120" s="40"/>
      <c r="H120" s="40"/>
      <c r="I120" s="32" t="s">
        <v>33</v>
      </c>
      <c r="J120" s="36" t="str">
        <f>E21</f>
        <v xml:space="preserve"> </v>
      </c>
      <c r="K120" s="40"/>
      <c r="L120" s="63"/>
      <c r="S120" s="38"/>
      <c r="T120" s="38"/>
      <c r="U120" s="38"/>
      <c r="V120" s="38"/>
      <c r="W120" s="38"/>
      <c r="X120" s="38"/>
      <c r="Y120" s="38"/>
      <c r="Z120" s="38"/>
      <c r="AA120" s="38"/>
      <c r="AB120" s="38"/>
      <c r="AC120" s="38"/>
      <c r="AD120" s="38"/>
      <c r="AE120" s="38"/>
    </row>
    <row r="121" s="2" customFormat="1" ht="15.15" customHeight="1">
      <c r="A121" s="38"/>
      <c r="B121" s="39"/>
      <c r="C121" s="32" t="s">
        <v>31</v>
      </c>
      <c r="D121" s="40"/>
      <c r="E121" s="40"/>
      <c r="F121" s="27" t="str">
        <f>IF(E18="","",E18)</f>
        <v>Vyplň údaj</v>
      </c>
      <c r="G121" s="40"/>
      <c r="H121" s="40"/>
      <c r="I121" s="32" t="s">
        <v>34</v>
      </c>
      <c r="J121" s="36" t="str">
        <f>E24</f>
        <v xml:space="preserve"> </v>
      </c>
      <c r="K121" s="40"/>
      <c r="L121" s="63"/>
      <c r="S121" s="38"/>
      <c r="T121" s="38"/>
      <c r="U121" s="38"/>
      <c r="V121" s="38"/>
      <c r="W121" s="38"/>
      <c r="X121" s="38"/>
      <c r="Y121" s="38"/>
      <c r="Z121" s="38"/>
      <c r="AA121" s="38"/>
      <c r="AB121" s="38"/>
      <c r="AC121" s="38"/>
      <c r="AD121" s="38"/>
      <c r="AE121" s="38"/>
    </row>
    <row r="122" s="2" customFormat="1" ht="10.32" customHeight="1">
      <c r="A122" s="38"/>
      <c r="B122" s="39"/>
      <c r="C122" s="40"/>
      <c r="D122" s="40"/>
      <c r="E122" s="40"/>
      <c r="F122" s="40"/>
      <c r="G122" s="40"/>
      <c r="H122" s="40"/>
      <c r="I122" s="40"/>
      <c r="J122" s="40"/>
      <c r="K122" s="40"/>
      <c r="L122" s="63"/>
      <c r="S122" s="38"/>
      <c r="T122" s="38"/>
      <c r="U122" s="38"/>
      <c r="V122" s="38"/>
      <c r="W122" s="38"/>
      <c r="X122" s="38"/>
      <c r="Y122" s="38"/>
      <c r="Z122" s="38"/>
      <c r="AA122" s="38"/>
      <c r="AB122" s="38"/>
      <c r="AC122" s="38"/>
      <c r="AD122" s="38"/>
      <c r="AE122" s="38"/>
    </row>
    <row r="123" s="11" customFormat="1" ht="29.28" customHeight="1">
      <c r="A123" s="191"/>
      <c r="B123" s="192"/>
      <c r="C123" s="193" t="s">
        <v>114</v>
      </c>
      <c r="D123" s="194" t="s">
        <v>61</v>
      </c>
      <c r="E123" s="194" t="s">
        <v>57</v>
      </c>
      <c r="F123" s="194" t="s">
        <v>58</v>
      </c>
      <c r="G123" s="194" t="s">
        <v>115</v>
      </c>
      <c r="H123" s="194" t="s">
        <v>116</v>
      </c>
      <c r="I123" s="194" t="s">
        <v>117</v>
      </c>
      <c r="J123" s="194" t="s">
        <v>102</v>
      </c>
      <c r="K123" s="195" t="s">
        <v>118</v>
      </c>
      <c r="L123" s="196"/>
      <c r="M123" s="100" t="s">
        <v>1</v>
      </c>
      <c r="N123" s="101" t="s">
        <v>40</v>
      </c>
      <c r="O123" s="101" t="s">
        <v>119</v>
      </c>
      <c r="P123" s="101" t="s">
        <v>120</v>
      </c>
      <c r="Q123" s="101" t="s">
        <v>121</v>
      </c>
      <c r="R123" s="101" t="s">
        <v>122</v>
      </c>
      <c r="S123" s="101" t="s">
        <v>123</v>
      </c>
      <c r="T123" s="102" t="s">
        <v>124</v>
      </c>
      <c r="U123" s="191"/>
      <c r="V123" s="191"/>
      <c r="W123" s="191"/>
      <c r="X123" s="191"/>
      <c r="Y123" s="191"/>
      <c r="Z123" s="191"/>
      <c r="AA123" s="191"/>
      <c r="AB123" s="191"/>
      <c r="AC123" s="191"/>
      <c r="AD123" s="191"/>
      <c r="AE123" s="191"/>
    </row>
    <row r="124" s="2" customFormat="1" ht="22.8" customHeight="1">
      <c r="A124" s="38"/>
      <c r="B124" s="39"/>
      <c r="C124" s="107" t="s">
        <v>125</v>
      </c>
      <c r="D124" s="40"/>
      <c r="E124" s="40"/>
      <c r="F124" s="40"/>
      <c r="G124" s="40"/>
      <c r="H124" s="40"/>
      <c r="I124" s="40"/>
      <c r="J124" s="197">
        <f>BK124</f>
        <v>0</v>
      </c>
      <c r="K124" s="40"/>
      <c r="L124" s="44"/>
      <c r="M124" s="103"/>
      <c r="N124" s="198"/>
      <c r="O124" s="104"/>
      <c r="P124" s="199">
        <f>P125+P141</f>
        <v>0</v>
      </c>
      <c r="Q124" s="104"/>
      <c r="R124" s="199">
        <f>R125+R141</f>
        <v>0.0047960000000000008</v>
      </c>
      <c r="S124" s="104"/>
      <c r="T124" s="200">
        <f>T125+T141</f>
        <v>1.6343300000000001</v>
      </c>
      <c r="U124" s="38"/>
      <c r="V124" s="38"/>
      <c r="W124" s="38"/>
      <c r="X124" s="38"/>
      <c r="Y124" s="38"/>
      <c r="Z124" s="38"/>
      <c r="AA124" s="38"/>
      <c r="AB124" s="38"/>
      <c r="AC124" s="38"/>
      <c r="AD124" s="38"/>
      <c r="AE124" s="38"/>
      <c r="AT124" s="17" t="s">
        <v>75</v>
      </c>
      <c r="AU124" s="17" t="s">
        <v>104</v>
      </c>
      <c r="BK124" s="201">
        <f>BK125+BK141</f>
        <v>0</v>
      </c>
    </row>
    <row r="125" s="12" customFormat="1" ht="25.92" customHeight="1">
      <c r="A125" s="12"/>
      <c r="B125" s="202"/>
      <c r="C125" s="203"/>
      <c r="D125" s="204" t="s">
        <v>75</v>
      </c>
      <c r="E125" s="205" t="s">
        <v>126</v>
      </c>
      <c r="F125" s="205" t="s">
        <v>127</v>
      </c>
      <c r="G125" s="203"/>
      <c r="H125" s="203"/>
      <c r="I125" s="206"/>
      <c r="J125" s="207">
        <f>BK125</f>
        <v>0</v>
      </c>
      <c r="K125" s="203"/>
      <c r="L125" s="208"/>
      <c r="M125" s="209"/>
      <c r="N125" s="210"/>
      <c r="O125" s="210"/>
      <c r="P125" s="211">
        <f>P126+P139</f>
        <v>0</v>
      </c>
      <c r="Q125" s="210"/>
      <c r="R125" s="211">
        <f>R126+R139</f>
        <v>0.0030360000000000005</v>
      </c>
      <c r="S125" s="210"/>
      <c r="T125" s="212">
        <f>T126+T139</f>
        <v>0.042329999999999993</v>
      </c>
      <c r="U125" s="12"/>
      <c r="V125" s="12"/>
      <c r="W125" s="12"/>
      <c r="X125" s="12"/>
      <c r="Y125" s="12"/>
      <c r="Z125" s="12"/>
      <c r="AA125" s="12"/>
      <c r="AB125" s="12"/>
      <c r="AC125" s="12"/>
      <c r="AD125" s="12"/>
      <c r="AE125" s="12"/>
      <c r="AR125" s="213" t="s">
        <v>21</v>
      </c>
      <c r="AT125" s="214" t="s">
        <v>75</v>
      </c>
      <c r="AU125" s="214" t="s">
        <v>76</v>
      </c>
      <c r="AY125" s="213" t="s">
        <v>128</v>
      </c>
      <c r="BK125" s="215">
        <f>BK126+BK139</f>
        <v>0</v>
      </c>
    </row>
    <row r="126" s="12" customFormat="1" ht="22.8" customHeight="1">
      <c r="A126" s="12"/>
      <c r="B126" s="202"/>
      <c r="C126" s="203"/>
      <c r="D126" s="204" t="s">
        <v>75</v>
      </c>
      <c r="E126" s="216" t="s">
        <v>136</v>
      </c>
      <c r="F126" s="216" t="s">
        <v>137</v>
      </c>
      <c r="G126" s="203"/>
      <c r="H126" s="203"/>
      <c r="I126" s="206"/>
      <c r="J126" s="217">
        <f>BK126</f>
        <v>0</v>
      </c>
      <c r="K126" s="203"/>
      <c r="L126" s="208"/>
      <c r="M126" s="209"/>
      <c r="N126" s="210"/>
      <c r="O126" s="210"/>
      <c r="P126" s="211">
        <f>SUM(P127:P138)</f>
        <v>0</v>
      </c>
      <c r="Q126" s="210"/>
      <c r="R126" s="211">
        <f>SUM(R127:R138)</f>
        <v>0.0030360000000000005</v>
      </c>
      <c r="S126" s="210"/>
      <c r="T126" s="212">
        <f>SUM(T127:T138)</f>
        <v>0.042329999999999993</v>
      </c>
      <c r="U126" s="12"/>
      <c r="V126" s="12"/>
      <c r="W126" s="12"/>
      <c r="X126" s="12"/>
      <c r="Y126" s="12"/>
      <c r="Z126" s="12"/>
      <c r="AA126" s="12"/>
      <c r="AB126" s="12"/>
      <c r="AC126" s="12"/>
      <c r="AD126" s="12"/>
      <c r="AE126" s="12"/>
      <c r="AR126" s="213" t="s">
        <v>21</v>
      </c>
      <c r="AT126" s="214" t="s">
        <v>75</v>
      </c>
      <c r="AU126" s="214" t="s">
        <v>21</v>
      </c>
      <c r="AY126" s="213" t="s">
        <v>128</v>
      </c>
      <c r="BK126" s="215">
        <f>SUM(BK127:BK138)</f>
        <v>0</v>
      </c>
    </row>
    <row r="127" s="2" customFormat="1" ht="37.8" customHeight="1">
      <c r="A127" s="38"/>
      <c r="B127" s="39"/>
      <c r="C127" s="218" t="s">
        <v>21</v>
      </c>
      <c r="D127" s="218" t="s">
        <v>131</v>
      </c>
      <c r="E127" s="219" t="s">
        <v>138</v>
      </c>
      <c r="F127" s="220" t="s">
        <v>139</v>
      </c>
      <c r="G127" s="221" t="s">
        <v>140</v>
      </c>
      <c r="H127" s="222">
        <v>199</v>
      </c>
      <c r="I127" s="223"/>
      <c r="J127" s="224">
        <f>ROUND(I127*H127,2)</f>
        <v>0</v>
      </c>
      <c r="K127" s="220" t="s">
        <v>141</v>
      </c>
      <c r="L127" s="44"/>
      <c r="M127" s="225" t="s">
        <v>1</v>
      </c>
      <c r="N127" s="226" t="s">
        <v>41</v>
      </c>
      <c r="O127" s="91"/>
      <c r="P127" s="227">
        <f>O127*H127</f>
        <v>0</v>
      </c>
      <c r="Q127" s="227">
        <v>0</v>
      </c>
      <c r="R127" s="227">
        <f>Q127*H127</f>
        <v>0</v>
      </c>
      <c r="S127" s="227">
        <v>0</v>
      </c>
      <c r="T127" s="228">
        <f>S127*H127</f>
        <v>0</v>
      </c>
      <c r="U127" s="38"/>
      <c r="V127" s="38"/>
      <c r="W127" s="38"/>
      <c r="X127" s="38"/>
      <c r="Y127" s="38"/>
      <c r="Z127" s="38"/>
      <c r="AA127" s="38"/>
      <c r="AB127" s="38"/>
      <c r="AC127" s="38"/>
      <c r="AD127" s="38"/>
      <c r="AE127" s="38"/>
      <c r="AR127" s="229" t="s">
        <v>135</v>
      </c>
      <c r="AT127" s="229" t="s">
        <v>131</v>
      </c>
      <c r="AU127" s="229" t="s">
        <v>84</v>
      </c>
      <c r="AY127" s="17" t="s">
        <v>128</v>
      </c>
      <c r="BE127" s="230">
        <f>IF(N127="základní",J127,0)</f>
        <v>0</v>
      </c>
      <c r="BF127" s="230">
        <f>IF(N127="snížená",J127,0)</f>
        <v>0</v>
      </c>
      <c r="BG127" s="230">
        <f>IF(N127="zákl. přenesená",J127,0)</f>
        <v>0</v>
      </c>
      <c r="BH127" s="230">
        <f>IF(N127="sníž. přenesená",J127,0)</f>
        <v>0</v>
      </c>
      <c r="BI127" s="230">
        <f>IF(N127="nulová",J127,0)</f>
        <v>0</v>
      </c>
      <c r="BJ127" s="17" t="s">
        <v>21</v>
      </c>
      <c r="BK127" s="230">
        <f>ROUND(I127*H127,2)</f>
        <v>0</v>
      </c>
      <c r="BL127" s="17" t="s">
        <v>135</v>
      </c>
      <c r="BM127" s="229" t="s">
        <v>84</v>
      </c>
    </row>
    <row r="128" s="13" customFormat="1">
      <c r="A128" s="13"/>
      <c r="B128" s="231"/>
      <c r="C128" s="232"/>
      <c r="D128" s="233" t="s">
        <v>142</v>
      </c>
      <c r="E128" s="234" t="s">
        <v>1</v>
      </c>
      <c r="F128" s="235" t="s">
        <v>787</v>
      </c>
      <c r="G128" s="232"/>
      <c r="H128" s="236">
        <v>199</v>
      </c>
      <c r="I128" s="237"/>
      <c r="J128" s="232"/>
      <c r="K128" s="232"/>
      <c r="L128" s="238"/>
      <c r="M128" s="239"/>
      <c r="N128" s="240"/>
      <c r="O128" s="240"/>
      <c r="P128" s="240"/>
      <c r="Q128" s="240"/>
      <c r="R128" s="240"/>
      <c r="S128" s="240"/>
      <c r="T128" s="241"/>
      <c r="U128" s="13"/>
      <c r="V128" s="13"/>
      <c r="W128" s="13"/>
      <c r="X128" s="13"/>
      <c r="Y128" s="13"/>
      <c r="Z128" s="13"/>
      <c r="AA128" s="13"/>
      <c r="AB128" s="13"/>
      <c r="AC128" s="13"/>
      <c r="AD128" s="13"/>
      <c r="AE128" s="13"/>
      <c r="AT128" s="242" t="s">
        <v>142</v>
      </c>
      <c r="AU128" s="242" t="s">
        <v>84</v>
      </c>
      <c r="AV128" s="13" t="s">
        <v>84</v>
      </c>
      <c r="AW128" s="13" t="s">
        <v>144</v>
      </c>
      <c r="AX128" s="13" t="s">
        <v>76</v>
      </c>
      <c r="AY128" s="242" t="s">
        <v>128</v>
      </c>
    </row>
    <row r="129" s="14" customFormat="1">
      <c r="A129" s="14"/>
      <c r="B129" s="243"/>
      <c r="C129" s="244"/>
      <c r="D129" s="233" t="s">
        <v>142</v>
      </c>
      <c r="E129" s="245" t="s">
        <v>1</v>
      </c>
      <c r="F129" s="246" t="s">
        <v>145</v>
      </c>
      <c r="G129" s="244"/>
      <c r="H129" s="247">
        <v>199</v>
      </c>
      <c r="I129" s="248"/>
      <c r="J129" s="244"/>
      <c r="K129" s="244"/>
      <c r="L129" s="249"/>
      <c r="M129" s="250"/>
      <c r="N129" s="251"/>
      <c r="O129" s="251"/>
      <c r="P129" s="251"/>
      <c r="Q129" s="251"/>
      <c r="R129" s="251"/>
      <c r="S129" s="251"/>
      <c r="T129" s="252"/>
      <c r="U129" s="14"/>
      <c r="V129" s="14"/>
      <c r="W129" s="14"/>
      <c r="X129" s="14"/>
      <c r="Y129" s="14"/>
      <c r="Z129" s="14"/>
      <c r="AA129" s="14"/>
      <c r="AB129" s="14"/>
      <c r="AC129" s="14"/>
      <c r="AD129" s="14"/>
      <c r="AE129" s="14"/>
      <c r="AT129" s="253" t="s">
        <v>142</v>
      </c>
      <c r="AU129" s="253" t="s">
        <v>84</v>
      </c>
      <c r="AV129" s="14" t="s">
        <v>135</v>
      </c>
      <c r="AW129" s="14" t="s">
        <v>144</v>
      </c>
      <c r="AX129" s="14" t="s">
        <v>21</v>
      </c>
      <c r="AY129" s="253" t="s">
        <v>128</v>
      </c>
    </row>
    <row r="130" s="2" customFormat="1" ht="24.15" customHeight="1">
      <c r="A130" s="38"/>
      <c r="B130" s="39"/>
      <c r="C130" s="218" t="s">
        <v>84</v>
      </c>
      <c r="D130" s="218" t="s">
        <v>131</v>
      </c>
      <c r="E130" s="219" t="s">
        <v>361</v>
      </c>
      <c r="F130" s="220" t="s">
        <v>362</v>
      </c>
      <c r="G130" s="221" t="s">
        <v>152</v>
      </c>
      <c r="H130" s="222">
        <v>11.1</v>
      </c>
      <c r="I130" s="223"/>
      <c r="J130" s="224">
        <f>ROUND(I130*H130,2)</f>
        <v>0</v>
      </c>
      <c r="K130" s="220" t="s">
        <v>141</v>
      </c>
      <c r="L130" s="44"/>
      <c r="M130" s="225" t="s">
        <v>1</v>
      </c>
      <c r="N130" s="226" t="s">
        <v>41</v>
      </c>
      <c r="O130" s="91"/>
      <c r="P130" s="227">
        <f>O130*H130</f>
        <v>0</v>
      </c>
      <c r="Q130" s="227">
        <v>9.0000000000000006E-05</v>
      </c>
      <c r="R130" s="227">
        <f>Q130*H130</f>
        <v>0.0009990000000000001</v>
      </c>
      <c r="S130" s="227">
        <v>0.0030000000000000001</v>
      </c>
      <c r="T130" s="228">
        <f>S130*H130</f>
        <v>0.033299999999999996</v>
      </c>
      <c r="U130" s="38"/>
      <c r="V130" s="38"/>
      <c r="W130" s="38"/>
      <c r="X130" s="38"/>
      <c r="Y130" s="38"/>
      <c r="Z130" s="38"/>
      <c r="AA130" s="38"/>
      <c r="AB130" s="38"/>
      <c r="AC130" s="38"/>
      <c r="AD130" s="38"/>
      <c r="AE130" s="38"/>
      <c r="AR130" s="229" t="s">
        <v>135</v>
      </c>
      <c r="AT130" s="229" t="s">
        <v>131</v>
      </c>
      <c r="AU130" s="229" t="s">
        <v>84</v>
      </c>
      <c r="AY130" s="17" t="s">
        <v>128</v>
      </c>
      <c r="BE130" s="230">
        <f>IF(N130="základní",J130,0)</f>
        <v>0</v>
      </c>
      <c r="BF130" s="230">
        <f>IF(N130="snížená",J130,0)</f>
        <v>0</v>
      </c>
      <c r="BG130" s="230">
        <f>IF(N130="zákl. přenesená",J130,0)</f>
        <v>0</v>
      </c>
      <c r="BH130" s="230">
        <f>IF(N130="sníž. přenesená",J130,0)</f>
        <v>0</v>
      </c>
      <c r="BI130" s="230">
        <f>IF(N130="nulová",J130,0)</f>
        <v>0</v>
      </c>
      <c r="BJ130" s="17" t="s">
        <v>21</v>
      </c>
      <c r="BK130" s="230">
        <f>ROUND(I130*H130,2)</f>
        <v>0</v>
      </c>
      <c r="BL130" s="17" t="s">
        <v>135</v>
      </c>
      <c r="BM130" s="229" t="s">
        <v>135</v>
      </c>
    </row>
    <row r="131" s="13" customFormat="1">
      <c r="A131" s="13"/>
      <c r="B131" s="231"/>
      <c r="C131" s="232"/>
      <c r="D131" s="233" t="s">
        <v>142</v>
      </c>
      <c r="E131" s="234" t="s">
        <v>1</v>
      </c>
      <c r="F131" s="235" t="s">
        <v>788</v>
      </c>
      <c r="G131" s="232"/>
      <c r="H131" s="236">
        <v>11.1</v>
      </c>
      <c r="I131" s="237"/>
      <c r="J131" s="232"/>
      <c r="K131" s="232"/>
      <c r="L131" s="238"/>
      <c r="M131" s="239"/>
      <c r="N131" s="240"/>
      <c r="O131" s="240"/>
      <c r="P131" s="240"/>
      <c r="Q131" s="240"/>
      <c r="R131" s="240"/>
      <c r="S131" s="240"/>
      <c r="T131" s="241"/>
      <c r="U131" s="13"/>
      <c r="V131" s="13"/>
      <c r="W131" s="13"/>
      <c r="X131" s="13"/>
      <c r="Y131" s="13"/>
      <c r="Z131" s="13"/>
      <c r="AA131" s="13"/>
      <c r="AB131" s="13"/>
      <c r="AC131" s="13"/>
      <c r="AD131" s="13"/>
      <c r="AE131" s="13"/>
      <c r="AT131" s="242" t="s">
        <v>142</v>
      </c>
      <c r="AU131" s="242" t="s">
        <v>84</v>
      </c>
      <c r="AV131" s="13" t="s">
        <v>84</v>
      </c>
      <c r="AW131" s="13" t="s">
        <v>144</v>
      </c>
      <c r="AX131" s="13" t="s">
        <v>76</v>
      </c>
      <c r="AY131" s="242" t="s">
        <v>128</v>
      </c>
    </row>
    <row r="132" s="14" customFormat="1">
      <c r="A132" s="14"/>
      <c r="B132" s="243"/>
      <c r="C132" s="244"/>
      <c r="D132" s="233" t="s">
        <v>142</v>
      </c>
      <c r="E132" s="245" t="s">
        <v>1</v>
      </c>
      <c r="F132" s="246" t="s">
        <v>145</v>
      </c>
      <c r="G132" s="244"/>
      <c r="H132" s="247">
        <v>11.1</v>
      </c>
      <c r="I132" s="248"/>
      <c r="J132" s="244"/>
      <c r="K132" s="244"/>
      <c r="L132" s="249"/>
      <c r="M132" s="250"/>
      <c r="N132" s="251"/>
      <c r="O132" s="251"/>
      <c r="P132" s="251"/>
      <c r="Q132" s="251"/>
      <c r="R132" s="251"/>
      <c r="S132" s="251"/>
      <c r="T132" s="252"/>
      <c r="U132" s="14"/>
      <c r="V132" s="14"/>
      <c r="W132" s="14"/>
      <c r="X132" s="14"/>
      <c r="Y132" s="14"/>
      <c r="Z132" s="14"/>
      <c r="AA132" s="14"/>
      <c r="AB132" s="14"/>
      <c r="AC132" s="14"/>
      <c r="AD132" s="14"/>
      <c r="AE132" s="14"/>
      <c r="AT132" s="253" t="s">
        <v>142</v>
      </c>
      <c r="AU132" s="253" t="s">
        <v>84</v>
      </c>
      <c r="AV132" s="14" t="s">
        <v>135</v>
      </c>
      <c r="AW132" s="14" t="s">
        <v>144</v>
      </c>
      <c r="AX132" s="14" t="s">
        <v>21</v>
      </c>
      <c r="AY132" s="253" t="s">
        <v>128</v>
      </c>
    </row>
    <row r="133" s="2" customFormat="1" ht="44.25" customHeight="1">
      <c r="A133" s="38"/>
      <c r="B133" s="39"/>
      <c r="C133" s="218" t="s">
        <v>129</v>
      </c>
      <c r="D133" s="218" t="s">
        <v>131</v>
      </c>
      <c r="E133" s="219" t="s">
        <v>364</v>
      </c>
      <c r="F133" s="220" t="s">
        <v>365</v>
      </c>
      <c r="G133" s="221" t="s">
        <v>152</v>
      </c>
      <c r="H133" s="222">
        <v>2.1000000000000001</v>
      </c>
      <c r="I133" s="223"/>
      <c r="J133" s="224">
        <f>ROUND(I133*H133,2)</f>
        <v>0</v>
      </c>
      <c r="K133" s="220" t="s">
        <v>141</v>
      </c>
      <c r="L133" s="44"/>
      <c r="M133" s="225" t="s">
        <v>1</v>
      </c>
      <c r="N133" s="226" t="s">
        <v>41</v>
      </c>
      <c r="O133" s="91"/>
      <c r="P133" s="227">
        <f>O133*H133</f>
        <v>0</v>
      </c>
      <c r="Q133" s="227">
        <v>0.00097000000000000005</v>
      </c>
      <c r="R133" s="227">
        <f>Q133*H133</f>
        <v>0.0020370000000000002</v>
      </c>
      <c r="S133" s="227">
        <v>0.0043</v>
      </c>
      <c r="T133" s="228">
        <f>S133*H133</f>
        <v>0.0090299999999999998</v>
      </c>
      <c r="U133" s="38"/>
      <c r="V133" s="38"/>
      <c r="W133" s="38"/>
      <c r="X133" s="38"/>
      <c r="Y133" s="38"/>
      <c r="Z133" s="38"/>
      <c r="AA133" s="38"/>
      <c r="AB133" s="38"/>
      <c r="AC133" s="38"/>
      <c r="AD133" s="38"/>
      <c r="AE133" s="38"/>
      <c r="AR133" s="229" t="s">
        <v>135</v>
      </c>
      <c r="AT133" s="229" t="s">
        <v>131</v>
      </c>
      <c r="AU133" s="229" t="s">
        <v>84</v>
      </c>
      <c r="AY133" s="17" t="s">
        <v>128</v>
      </c>
      <c r="BE133" s="230">
        <f>IF(N133="základní",J133,0)</f>
        <v>0</v>
      </c>
      <c r="BF133" s="230">
        <f>IF(N133="snížená",J133,0)</f>
        <v>0</v>
      </c>
      <c r="BG133" s="230">
        <f>IF(N133="zákl. přenesená",J133,0)</f>
        <v>0</v>
      </c>
      <c r="BH133" s="230">
        <f>IF(N133="sníž. přenesená",J133,0)</f>
        <v>0</v>
      </c>
      <c r="BI133" s="230">
        <f>IF(N133="nulová",J133,0)</f>
        <v>0</v>
      </c>
      <c r="BJ133" s="17" t="s">
        <v>21</v>
      </c>
      <c r="BK133" s="230">
        <f>ROUND(I133*H133,2)</f>
        <v>0</v>
      </c>
      <c r="BL133" s="17" t="s">
        <v>135</v>
      </c>
      <c r="BM133" s="229" t="s">
        <v>154</v>
      </c>
    </row>
    <row r="134" s="13" customFormat="1">
      <c r="A134" s="13"/>
      <c r="B134" s="231"/>
      <c r="C134" s="232"/>
      <c r="D134" s="233" t="s">
        <v>142</v>
      </c>
      <c r="E134" s="234" t="s">
        <v>1</v>
      </c>
      <c r="F134" s="235" t="s">
        <v>789</v>
      </c>
      <c r="G134" s="232"/>
      <c r="H134" s="236">
        <v>2.1000000000000001</v>
      </c>
      <c r="I134" s="237"/>
      <c r="J134" s="232"/>
      <c r="K134" s="232"/>
      <c r="L134" s="238"/>
      <c r="M134" s="239"/>
      <c r="N134" s="240"/>
      <c r="O134" s="240"/>
      <c r="P134" s="240"/>
      <c r="Q134" s="240"/>
      <c r="R134" s="240"/>
      <c r="S134" s="240"/>
      <c r="T134" s="241"/>
      <c r="U134" s="13"/>
      <c r="V134" s="13"/>
      <c r="W134" s="13"/>
      <c r="X134" s="13"/>
      <c r="Y134" s="13"/>
      <c r="Z134" s="13"/>
      <c r="AA134" s="13"/>
      <c r="AB134" s="13"/>
      <c r="AC134" s="13"/>
      <c r="AD134" s="13"/>
      <c r="AE134" s="13"/>
      <c r="AT134" s="242" t="s">
        <v>142</v>
      </c>
      <c r="AU134" s="242" t="s">
        <v>84</v>
      </c>
      <c r="AV134" s="13" t="s">
        <v>84</v>
      </c>
      <c r="AW134" s="13" t="s">
        <v>144</v>
      </c>
      <c r="AX134" s="13" t="s">
        <v>76</v>
      </c>
      <c r="AY134" s="242" t="s">
        <v>128</v>
      </c>
    </row>
    <row r="135" s="14" customFormat="1">
      <c r="A135" s="14"/>
      <c r="B135" s="243"/>
      <c r="C135" s="244"/>
      <c r="D135" s="233" t="s">
        <v>142</v>
      </c>
      <c r="E135" s="245" t="s">
        <v>1</v>
      </c>
      <c r="F135" s="246" t="s">
        <v>145</v>
      </c>
      <c r="G135" s="244"/>
      <c r="H135" s="247">
        <v>2.1000000000000001</v>
      </c>
      <c r="I135" s="248"/>
      <c r="J135" s="244"/>
      <c r="K135" s="244"/>
      <c r="L135" s="249"/>
      <c r="M135" s="250"/>
      <c r="N135" s="251"/>
      <c r="O135" s="251"/>
      <c r="P135" s="251"/>
      <c r="Q135" s="251"/>
      <c r="R135" s="251"/>
      <c r="S135" s="251"/>
      <c r="T135" s="252"/>
      <c r="U135" s="14"/>
      <c r="V135" s="14"/>
      <c r="W135" s="14"/>
      <c r="X135" s="14"/>
      <c r="Y135" s="14"/>
      <c r="Z135" s="14"/>
      <c r="AA135" s="14"/>
      <c r="AB135" s="14"/>
      <c r="AC135" s="14"/>
      <c r="AD135" s="14"/>
      <c r="AE135" s="14"/>
      <c r="AT135" s="253" t="s">
        <v>142</v>
      </c>
      <c r="AU135" s="253" t="s">
        <v>84</v>
      </c>
      <c r="AV135" s="14" t="s">
        <v>135</v>
      </c>
      <c r="AW135" s="14" t="s">
        <v>144</v>
      </c>
      <c r="AX135" s="14" t="s">
        <v>21</v>
      </c>
      <c r="AY135" s="253" t="s">
        <v>128</v>
      </c>
    </row>
    <row r="136" s="2" customFormat="1" ht="33" customHeight="1">
      <c r="A136" s="38"/>
      <c r="B136" s="39"/>
      <c r="C136" s="218" t="s">
        <v>135</v>
      </c>
      <c r="D136" s="218" t="s">
        <v>131</v>
      </c>
      <c r="E136" s="219" t="s">
        <v>367</v>
      </c>
      <c r="F136" s="220" t="s">
        <v>722</v>
      </c>
      <c r="G136" s="221" t="s">
        <v>692</v>
      </c>
      <c r="H136" s="222">
        <v>1</v>
      </c>
      <c r="I136" s="223"/>
      <c r="J136" s="224">
        <f>ROUND(I136*H136,2)</f>
        <v>0</v>
      </c>
      <c r="K136" s="220" t="s">
        <v>1</v>
      </c>
      <c r="L136" s="44"/>
      <c r="M136" s="225" t="s">
        <v>1</v>
      </c>
      <c r="N136" s="226" t="s">
        <v>41</v>
      </c>
      <c r="O136" s="91"/>
      <c r="P136" s="227">
        <f>O136*H136</f>
        <v>0</v>
      </c>
      <c r="Q136" s="227">
        <v>0</v>
      </c>
      <c r="R136" s="227">
        <f>Q136*H136</f>
        <v>0</v>
      </c>
      <c r="S136" s="227">
        <v>0</v>
      </c>
      <c r="T136" s="228">
        <f>S136*H136</f>
        <v>0</v>
      </c>
      <c r="U136" s="38"/>
      <c r="V136" s="38"/>
      <c r="W136" s="38"/>
      <c r="X136" s="38"/>
      <c r="Y136" s="38"/>
      <c r="Z136" s="38"/>
      <c r="AA136" s="38"/>
      <c r="AB136" s="38"/>
      <c r="AC136" s="38"/>
      <c r="AD136" s="38"/>
      <c r="AE136" s="38"/>
      <c r="AR136" s="229" t="s">
        <v>135</v>
      </c>
      <c r="AT136" s="229" t="s">
        <v>131</v>
      </c>
      <c r="AU136" s="229" t="s">
        <v>84</v>
      </c>
      <c r="AY136" s="17" t="s">
        <v>128</v>
      </c>
      <c r="BE136" s="230">
        <f>IF(N136="základní",J136,0)</f>
        <v>0</v>
      </c>
      <c r="BF136" s="230">
        <f>IF(N136="snížená",J136,0)</f>
        <v>0</v>
      </c>
      <c r="BG136" s="230">
        <f>IF(N136="zákl. přenesená",J136,0)</f>
        <v>0</v>
      </c>
      <c r="BH136" s="230">
        <f>IF(N136="sníž. přenesená",J136,0)</f>
        <v>0</v>
      </c>
      <c r="BI136" s="230">
        <f>IF(N136="nulová",J136,0)</f>
        <v>0</v>
      </c>
      <c r="BJ136" s="17" t="s">
        <v>21</v>
      </c>
      <c r="BK136" s="230">
        <f>ROUND(I136*H136,2)</f>
        <v>0</v>
      </c>
      <c r="BL136" s="17" t="s">
        <v>135</v>
      </c>
      <c r="BM136" s="229" t="s">
        <v>159</v>
      </c>
    </row>
    <row r="137" s="13" customFormat="1">
      <c r="A137" s="13"/>
      <c r="B137" s="231"/>
      <c r="C137" s="232"/>
      <c r="D137" s="233" t="s">
        <v>142</v>
      </c>
      <c r="E137" s="234" t="s">
        <v>1</v>
      </c>
      <c r="F137" s="235" t="s">
        <v>21</v>
      </c>
      <c r="G137" s="232"/>
      <c r="H137" s="236">
        <v>1</v>
      </c>
      <c r="I137" s="237"/>
      <c r="J137" s="232"/>
      <c r="K137" s="232"/>
      <c r="L137" s="238"/>
      <c r="M137" s="239"/>
      <c r="N137" s="240"/>
      <c r="O137" s="240"/>
      <c r="P137" s="240"/>
      <c r="Q137" s="240"/>
      <c r="R137" s="240"/>
      <c r="S137" s="240"/>
      <c r="T137" s="241"/>
      <c r="U137" s="13"/>
      <c r="V137" s="13"/>
      <c r="W137" s="13"/>
      <c r="X137" s="13"/>
      <c r="Y137" s="13"/>
      <c r="Z137" s="13"/>
      <c r="AA137" s="13"/>
      <c r="AB137" s="13"/>
      <c r="AC137" s="13"/>
      <c r="AD137" s="13"/>
      <c r="AE137" s="13"/>
      <c r="AT137" s="242" t="s">
        <v>142</v>
      </c>
      <c r="AU137" s="242" t="s">
        <v>84</v>
      </c>
      <c r="AV137" s="13" t="s">
        <v>84</v>
      </c>
      <c r="AW137" s="13" t="s">
        <v>144</v>
      </c>
      <c r="AX137" s="13" t="s">
        <v>76</v>
      </c>
      <c r="AY137" s="242" t="s">
        <v>128</v>
      </c>
    </row>
    <row r="138" s="14" customFormat="1">
      <c r="A138" s="14"/>
      <c r="B138" s="243"/>
      <c r="C138" s="244"/>
      <c r="D138" s="233" t="s">
        <v>142</v>
      </c>
      <c r="E138" s="245" t="s">
        <v>1</v>
      </c>
      <c r="F138" s="246" t="s">
        <v>145</v>
      </c>
      <c r="G138" s="244"/>
      <c r="H138" s="247">
        <v>1</v>
      </c>
      <c r="I138" s="248"/>
      <c r="J138" s="244"/>
      <c r="K138" s="244"/>
      <c r="L138" s="249"/>
      <c r="M138" s="250"/>
      <c r="N138" s="251"/>
      <c r="O138" s="251"/>
      <c r="P138" s="251"/>
      <c r="Q138" s="251"/>
      <c r="R138" s="251"/>
      <c r="S138" s="251"/>
      <c r="T138" s="252"/>
      <c r="U138" s="14"/>
      <c r="V138" s="14"/>
      <c r="W138" s="14"/>
      <c r="X138" s="14"/>
      <c r="Y138" s="14"/>
      <c r="Z138" s="14"/>
      <c r="AA138" s="14"/>
      <c r="AB138" s="14"/>
      <c r="AC138" s="14"/>
      <c r="AD138" s="14"/>
      <c r="AE138" s="14"/>
      <c r="AT138" s="253" t="s">
        <v>142</v>
      </c>
      <c r="AU138" s="253" t="s">
        <v>84</v>
      </c>
      <c r="AV138" s="14" t="s">
        <v>135</v>
      </c>
      <c r="AW138" s="14" t="s">
        <v>144</v>
      </c>
      <c r="AX138" s="14" t="s">
        <v>21</v>
      </c>
      <c r="AY138" s="253" t="s">
        <v>128</v>
      </c>
    </row>
    <row r="139" s="12" customFormat="1" ht="22.8" customHeight="1">
      <c r="A139" s="12"/>
      <c r="B139" s="202"/>
      <c r="C139" s="203"/>
      <c r="D139" s="204" t="s">
        <v>75</v>
      </c>
      <c r="E139" s="216" t="s">
        <v>370</v>
      </c>
      <c r="F139" s="216" t="s">
        <v>371</v>
      </c>
      <c r="G139" s="203"/>
      <c r="H139" s="203"/>
      <c r="I139" s="206"/>
      <c r="J139" s="217">
        <f>BK139</f>
        <v>0</v>
      </c>
      <c r="K139" s="203"/>
      <c r="L139" s="208"/>
      <c r="M139" s="209"/>
      <c r="N139" s="210"/>
      <c r="O139" s="210"/>
      <c r="P139" s="211">
        <f>P140</f>
        <v>0</v>
      </c>
      <c r="Q139" s="210"/>
      <c r="R139" s="211">
        <f>R140</f>
        <v>0</v>
      </c>
      <c r="S139" s="210"/>
      <c r="T139" s="212">
        <f>T140</f>
        <v>0</v>
      </c>
      <c r="U139" s="12"/>
      <c r="V139" s="12"/>
      <c r="W139" s="12"/>
      <c r="X139" s="12"/>
      <c r="Y139" s="12"/>
      <c r="Z139" s="12"/>
      <c r="AA139" s="12"/>
      <c r="AB139" s="12"/>
      <c r="AC139" s="12"/>
      <c r="AD139" s="12"/>
      <c r="AE139" s="12"/>
      <c r="AR139" s="213" t="s">
        <v>21</v>
      </c>
      <c r="AT139" s="214" t="s">
        <v>75</v>
      </c>
      <c r="AU139" s="214" t="s">
        <v>21</v>
      </c>
      <c r="AY139" s="213" t="s">
        <v>128</v>
      </c>
      <c r="BK139" s="215">
        <f>BK140</f>
        <v>0</v>
      </c>
    </row>
    <row r="140" s="2" customFormat="1" ht="66.75" customHeight="1">
      <c r="A140" s="38"/>
      <c r="B140" s="39"/>
      <c r="C140" s="218" t="s">
        <v>160</v>
      </c>
      <c r="D140" s="218" t="s">
        <v>131</v>
      </c>
      <c r="E140" s="219" t="s">
        <v>372</v>
      </c>
      <c r="F140" s="220" t="s">
        <v>373</v>
      </c>
      <c r="G140" s="221" t="s">
        <v>287</v>
      </c>
      <c r="H140" s="222">
        <v>0.0030000000000000001</v>
      </c>
      <c r="I140" s="223"/>
      <c r="J140" s="224">
        <f>ROUND(I140*H140,2)</f>
        <v>0</v>
      </c>
      <c r="K140" s="220" t="s">
        <v>141</v>
      </c>
      <c r="L140" s="44"/>
      <c r="M140" s="225" t="s">
        <v>1</v>
      </c>
      <c r="N140" s="226" t="s">
        <v>41</v>
      </c>
      <c r="O140" s="91"/>
      <c r="P140" s="227">
        <f>O140*H140</f>
        <v>0</v>
      </c>
      <c r="Q140" s="227">
        <v>0</v>
      </c>
      <c r="R140" s="227">
        <f>Q140*H140</f>
        <v>0</v>
      </c>
      <c r="S140" s="227">
        <v>0</v>
      </c>
      <c r="T140" s="228">
        <f>S140*H140</f>
        <v>0</v>
      </c>
      <c r="U140" s="38"/>
      <c r="V140" s="38"/>
      <c r="W140" s="38"/>
      <c r="X140" s="38"/>
      <c r="Y140" s="38"/>
      <c r="Z140" s="38"/>
      <c r="AA140" s="38"/>
      <c r="AB140" s="38"/>
      <c r="AC140" s="38"/>
      <c r="AD140" s="38"/>
      <c r="AE140" s="38"/>
      <c r="AR140" s="229" t="s">
        <v>135</v>
      </c>
      <c r="AT140" s="229" t="s">
        <v>131</v>
      </c>
      <c r="AU140" s="229" t="s">
        <v>84</v>
      </c>
      <c r="AY140" s="17" t="s">
        <v>128</v>
      </c>
      <c r="BE140" s="230">
        <f>IF(N140="základní",J140,0)</f>
        <v>0</v>
      </c>
      <c r="BF140" s="230">
        <f>IF(N140="snížená",J140,0)</f>
        <v>0</v>
      </c>
      <c r="BG140" s="230">
        <f>IF(N140="zákl. přenesená",J140,0)</f>
        <v>0</v>
      </c>
      <c r="BH140" s="230">
        <f>IF(N140="sníž. přenesená",J140,0)</f>
        <v>0</v>
      </c>
      <c r="BI140" s="230">
        <f>IF(N140="nulová",J140,0)</f>
        <v>0</v>
      </c>
      <c r="BJ140" s="17" t="s">
        <v>21</v>
      </c>
      <c r="BK140" s="230">
        <f>ROUND(I140*H140,2)</f>
        <v>0</v>
      </c>
      <c r="BL140" s="17" t="s">
        <v>135</v>
      </c>
      <c r="BM140" s="229" t="s">
        <v>26</v>
      </c>
    </row>
    <row r="141" s="12" customFormat="1" ht="25.92" customHeight="1">
      <c r="A141" s="12"/>
      <c r="B141" s="202"/>
      <c r="C141" s="203"/>
      <c r="D141" s="204" t="s">
        <v>75</v>
      </c>
      <c r="E141" s="205" t="s">
        <v>146</v>
      </c>
      <c r="F141" s="205" t="s">
        <v>147</v>
      </c>
      <c r="G141" s="203"/>
      <c r="H141" s="203"/>
      <c r="I141" s="206"/>
      <c r="J141" s="207">
        <f>BK141</f>
        <v>0</v>
      </c>
      <c r="K141" s="203"/>
      <c r="L141" s="208"/>
      <c r="M141" s="209"/>
      <c r="N141" s="210"/>
      <c r="O141" s="210"/>
      <c r="P141" s="211">
        <f>P142+P150+P169+P171</f>
        <v>0</v>
      </c>
      <c r="Q141" s="210"/>
      <c r="R141" s="211">
        <f>R142+R150+R169+R171</f>
        <v>0.0017600000000000001</v>
      </c>
      <c r="S141" s="210"/>
      <c r="T141" s="212">
        <f>T142+T150+T169+T171</f>
        <v>1.5920000000000001</v>
      </c>
      <c r="U141" s="12"/>
      <c r="V141" s="12"/>
      <c r="W141" s="12"/>
      <c r="X141" s="12"/>
      <c r="Y141" s="12"/>
      <c r="Z141" s="12"/>
      <c r="AA141" s="12"/>
      <c r="AB141" s="12"/>
      <c r="AC141" s="12"/>
      <c r="AD141" s="12"/>
      <c r="AE141" s="12"/>
      <c r="AR141" s="213" t="s">
        <v>84</v>
      </c>
      <c r="AT141" s="214" t="s">
        <v>75</v>
      </c>
      <c r="AU141" s="214" t="s">
        <v>76</v>
      </c>
      <c r="AY141" s="213" t="s">
        <v>128</v>
      </c>
      <c r="BK141" s="215">
        <f>BK142+BK150+BK169+BK171</f>
        <v>0</v>
      </c>
    </row>
    <row r="142" s="12" customFormat="1" ht="22.8" customHeight="1">
      <c r="A142" s="12"/>
      <c r="B142" s="202"/>
      <c r="C142" s="203"/>
      <c r="D142" s="204" t="s">
        <v>75</v>
      </c>
      <c r="E142" s="216" t="s">
        <v>391</v>
      </c>
      <c r="F142" s="216" t="s">
        <v>392</v>
      </c>
      <c r="G142" s="203"/>
      <c r="H142" s="203"/>
      <c r="I142" s="206"/>
      <c r="J142" s="217">
        <f>BK142</f>
        <v>0</v>
      </c>
      <c r="K142" s="203"/>
      <c r="L142" s="208"/>
      <c r="M142" s="209"/>
      <c r="N142" s="210"/>
      <c r="O142" s="210"/>
      <c r="P142" s="211">
        <f>SUM(P143:P149)</f>
        <v>0</v>
      </c>
      <c r="Q142" s="210"/>
      <c r="R142" s="211">
        <f>SUM(R143:R149)</f>
        <v>0.0017600000000000001</v>
      </c>
      <c r="S142" s="210"/>
      <c r="T142" s="212">
        <f>SUM(T143:T149)</f>
        <v>0</v>
      </c>
      <c r="U142" s="12"/>
      <c r="V142" s="12"/>
      <c r="W142" s="12"/>
      <c r="X142" s="12"/>
      <c r="Y142" s="12"/>
      <c r="Z142" s="12"/>
      <c r="AA142" s="12"/>
      <c r="AB142" s="12"/>
      <c r="AC142" s="12"/>
      <c r="AD142" s="12"/>
      <c r="AE142" s="12"/>
      <c r="AR142" s="213" t="s">
        <v>84</v>
      </c>
      <c r="AT142" s="214" t="s">
        <v>75</v>
      </c>
      <c r="AU142" s="214" t="s">
        <v>21</v>
      </c>
      <c r="AY142" s="213" t="s">
        <v>128</v>
      </c>
      <c r="BK142" s="215">
        <f>SUM(BK143:BK149)</f>
        <v>0</v>
      </c>
    </row>
    <row r="143" s="2" customFormat="1" ht="24.15" customHeight="1">
      <c r="A143" s="38"/>
      <c r="B143" s="39"/>
      <c r="C143" s="218" t="s">
        <v>154</v>
      </c>
      <c r="D143" s="218" t="s">
        <v>131</v>
      </c>
      <c r="E143" s="219" t="s">
        <v>790</v>
      </c>
      <c r="F143" s="220" t="s">
        <v>791</v>
      </c>
      <c r="G143" s="221" t="s">
        <v>163</v>
      </c>
      <c r="H143" s="222">
        <v>4</v>
      </c>
      <c r="I143" s="223"/>
      <c r="J143" s="224">
        <f>ROUND(I143*H143,2)</f>
        <v>0</v>
      </c>
      <c r="K143" s="220" t="s">
        <v>1</v>
      </c>
      <c r="L143" s="44"/>
      <c r="M143" s="225" t="s">
        <v>1</v>
      </c>
      <c r="N143" s="226" t="s">
        <v>41</v>
      </c>
      <c r="O143" s="91"/>
      <c r="P143" s="227">
        <f>O143*H143</f>
        <v>0</v>
      </c>
      <c r="Q143" s="227">
        <v>0</v>
      </c>
      <c r="R143" s="227">
        <f>Q143*H143</f>
        <v>0</v>
      </c>
      <c r="S143" s="227">
        <v>0</v>
      </c>
      <c r="T143" s="228">
        <f>S143*H143</f>
        <v>0</v>
      </c>
      <c r="U143" s="38"/>
      <c r="V143" s="38"/>
      <c r="W143" s="38"/>
      <c r="X143" s="38"/>
      <c r="Y143" s="38"/>
      <c r="Z143" s="38"/>
      <c r="AA143" s="38"/>
      <c r="AB143" s="38"/>
      <c r="AC143" s="38"/>
      <c r="AD143" s="38"/>
      <c r="AE143" s="38"/>
      <c r="AR143" s="229" t="s">
        <v>153</v>
      </c>
      <c r="AT143" s="229" t="s">
        <v>131</v>
      </c>
      <c r="AU143" s="229" t="s">
        <v>84</v>
      </c>
      <c r="AY143" s="17" t="s">
        <v>128</v>
      </c>
      <c r="BE143" s="230">
        <f>IF(N143="základní",J143,0)</f>
        <v>0</v>
      </c>
      <c r="BF143" s="230">
        <f>IF(N143="snížená",J143,0)</f>
        <v>0</v>
      </c>
      <c r="BG143" s="230">
        <f>IF(N143="zákl. přenesená",J143,0)</f>
        <v>0</v>
      </c>
      <c r="BH143" s="230">
        <f>IF(N143="sníž. přenesená",J143,0)</f>
        <v>0</v>
      </c>
      <c r="BI143" s="230">
        <f>IF(N143="nulová",J143,0)</f>
        <v>0</v>
      </c>
      <c r="BJ143" s="17" t="s">
        <v>21</v>
      </c>
      <c r="BK143" s="230">
        <f>ROUND(I143*H143,2)</f>
        <v>0</v>
      </c>
      <c r="BL143" s="17" t="s">
        <v>153</v>
      </c>
      <c r="BM143" s="229" t="s">
        <v>8</v>
      </c>
    </row>
    <row r="144" s="2" customFormat="1" ht="24.15" customHeight="1">
      <c r="A144" s="38"/>
      <c r="B144" s="39"/>
      <c r="C144" s="218" t="s">
        <v>166</v>
      </c>
      <c r="D144" s="218" t="s">
        <v>131</v>
      </c>
      <c r="E144" s="219" t="s">
        <v>792</v>
      </c>
      <c r="F144" s="220" t="s">
        <v>793</v>
      </c>
      <c r="G144" s="221" t="s">
        <v>163</v>
      </c>
      <c r="H144" s="222">
        <v>40</v>
      </c>
      <c r="I144" s="223"/>
      <c r="J144" s="224">
        <f>ROUND(I144*H144,2)</f>
        <v>0</v>
      </c>
      <c r="K144" s="220" t="s">
        <v>269</v>
      </c>
      <c r="L144" s="44"/>
      <c r="M144" s="225" t="s">
        <v>1</v>
      </c>
      <c r="N144" s="226" t="s">
        <v>41</v>
      </c>
      <c r="O144" s="91"/>
      <c r="P144" s="227">
        <f>O144*H144</f>
        <v>0</v>
      </c>
      <c r="Q144" s="227">
        <v>0</v>
      </c>
      <c r="R144" s="227">
        <f>Q144*H144</f>
        <v>0</v>
      </c>
      <c r="S144" s="227">
        <v>0</v>
      </c>
      <c r="T144" s="228">
        <f>S144*H144</f>
        <v>0</v>
      </c>
      <c r="U144" s="38"/>
      <c r="V144" s="38"/>
      <c r="W144" s="38"/>
      <c r="X144" s="38"/>
      <c r="Y144" s="38"/>
      <c r="Z144" s="38"/>
      <c r="AA144" s="38"/>
      <c r="AB144" s="38"/>
      <c r="AC144" s="38"/>
      <c r="AD144" s="38"/>
      <c r="AE144" s="38"/>
      <c r="AR144" s="229" t="s">
        <v>153</v>
      </c>
      <c r="AT144" s="229" t="s">
        <v>131</v>
      </c>
      <c r="AU144" s="229" t="s">
        <v>84</v>
      </c>
      <c r="AY144" s="17" t="s">
        <v>128</v>
      </c>
      <c r="BE144" s="230">
        <f>IF(N144="základní",J144,0)</f>
        <v>0</v>
      </c>
      <c r="BF144" s="230">
        <f>IF(N144="snížená",J144,0)</f>
        <v>0</v>
      </c>
      <c r="BG144" s="230">
        <f>IF(N144="zákl. přenesená",J144,0)</f>
        <v>0</v>
      </c>
      <c r="BH144" s="230">
        <f>IF(N144="sníž. přenesená",J144,0)</f>
        <v>0</v>
      </c>
      <c r="BI144" s="230">
        <f>IF(N144="nulová",J144,0)</f>
        <v>0</v>
      </c>
      <c r="BJ144" s="17" t="s">
        <v>21</v>
      </c>
      <c r="BK144" s="230">
        <f>ROUND(I144*H144,2)</f>
        <v>0</v>
      </c>
      <c r="BL144" s="17" t="s">
        <v>153</v>
      </c>
      <c r="BM144" s="229" t="s">
        <v>169</v>
      </c>
    </row>
    <row r="145" s="2" customFormat="1" ht="21.75" customHeight="1">
      <c r="A145" s="38"/>
      <c r="B145" s="39"/>
      <c r="C145" s="218" t="s">
        <v>159</v>
      </c>
      <c r="D145" s="218" t="s">
        <v>131</v>
      </c>
      <c r="E145" s="219" t="s">
        <v>794</v>
      </c>
      <c r="F145" s="220" t="s">
        <v>795</v>
      </c>
      <c r="G145" s="221" t="s">
        <v>796</v>
      </c>
      <c r="H145" s="222">
        <v>5</v>
      </c>
      <c r="I145" s="223"/>
      <c r="J145" s="224">
        <f>ROUND(I145*H145,2)</f>
        <v>0</v>
      </c>
      <c r="K145" s="220" t="s">
        <v>1</v>
      </c>
      <c r="L145" s="44"/>
      <c r="M145" s="225" t="s">
        <v>1</v>
      </c>
      <c r="N145" s="226" t="s">
        <v>41</v>
      </c>
      <c r="O145" s="91"/>
      <c r="P145" s="227">
        <f>O145*H145</f>
        <v>0</v>
      </c>
      <c r="Q145" s="227">
        <v>0</v>
      </c>
      <c r="R145" s="227">
        <f>Q145*H145</f>
        <v>0</v>
      </c>
      <c r="S145" s="227">
        <v>0</v>
      </c>
      <c r="T145" s="228">
        <f>S145*H145</f>
        <v>0</v>
      </c>
      <c r="U145" s="38"/>
      <c r="V145" s="38"/>
      <c r="W145" s="38"/>
      <c r="X145" s="38"/>
      <c r="Y145" s="38"/>
      <c r="Z145" s="38"/>
      <c r="AA145" s="38"/>
      <c r="AB145" s="38"/>
      <c r="AC145" s="38"/>
      <c r="AD145" s="38"/>
      <c r="AE145" s="38"/>
      <c r="AR145" s="229" t="s">
        <v>153</v>
      </c>
      <c r="AT145" s="229" t="s">
        <v>131</v>
      </c>
      <c r="AU145" s="229" t="s">
        <v>84</v>
      </c>
      <c r="AY145" s="17" t="s">
        <v>128</v>
      </c>
      <c r="BE145" s="230">
        <f>IF(N145="základní",J145,0)</f>
        <v>0</v>
      </c>
      <c r="BF145" s="230">
        <f>IF(N145="snížená",J145,0)</f>
        <v>0</v>
      </c>
      <c r="BG145" s="230">
        <f>IF(N145="zákl. přenesená",J145,0)</f>
        <v>0</v>
      </c>
      <c r="BH145" s="230">
        <f>IF(N145="sníž. přenesená",J145,0)</f>
        <v>0</v>
      </c>
      <c r="BI145" s="230">
        <f>IF(N145="nulová",J145,0)</f>
        <v>0</v>
      </c>
      <c r="BJ145" s="17" t="s">
        <v>21</v>
      </c>
      <c r="BK145" s="230">
        <f>ROUND(I145*H145,2)</f>
        <v>0</v>
      </c>
      <c r="BL145" s="17" t="s">
        <v>153</v>
      </c>
      <c r="BM145" s="229" t="s">
        <v>153</v>
      </c>
    </row>
    <row r="146" s="13" customFormat="1">
      <c r="A146" s="13"/>
      <c r="B146" s="231"/>
      <c r="C146" s="232"/>
      <c r="D146" s="233" t="s">
        <v>142</v>
      </c>
      <c r="E146" s="234" t="s">
        <v>1</v>
      </c>
      <c r="F146" s="235" t="s">
        <v>797</v>
      </c>
      <c r="G146" s="232"/>
      <c r="H146" s="236">
        <v>5</v>
      </c>
      <c r="I146" s="237"/>
      <c r="J146" s="232"/>
      <c r="K146" s="232"/>
      <c r="L146" s="238"/>
      <c r="M146" s="239"/>
      <c r="N146" s="240"/>
      <c r="O146" s="240"/>
      <c r="P146" s="240"/>
      <c r="Q146" s="240"/>
      <c r="R146" s="240"/>
      <c r="S146" s="240"/>
      <c r="T146" s="241"/>
      <c r="U146" s="13"/>
      <c r="V146" s="13"/>
      <c r="W146" s="13"/>
      <c r="X146" s="13"/>
      <c r="Y146" s="13"/>
      <c r="Z146" s="13"/>
      <c r="AA146" s="13"/>
      <c r="AB146" s="13"/>
      <c r="AC146" s="13"/>
      <c r="AD146" s="13"/>
      <c r="AE146" s="13"/>
      <c r="AT146" s="242" t="s">
        <v>142</v>
      </c>
      <c r="AU146" s="242" t="s">
        <v>84</v>
      </c>
      <c r="AV146" s="13" t="s">
        <v>84</v>
      </c>
      <c r="AW146" s="13" t="s">
        <v>144</v>
      </c>
      <c r="AX146" s="13" t="s">
        <v>76</v>
      </c>
      <c r="AY146" s="242" t="s">
        <v>128</v>
      </c>
    </row>
    <row r="147" s="14" customFormat="1">
      <c r="A147" s="14"/>
      <c r="B147" s="243"/>
      <c r="C147" s="244"/>
      <c r="D147" s="233" t="s">
        <v>142</v>
      </c>
      <c r="E147" s="245" t="s">
        <v>1</v>
      </c>
      <c r="F147" s="246" t="s">
        <v>145</v>
      </c>
      <c r="G147" s="244"/>
      <c r="H147" s="247">
        <v>5</v>
      </c>
      <c r="I147" s="248"/>
      <c r="J147" s="244"/>
      <c r="K147" s="244"/>
      <c r="L147" s="249"/>
      <c r="M147" s="250"/>
      <c r="N147" s="251"/>
      <c r="O147" s="251"/>
      <c r="P147" s="251"/>
      <c r="Q147" s="251"/>
      <c r="R147" s="251"/>
      <c r="S147" s="251"/>
      <c r="T147" s="252"/>
      <c r="U147" s="14"/>
      <c r="V147" s="14"/>
      <c r="W147" s="14"/>
      <c r="X147" s="14"/>
      <c r="Y147" s="14"/>
      <c r="Z147" s="14"/>
      <c r="AA147" s="14"/>
      <c r="AB147" s="14"/>
      <c r="AC147" s="14"/>
      <c r="AD147" s="14"/>
      <c r="AE147" s="14"/>
      <c r="AT147" s="253" t="s">
        <v>142</v>
      </c>
      <c r="AU147" s="253" t="s">
        <v>84</v>
      </c>
      <c r="AV147" s="14" t="s">
        <v>135</v>
      </c>
      <c r="AW147" s="14" t="s">
        <v>144</v>
      </c>
      <c r="AX147" s="14" t="s">
        <v>21</v>
      </c>
      <c r="AY147" s="253" t="s">
        <v>128</v>
      </c>
    </row>
    <row r="148" s="2" customFormat="1" ht="33" customHeight="1">
      <c r="A148" s="38"/>
      <c r="B148" s="39"/>
      <c r="C148" s="218" t="s">
        <v>136</v>
      </c>
      <c r="D148" s="218" t="s">
        <v>131</v>
      </c>
      <c r="E148" s="219" t="s">
        <v>798</v>
      </c>
      <c r="F148" s="220" t="s">
        <v>799</v>
      </c>
      <c r="G148" s="221" t="s">
        <v>152</v>
      </c>
      <c r="H148" s="222">
        <v>4</v>
      </c>
      <c r="I148" s="223"/>
      <c r="J148" s="224">
        <f>ROUND(I148*H148,2)</f>
        <v>0</v>
      </c>
      <c r="K148" s="220" t="s">
        <v>141</v>
      </c>
      <c r="L148" s="44"/>
      <c r="M148" s="225" t="s">
        <v>1</v>
      </c>
      <c r="N148" s="226" t="s">
        <v>41</v>
      </c>
      <c r="O148" s="91"/>
      <c r="P148" s="227">
        <f>O148*H148</f>
        <v>0</v>
      </c>
      <c r="Q148" s="227">
        <v>0.00044000000000000002</v>
      </c>
      <c r="R148" s="227">
        <f>Q148*H148</f>
        <v>0.0017600000000000001</v>
      </c>
      <c r="S148" s="227">
        <v>0</v>
      </c>
      <c r="T148" s="228">
        <f>S148*H148</f>
        <v>0</v>
      </c>
      <c r="U148" s="38"/>
      <c r="V148" s="38"/>
      <c r="W148" s="38"/>
      <c r="X148" s="38"/>
      <c r="Y148" s="38"/>
      <c r="Z148" s="38"/>
      <c r="AA148" s="38"/>
      <c r="AB148" s="38"/>
      <c r="AC148" s="38"/>
      <c r="AD148" s="38"/>
      <c r="AE148" s="38"/>
      <c r="AR148" s="229" t="s">
        <v>153</v>
      </c>
      <c r="AT148" s="229" t="s">
        <v>131</v>
      </c>
      <c r="AU148" s="229" t="s">
        <v>84</v>
      </c>
      <c r="AY148" s="17" t="s">
        <v>128</v>
      </c>
      <c r="BE148" s="230">
        <f>IF(N148="základní",J148,0)</f>
        <v>0</v>
      </c>
      <c r="BF148" s="230">
        <f>IF(N148="snížená",J148,0)</f>
        <v>0</v>
      </c>
      <c r="BG148" s="230">
        <f>IF(N148="zákl. přenesená",J148,0)</f>
        <v>0</v>
      </c>
      <c r="BH148" s="230">
        <f>IF(N148="sníž. přenesená",J148,0)</f>
        <v>0</v>
      </c>
      <c r="BI148" s="230">
        <f>IF(N148="nulová",J148,0)</f>
        <v>0</v>
      </c>
      <c r="BJ148" s="17" t="s">
        <v>21</v>
      </c>
      <c r="BK148" s="230">
        <f>ROUND(I148*H148,2)</f>
        <v>0</v>
      </c>
      <c r="BL148" s="17" t="s">
        <v>153</v>
      </c>
      <c r="BM148" s="229" t="s">
        <v>175</v>
      </c>
    </row>
    <row r="149" s="2" customFormat="1" ht="55.5" customHeight="1">
      <c r="A149" s="38"/>
      <c r="B149" s="39"/>
      <c r="C149" s="218" t="s">
        <v>26</v>
      </c>
      <c r="D149" s="218" t="s">
        <v>131</v>
      </c>
      <c r="E149" s="219" t="s">
        <v>399</v>
      </c>
      <c r="F149" s="220" t="s">
        <v>400</v>
      </c>
      <c r="G149" s="221" t="s">
        <v>287</v>
      </c>
      <c r="H149" s="222">
        <v>0.037999999999999999</v>
      </c>
      <c r="I149" s="223"/>
      <c r="J149" s="224">
        <f>ROUND(I149*H149,2)</f>
        <v>0</v>
      </c>
      <c r="K149" s="220" t="s">
        <v>141</v>
      </c>
      <c r="L149" s="44"/>
      <c r="M149" s="225" t="s">
        <v>1</v>
      </c>
      <c r="N149" s="226" t="s">
        <v>41</v>
      </c>
      <c r="O149" s="91"/>
      <c r="P149" s="227">
        <f>O149*H149</f>
        <v>0</v>
      </c>
      <c r="Q149" s="227">
        <v>0</v>
      </c>
      <c r="R149" s="227">
        <f>Q149*H149</f>
        <v>0</v>
      </c>
      <c r="S149" s="227">
        <v>0</v>
      </c>
      <c r="T149" s="228">
        <f>S149*H149</f>
        <v>0</v>
      </c>
      <c r="U149" s="38"/>
      <c r="V149" s="38"/>
      <c r="W149" s="38"/>
      <c r="X149" s="38"/>
      <c r="Y149" s="38"/>
      <c r="Z149" s="38"/>
      <c r="AA149" s="38"/>
      <c r="AB149" s="38"/>
      <c r="AC149" s="38"/>
      <c r="AD149" s="38"/>
      <c r="AE149" s="38"/>
      <c r="AR149" s="229" t="s">
        <v>153</v>
      </c>
      <c r="AT149" s="229" t="s">
        <v>131</v>
      </c>
      <c r="AU149" s="229" t="s">
        <v>84</v>
      </c>
      <c r="AY149" s="17" t="s">
        <v>128</v>
      </c>
      <c r="BE149" s="230">
        <f>IF(N149="základní",J149,0)</f>
        <v>0</v>
      </c>
      <c r="BF149" s="230">
        <f>IF(N149="snížená",J149,0)</f>
        <v>0</v>
      </c>
      <c r="BG149" s="230">
        <f>IF(N149="zákl. přenesená",J149,0)</f>
        <v>0</v>
      </c>
      <c r="BH149" s="230">
        <f>IF(N149="sníž. přenesená",J149,0)</f>
        <v>0</v>
      </c>
      <c r="BI149" s="230">
        <f>IF(N149="nulová",J149,0)</f>
        <v>0</v>
      </c>
      <c r="BJ149" s="17" t="s">
        <v>21</v>
      </c>
      <c r="BK149" s="230">
        <f>ROUND(I149*H149,2)</f>
        <v>0</v>
      </c>
      <c r="BL149" s="17" t="s">
        <v>153</v>
      </c>
      <c r="BM149" s="229" t="s">
        <v>178</v>
      </c>
    </row>
    <row r="150" s="12" customFormat="1" ht="22.8" customHeight="1">
      <c r="A150" s="12"/>
      <c r="B150" s="202"/>
      <c r="C150" s="203"/>
      <c r="D150" s="204" t="s">
        <v>75</v>
      </c>
      <c r="E150" s="216" t="s">
        <v>401</v>
      </c>
      <c r="F150" s="216" t="s">
        <v>402</v>
      </c>
      <c r="G150" s="203"/>
      <c r="H150" s="203"/>
      <c r="I150" s="206"/>
      <c r="J150" s="217">
        <f>BK150</f>
        <v>0</v>
      </c>
      <c r="K150" s="203"/>
      <c r="L150" s="208"/>
      <c r="M150" s="209"/>
      <c r="N150" s="210"/>
      <c r="O150" s="210"/>
      <c r="P150" s="211">
        <f>SUM(P151:P168)</f>
        <v>0</v>
      </c>
      <c r="Q150" s="210"/>
      <c r="R150" s="211">
        <f>SUM(R151:R168)</f>
        <v>0</v>
      </c>
      <c r="S150" s="210"/>
      <c r="T150" s="212">
        <f>SUM(T151:T168)</f>
        <v>0</v>
      </c>
      <c r="U150" s="12"/>
      <c r="V150" s="12"/>
      <c r="W150" s="12"/>
      <c r="X150" s="12"/>
      <c r="Y150" s="12"/>
      <c r="Z150" s="12"/>
      <c r="AA150" s="12"/>
      <c r="AB150" s="12"/>
      <c r="AC150" s="12"/>
      <c r="AD150" s="12"/>
      <c r="AE150" s="12"/>
      <c r="AR150" s="213" t="s">
        <v>84</v>
      </c>
      <c r="AT150" s="214" t="s">
        <v>75</v>
      </c>
      <c r="AU150" s="214" t="s">
        <v>21</v>
      </c>
      <c r="AY150" s="213" t="s">
        <v>128</v>
      </c>
      <c r="BK150" s="215">
        <f>SUM(BK151:BK168)</f>
        <v>0</v>
      </c>
    </row>
    <row r="151" s="2" customFormat="1" ht="24.15" customHeight="1">
      <c r="A151" s="38"/>
      <c r="B151" s="39"/>
      <c r="C151" s="218" t="s">
        <v>180</v>
      </c>
      <c r="D151" s="218" t="s">
        <v>131</v>
      </c>
      <c r="E151" s="219" t="s">
        <v>800</v>
      </c>
      <c r="F151" s="220" t="s">
        <v>801</v>
      </c>
      <c r="G151" s="221" t="s">
        <v>152</v>
      </c>
      <c r="H151" s="222">
        <v>130</v>
      </c>
      <c r="I151" s="223"/>
      <c r="J151" s="224">
        <f>ROUND(I151*H151,2)</f>
        <v>0</v>
      </c>
      <c r="K151" s="220" t="s">
        <v>269</v>
      </c>
      <c r="L151" s="44"/>
      <c r="M151" s="225" t="s">
        <v>1</v>
      </c>
      <c r="N151" s="226" t="s">
        <v>41</v>
      </c>
      <c r="O151" s="91"/>
      <c r="P151" s="227">
        <f>O151*H151</f>
        <v>0</v>
      </c>
      <c r="Q151" s="227">
        <v>0</v>
      </c>
      <c r="R151" s="227">
        <f>Q151*H151</f>
        <v>0</v>
      </c>
      <c r="S151" s="227">
        <v>0</v>
      </c>
      <c r="T151" s="228">
        <f>S151*H151</f>
        <v>0</v>
      </c>
      <c r="U151" s="38"/>
      <c r="V151" s="38"/>
      <c r="W151" s="38"/>
      <c r="X151" s="38"/>
      <c r="Y151" s="38"/>
      <c r="Z151" s="38"/>
      <c r="AA151" s="38"/>
      <c r="AB151" s="38"/>
      <c r="AC151" s="38"/>
      <c r="AD151" s="38"/>
      <c r="AE151" s="38"/>
      <c r="AR151" s="229" t="s">
        <v>153</v>
      </c>
      <c r="AT151" s="229" t="s">
        <v>131</v>
      </c>
      <c r="AU151" s="229" t="s">
        <v>84</v>
      </c>
      <c r="AY151" s="17" t="s">
        <v>128</v>
      </c>
      <c r="BE151" s="230">
        <f>IF(N151="základní",J151,0)</f>
        <v>0</v>
      </c>
      <c r="BF151" s="230">
        <f>IF(N151="snížená",J151,0)</f>
        <v>0</v>
      </c>
      <c r="BG151" s="230">
        <f>IF(N151="zákl. přenesená",J151,0)</f>
        <v>0</v>
      </c>
      <c r="BH151" s="230">
        <f>IF(N151="sníž. přenesená",J151,0)</f>
        <v>0</v>
      </c>
      <c r="BI151" s="230">
        <f>IF(N151="nulová",J151,0)</f>
        <v>0</v>
      </c>
      <c r="BJ151" s="17" t="s">
        <v>21</v>
      </c>
      <c r="BK151" s="230">
        <f>ROUND(I151*H151,2)</f>
        <v>0</v>
      </c>
      <c r="BL151" s="17" t="s">
        <v>153</v>
      </c>
      <c r="BM151" s="229" t="s">
        <v>183</v>
      </c>
    </row>
    <row r="152" s="13" customFormat="1">
      <c r="A152" s="13"/>
      <c r="B152" s="231"/>
      <c r="C152" s="232"/>
      <c r="D152" s="233" t="s">
        <v>142</v>
      </c>
      <c r="E152" s="234" t="s">
        <v>1</v>
      </c>
      <c r="F152" s="235" t="s">
        <v>802</v>
      </c>
      <c r="G152" s="232"/>
      <c r="H152" s="236">
        <v>130</v>
      </c>
      <c r="I152" s="237"/>
      <c r="J152" s="232"/>
      <c r="K152" s="232"/>
      <c r="L152" s="238"/>
      <c r="M152" s="239"/>
      <c r="N152" s="240"/>
      <c r="O152" s="240"/>
      <c r="P152" s="240"/>
      <c r="Q152" s="240"/>
      <c r="R152" s="240"/>
      <c r="S152" s="240"/>
      <c r="T152" s="241"/>
      <c r="U152" s="13"/>
      <c r="V152" s="13"/>
      <c r="W152" s="13"/>
      <c r="X152" s="13"/>
      <c r="Y152" s="13"/>
      <c r="Z152" s="13"/>
      <c r="AA152" s="13"/>
      <c r="AB152" s="13"/>
      <c r="AC152" s="13"/>
      <c r="AD152" s="13"/>
      <c r="AE152" s="13"/>
      <c r="AT152" s="242" t="s">
        <v>142</v>
      </c>
      <c r="AU152" s="242" t="s">
        <v>84</v>
      </c>
      <c r="AV152" s="13" t="s">
        <v>84</v>
      </c>
      <c r="AW152" s="13" t="s">
        <v>144</v>
      </c>
      <c r="AX152" s="13" t="s">
        <v>76</v>
      </c>
      <c r="AY152" s="242" t="s">
        <v>128</v>
      </c>
    </row>
    <row r="153" s="14" customFormat="1">
      <c r="A153" s="14"/>
      <c r="B153" s="243"/>
      <c r="C153" s="244"/>
      <c r="D153" s="233" t="s">
        <v>142</v>
      </c>
      <c r="E153" s="245" t="s">
        <v>1</v>
      </c>
      <c r="F153" s="246" t="s">
        <v>145</v>
      </c>
      <c r="G153" s="244"/>
      <c r="H153" s="247">
        <v>130</v>
      </c>
      <c r="I153" s="248"/>
      <c r="J153" s="244"/>
      <c r="K153" s="244"/>
      <c r="L153" s="249"/>
      <c r="M153" s="250"/>
      <c r="N153" s="251"/>
      <c r="O153" s="251"/>
      <c r="P153" s="251"/>
      <c r="Q153" s="251"/>
      <c r="R153" s="251"/>
      <c r="S153" s="251"/>
      <c r="T153" s="252"/>
      <c r="U153" s="14"/>
      <c r="V153" s="14"/>
      <c r="W153" s="14"/>
      <c r="X153" s="14"/>
      <c r="Y153" s="14"/>
      <c r="Z153" s="14"/>
      <c r="AA153" s="14"/>
      <c r="AB153" s="14"/>
      <c r="AC153" s="14"/>
      <c r="AD153" s="14"/>
      <c r="AE153" s="14"/>
      <c r="AT153" s="253" t="s">
        <v>142</v>
      </c>
      <c r="AU153" s="253" t="s">
        <v>84</v>
      </c>
      <c r="AV153" s="14" t="s">
        <v>135</v>
      </c>
      <c r="AW153" s="14" t="s">
        <v>144</v>
      </c>
      <c r="AX153" s="14" t="s">
        <v>21</v>
      </c>
      <c r="AY153" s="253" t="s">
        <v>128</v>
      </c>
    </row>
    <row r="154" s="2" customFormat="1" ht="16.5" customHeight="1">
      <c r="A154" s="38"/>
      <c r="B154" s="39"/>
      <c r="C154" s="254" t="s">
        <v>8</v>
      </c>
      <c r="D154" s="254" t="s">
        <v>155</v>
      </c>
      <c r="E154" s="255" t="s">
        <v>803</v>
      </c>
      <c r="F154" s="256" t="s">
        <v>804</v>
      </c>
      <c r="G154" s="257" t="s">
        <v>152</v>
      </c>
      <c r="H154" s="258">
        <v>133.90000000000001</v>
      </c>
      <c r="I154" s="259"/>
      <c r="J154" s="260">
        <f>ROUND(I154*H154,2)</f>
        <v>0</v>
      </c>
      <c r="K154" s="256" t="s">
        <v>1</v>
      </c>
      <c r="L154" s="261"/>
      <c r="M154" s="262" t="s">
        <v>1</v>
      </c>
      <c r="N154" s="263" t="s">
        <v>41</v>
      </c>
      <c r="O154" s="91"/>
      <c r="P154" s="227">
        <f>O154*H154</f>
        <v>0</v>
      </c>
      <c r="Q154" s="227">
        <v>0</v>
      </c>
      <c r="R154" s="227">
        <f>Q154*H154</f>
        <v>0</v>
      </c>
      <c r="S154" s="227">
        <v>0</v>
      </c>
      <c r="T154" s="228">
        <f>S154*H154</f>
        <v>0</v>
      </c>
      <c r="U154" s="38"/>
      <c r="V154" s="38"/>
      <c r="W154" s="38"/>
      <c r="X154" s="38"/>
      <c r="Y154" s="38"/>
      <c r="Z154" s="38"/>
      <c r="AA154" s="38"/>
      <c r="AB154" s="38"/>
      <c r="AC154" s="38"/>
      <c r="AD154" s="38"/>
      <c r="AE154" s="38"/>
      <c r="AR154" s="229" t="s">
        <v>158</v>
      </c>
      <c r="AT154" s="229" t="s">
        <v>155</v>
      </c>
      <c r="AU154" s="229" t="s">
        <v>84</v>
      </c>
      <c r="AY154" s="17" t="s">
        <v>128</v>
      </c>
      <c r="BE154" s="230">
        <f>IF(N154="základní",J154,0)</f>
        <v>0</v>
      </c>
      <c r="BF154" s="230">
        <f>IF(N154="snížená",J154,0)</f>
        <v>0</v>
      </c>
      <c r="BG154" s="230">
        <f>IF(N154="zákl. přenesená",J154,0)</f>
        <v>0</v>
      </c>
      <c r="BH154" s="230">
        <f>IF(N154="sníž. přenesená",J154,0)</f>
        <v>0</v>
      </c>
      <c r="BI154" s="230">
        <f>IF(N154="nulová",J154,0)</f>
        <v>0</v>
      </c>
      <c r="BJ154" s="17" t="s">
        <v>21</v>
      </c>
      <c r="BK154" s="230">
        <f>ROUND(I154*H154,2)</f>
        <v>0</v>
      </c>
      <c r="BL154" s="17" t="s">
        <v>153</v>
      </c>
      <c r="BM154" s="229" t="s">
        <v>186</v>
      </c>
    </row>
    <row r="155" s="13" customFormat="1">
      <c r="A155" s="13"/>
      <c r="B155" s="231"/>
      <c r="C155" s="232"/>
      <c r="D155" s="233" t="s">
        <v>142</v>
      </c>
      <c r="E155" s="234" t="s">
        <v>1</v>
      </c>
      <c r="F155" s="235" t="s">
        <v>805</v>
      </c>
      <c r="G155" s="232"/>
      <c r="H155" s="236">
        <v>133.90000000000001</v>
      </c>
      <c r="I155" s="237"/>
      <c r="J155" s="232"/>
      <c r="K155" s="232"/>
      <c r="L155" s="238"/>
      <c r="M155" s="239"/>
      <c r="N155" s="240"/>
      <c r="O155" s="240"/>
      <c r="P155" s="240"/>
      <c r="Q155" s="240"/>
      <c r="R155" s="240"/>
      <c r="S155" s="240"/>
      <c r="T155" s="241"/>
      <c r="U155" s="13"/>
      <c r="V155" s="13"/>
      <c r="W155" s="13"/>
      <c r="X155" s="13"/>
      <c r="Y155" s="13"/>
      <c r="Z155" s="13"/>
      <c r="AA155" s="13"/>
      <c r="AB155" s="13"/>
      <c r="AC155" s="13"/>
      <c r="AD155" s="13"/>
      <c r="AE155" s="13"/>
      <c r="AT155" s="242" t="s">
        <v>142</v>
      </c>
      <c r="AU155" s="242" t="s">
        <v>84</v>
      </c>
      <c r="AV155" s="13" t="s">
        <v>84</v>
      </c>
      <c r="AW155" s="13" t="s">
        <v>144</v>
      </c>
      <c r="AX155" s="13" t="s">
        <v>76</v>
      </c>
      <c r="AY155" s="242" t="s">
        <v>128</v>
      </c>
    </row>
    <row r="156" s="14" customFormat="1">
      <c r="A156" s="14"/>
      <c r="B156" s="243"/>
      <c r="C156" s="244"/>
      <c r="D156" s="233" t="s">
        <v>142</v>
      </c>
      <c r="E156" s="245" t="s">
        <v>1</v>
      </c>
      <c r="F156" s="246" t="s">
        <v>145</v>
      </c>
      <c r="G156" s="244"/>
      <c r="H156" s="247">
        <v>133.90000000000001</v>
      </c>
      <c r="I156" s="248"/>
      <c r="J156" s="244"/>
      <c r="K156" s="244"/>
      <c r="L156" s="249"/>
      <c r="M156" s="250"/>
      <c r="N156" s="251"/>
      <c r="O156" s="251"/>
      <c r="P156" s="251"/>
      <c r="Q156" s="251"/>
      <c r="R156" s="251"/>
      <c r="S156" s="251"/>
      <c r="T156" s="252"/>
      <c r="U156" s="14"/>
      <c r="V156" s="14"/>
      <c r="W156" s="14"/>
      <c r="X156" s="14"/>
      <c r="Y156" s="14"/>
      <c r="Z156" s="14"/>
      <c r="AA156" s="14"/>
      <c r="AB156" s="14"/>
      <c r="AC156" s="14"/>
      <c r="AD156" s="14"/>
      <c r="AE156" s="14"/>
      <c r="AT156" s="253" t="s">
        <v>142</v>
      </c>
      <c r="AU156" s="253" t="s">
        <v>84</v>
      </c>
      <c r="AV156" s="14" t="s">
        <v>135</v>
      </c>
      <c r="AW156" s="14" t="s">
        <v>144</v>
      </c>
      <c r="AX156" s="14" t="s">
        <v>21</v>
      </c>
      <c r="AY156" s="253" t="s">
        <v>128</v>
      </c>
    </row>
    <row r="157" s="2" customFormat="1" ht="24.15" customHeight="1">
      <c r="A157" s="38"/>
      <c r="B157" s="39"/>
      <c r="C157" s="218" t="s">
        <v>188</v>
      </c>
      <c r="D157" s="218" t="s">
        <v>131</v>
      </c>
      <c r="E157" s="219" t="s">
        <v>806</v>
      </c>
      <c r="F157" s="220" t="s">
        <v>801</v>
      </c>
      <c r="G157" s="221" t="s">
        <v>152</v>
      </c>
      <c r="H157" s="222">
        <v>5</v>
      </c>
      <c r="I157" s="223"/>
      <c r="J157" s="224">
        <f>ROUND(I157*H157,2)</f>
        <v>0</v>
      </c>
      <c r="K157" s="220" t="s">
        <v>1</v>
      </c>
      <c r="L157" s="44"/>
      <c r="M157" s="225" t="s">
        <v>1</v>
      </c>
      <c r="N157" s="226" t="s">
        <v>41</v>
      </c>
      <c r="O157" s="91"/>
      <c r="P157" s="227">
        <f>O157*H157</f>
        <v>0</v>
      </c>
      <c r="Q157" s="227">
        <v>0</v>
      </c>
      <c r="R157" s="227">
        <f>Q157*H157</f>
        <v>0</v>
      </c>
      <c r="S157" s="227">
        <v>0</v>
      </c>
      <c r="T157" s="228">
        <f>S157*H157</f>
        <v>0</v>
      </c>
      <c r="U157" s="38"/>
      <c r="V157" s="38"/>
      <c r="W157" s="38"/>
      <c r="X157" s="38"/>
      <c r="Y157" s="38"/>
      <c r="Z157" s="38"/>
      <c r="AA157" s="38"/>
      <c r="AB157" s="38"/>
      <c r="AC157" s="38"/>
      <c r="AD157" s="38"/>
      <c r="AE157" s="38"/>
      <c r="AR157" s="229" t="s">
        <v>153</v>
      </c>
      <c r="AT157" s="229" t="s">
        <v>131</v>
      </c>
      <c r="AU157" s="229" t="s">
        <v>84</v>
      </c>
      <c r="AY157" s="17" t="s">
        <v>128</v>
      </c>
      <c r="BE157" s="230">
        <f>IF(N157="základní",J157,0)</f>
        <v>0</v>
      </c>
      <c r="BF157" s="230">
        <f>IF(N157="snížená",J157,0)</f>
        <v>0</v>
      </c>
      <c r="BG157" s="230">
        <f>IF(N157="zákl. přenesená",J157,0)</f>
        <v>0</v>
      </c>
      <c r="BH157" s="230">
        <f>IF(N157="sníž. přenesená",J157,0)</f>
        <v>0</v>
      </c>
      <c r="BI157" s="230">
        <f>IF(N157="nulová",J157,0)</f>
        <v>0</v>
      </c>
      <c r="BJ157" s="17" t="s">
        <v>21</v>
      </c>
      <c r="BK157" s="230">
        <f>ROUND(I157*H157,2)</f>
        <v>0</v>
      </c>
      <c r="BL157" s="17" t="s">
        <v>153</v>
      </c>
      <c r="BM157" s="229" t="s">
        <v>191</v>
      </c>
    </row>
    <row r="158" s="13" customFormat="1">
      <c r="A158" s="13"/>
      <c r="B158" s="231"/>
      <c r="C158" s="232"/>
      <c r="D158" s="233" t="s">
        <v>142</v>
      </c>
      <c r="E158" s="234" t="s">
        <v>1</v>
      </c>
      <c r="F158" s="235" t="s">
        <v>807</v>
      </c>
      <c r="G158" s="232"/>
      <c r="H158" s="236">
        <v>5</v>
      </c>
      <c r="I158" s="237"/>
      <c r="J158" s="232"/>
      <c r="K158" s="232"/>
      <c r="L158" s="238"/>
      <c r="M158" s="239"/>
      <c r="N158" s="240"/>
      <c r="O158" s="240"/>
      <c r="P158" s="240"/>
      <c r="Q158" s="240"/>
      <c r="R158" s="240"/>
      <c r="S158" s="240"/>
      <c r="T158" s="241"/>
      <c r="U158" s="13"/>
      <c r="V158" s="13"/>
      <c r="W158" s="13"/>
      <c r="X158" s="13"/>
      <c r="Y158" s="13"/>
      <c r="Z158" s="13"/>
      <c r="AA158" s="13"/>
      <c r="AB158" s="13"/>
      <c r="AC158" s="13"/>
      <c r="AD158" s="13"/>
      <c r="AE158" s="13"/>
      <c r="AT158" s="242" t="s">
        <v>142</v>
      </c>
      <c r="AU158" s="242" t="s">
        <v>84</v>
      </c>
      <c r="AV158" s="13" t="s">
        <v>84</v>
      </c>
      <c r="AW158" s="13" t="s">
        <v>144</v>
      </c>
      <c r="AX158" s="13" t="s">
        <v>76</v>
      </c>
      <c r="AY158" s="242" t="s">
        <v>128</v>
      </c>
    </row>
    <row r="159" s="14" customFormat="1">
      <c r="A159" s="14"/>
      <c r="B159" s="243"/>
      <c r="C159" s="244"/>
      <c r="D159" s="233" t="s">
        <v>142</v>
      </c>
      <c r="E159" s="245" t="s">
        <v>1</v>
      </c>
      <c r="F159" s="246" t="s">
        <v>145</v>
      </c>
      <c r="G159" s="244"/>
      <c r="H159" s="247">
        <v>5</v>
      </c>
      <c r="I159" s="248"/>
      <c r="J159" s="244"/>
      <c r="K159" s="244"/>
      <c r="L159" s="249"/>
      <c r="M159" s="250"/>
      <c r="N159" s="251"/>
      <c r="O159" s="251"/>
      <c r="P159" s="251"/>
      <c r="Q159" s="251"/>
      <c r="R159" s="251"/>
      <c r="S159" s="251"/>
      <c r="T159" s="252"/>
      <c r="U159" s="14"/>
      <c r="V159" s="14"/>
      <c r="W159" s="14"/>
      <c r="X159" s="14"/>
      <c r="Y159" s="14"/>
      <c r="Z159" s="14"/>
      <c r="AA159" s="14"/>
      <c r="AB159" s="14"/>
      <c r="AC159" s="14"/>
      <c r="AD159" s="14"/>
      <c r="AE159" s="14"/>
      <c r="AT159" s="253" t="s">
        <v>142</v>
      </c>
      <c r="AU159" s="253" t="s">
        <v>84</v>
      </c>
      <c r="AV159" s="14" t="s">
        <v>135</v>
      </c>
      <c r="AW159" s="14" t="s">
        <v>144</v>
      </c>
      <c r="AX159" s="14" t="s">
        <v>21</v>
      </c>
      <c r="AY159" s="253" t="s">
        <v>128</v>
      </c>
    </row>
    <row r="160" s="2" customFormat="1" ht="24.15" customHeight="1">
      <c r="A160" s="38"/>
      <c r="B160" s="39"/>
      <c r="C160" s="218" t="s">
        <v>169</v>
      </c>
      <c r="D160" s="218" t="s">
        <v>131</v>
      </c>
      <c r="E160" s="219" t="s">
        <v>808</v>
      </c>
      <c r="F160" s="220" t="s">
        <v>801</v>
      </c>
      <c r="G160" s="221" t="s">
        <v>152</v>
      </c>
      <c r="H160" s="222">
        <v>6</v>
      </c>
      <c r="I160" s="223"/>
      <c r="J160" s="224">
        <f>ROUND(I160*H160,2)</f>
        <v>0</v>
      </c>
      <c r="K160" s="220" t="s">
        <v>1</v>
      </c>
      <c r="L160" s="44"/>
      <c r="M160" s="225" t="s">
        <v>1</v>
      </c>
      <c r="N160" s="226" t="s">
        <v>41</v>
      </c>
      <c r="O160" s="91"/>
      <c r="P160" s="227">
        <f>O160*H160</f>
        <v>0</v>
      </c>
      <c r="Q160" s="227">
        <v>0</v>
      </c>
      <c r="R160" s="227">
        <f>Q160*H160</f>
        <v>0</v>
      </c>
      <c r="S160" s="227">
        <v>0</v>
      </c>
      <c r="T160" s="228">
        <f>S160*H160</f>
        <v>0</v>
      </c>
      <c r="U160" s="38"/>
      <c r="V160" s="38"/>
      <c r="W160" s="38"/>
      <c r="X160" s="38"/>
      <c r="Y160" s="38"/>
      <c r="Z160" s="38"/>
      <c r="AA160" s="38"/>
      <c r="AB160" s="38"/>
      <c r="AC160" s="38"/>
      <c r="AD160" s="38"/>
      <c r="AE160" s="38"/>
      <c r="AR160" s="229" t="s">
        <v>153</v>
      </c>
      <c r="AT160" s="229" t="s">
        <v>131</v>
      </c>
      <c r="AU160" s="229" t="s">
        <v>84</v>
      </c>
      <c r="AY160" s="17" t="s">
        <v>128</v>
      </c>
      <c r="BE160" s="230">
        <f>IF(N160="základní",J160,0)</f>
        <v>0</v>
      </c>
      <c r="BF160" s="230">
        <f>IF(N160="snížená",J160,0)</f>
        <v>0</v>
      </c>
      <c r="BG160" s="230">
        <f>IF(N160="zákl. přenesená",J160,0)</f>
        <v>0</v>
      </c>
      <c r="BH160" s="230">
        <f>IF(N160="sníž. přenesená",J160,0)</f>
        <v>0</v>
      </c>
      <c r="BI160" s="230">
        <f>IF(N160="nulová",J160,0)</f>
        <v>0</v>
      </c>
      <c r="BJ160" s="17" t="s">
        <v>21</v>
      </c>
      <c r="BK160" s="230">
        <f>ROUND(I160*H160,2)</f>
        <v>0</v>
      </c>
      <c r="BL160" s="17" t="s">
        <v>153</v>
      </c>
      <c r="BM160" s="229" t="s">
        <v>194</v>
      </c>
    </row>
    <row r="161" s="13" customFormat="1">
      <c r="A161" s="13"/>
      <c r="B161" s="231"/>
      <c r="C161" s="232"/>
      <c r="D161" s="233" t="s">
        <v>142</v>
      </c>
      <c r="E161" s="234" t="s">
        <v>1</v>
      </c>
      <c r="F161" s="235" t="s">
        <v>809</v>
      </c>
      <c r="G161" s="232"/>
      <c r="H161" s="236">
        <v>6</v>
      </c>
      <c r="I161" s="237"/>
      <c r="J161" s="232"/>
      <c r="K161" s="232"/>
      <c r="L161" s="238"/>
      <c r="M161" s="239"/>
      <c r="N161" s="240"/>
      <c r="O161" s="240"/>
      <c r="P161" s="240"/>
      <c r="Q161" s="240"/>
      <c r="R161" s="240"/>
      <c r="S161" s="240"/>
      <c r="T161" s="241"/>
      <c r="U161" s="13"/>
      <c r="V161" s="13"/>
      <c r="W161" s="13"/>
      <c r="X161" s="13"/>
      <c r="Y161" s="13"/>
      <c r="Z161" s="13"/>
      <c r="AA161" s="13"/>
      <c r="AB161" s="13"/>
      <c r="AC161" s="13"/>
      <c r="AD161" s="13"/>
      <c r="AE161" s="13"/>
      <c r="AT161" s="242" t="s">
        <v>142</v>
      </c>
      <c r="AU161" s="242" t="s">
        <v>84</v>
      </c>
      <c r="AV161" s="13" t="s">
        <v>84</v>
      </c>
      <c r="AW161" s="13" t="s">
        <v>144</v>
      </c>
      <c r="AX161" s="13" t="s">
        <v>76</v>
      </c>
      <c r="AY161" s="242" t="s">
        <v>128</v>
      </c>
    </row>
    <row r="162" s="14" customFormat="1">
      <c r="A162" s="14"/>
      <c r="B162" s="243"/>
      <c r="C162" s="244"/>
      <c r="D162" s="233" t="s">
        <v>142</v>
      </c>
      <c r="E162" s="245" t="s">
        <v>1</v>
      </c>
      <c r="F162" s="246" t="s">
        <v>145</v>
      </c>
      <c r="G162" s="244"/>
      <c r="H162" s="247">
        <v>6</v>
      </c>
      <c r="I162" s="248"/>
      <c r="J162" s="244"/>
      <c r="K162" s="244"/>
      <c r="L162" s="249"/>
      <c r="M162" s="250"/>
      <c r="N162" s="251"/>
      <c r="O162" s="251"/>
      <c r="P162" s="251"/>
      <c r="Q162" s="251"/>
      <c r="R162" s="251"/>
      <c r="S162" s="251"/>
      <c r="T162" s="252"/>
      <c r="U162" s="14"/>
      <c r="V162" s="14"/>
      <c r="W162" s="14"/>
      <c r="X162" s="14"/>
      <c r="Y162" s="14"/>
      <c r="Z162" s="14"/>
      <c r="AA162" s="14"/>
      <c r="AB162" s="14"/>
      <c r="AC162" s="14"/>
      <c r="AD162" s="14"/>
      <c r="AE162" s="14"/>
      <c r="AT162" s="253" t="s">
        <v>142</v>
      </c>
      <c r="AU162" s="253" t="s">
        <v>84</v>
      </c>
      <c r="AV162" s="14" t="s">
        <v>135</v>
      </c>
      <c r="AW162" s="14" t="s">
        <v>144</v>
      </c>
      <c r="AX162" s="14" t="s">
        <v>21</v>
      </c>
      <c r="AY162" s="253" t="s">
        <v>128</v>
      </c>
    </row>
    <row r="163" s="2" customFormat="1" ht="16.5" customHeight="1">
      <c r="A163" s="38"/>
      <c r="B163" s="39"/>
      <c r="C163" s="254" t="s">
        <v>195</v>
      </c>
      <c r="D163" s="254" t="s">
        <v>155</v>
      </c>
      <c r="E163" s="255" t="s">
        <v>810</v>
      </c>
      <c r="F163" s="256" t="s">
        <v>811</v>
      </c>
      <c r="G163" s="257" t="s">
        <v>152</v>
      </c>
      <c r="H163" s="258">
        <v>6.1799999999999997</v>
      </c>
      <c r="I163" s="259"/>
      <c r="J163" s="260">
        <f>ROUND(I163*H163,2)</f>
        <v>0</v>
      </c>
      <c r="K163" s="256" t="s">
        <v>1</v>
      </c>
      <c r="L163" s="261"/>
      <c r="M163" s="262" t="s">
        <v>1</v>
      </c>
      <c r="N163" s="263" t="s">
        <v>41</v>
      </c>
      <c r="O163" s="91"/>
      <c r="P163" s="227">
        <f>O163*H163</f>
        <v>0</v>
      </c>
      <c r="Q163" s="227">
        <v>0</v>
      </c>
      <c r="R163" s="227">
        <f>Q163*H163</f>
        <v>0</v>
      </c>
      <c r="S163" s="227">
        <v>0</v>
      </c>
      <c r="T163" s="228">
        <f>S163*H163</f>
        <v>0</v>
      </c>
      <c r="U163" s="38"/>
      <c r="V163" s="38"/>
      <c r="W163" s="38"/>
      <c r="X163" s="38"/>
      <c r="Y163" s="38"/>
      <c r="Z163" s="38"/>
      <c r="AA163" s="38"/>
      <c r="AB163" s="38"/>
      <c r="AC163" s="38"/>
      <c r="AD163" s="38"/>
      <c r="AE163" s="38"/>
      <c r="AR163" s="229" t="s">
        <v>158</v>
      </c>
      <c r="AT163" s="229" t="s">
        <v>155</v>
      </c>
      <c r="AU163" s="229" t="s">
        <v>84</v>
      </c>
      <c r="AY163" s="17" t="s">
        <v>128</v>
      </c>
      <c r="BE163" s="230">
        <f>IF(N163="základní",J163,0)</f>
        <v>0</v>
      </c>
      <c r="BF163" s="230">
        <f>IF(N163="snížená",J163,0)</f>
        <v>0</v>
      </c>
      <c r="BG163" s="230">
        <f>IF(N163="zákl. přenesená",J163,0)</f>
        <v>0</v>
      </c>
      <c r="BH163" s="230">
        <f>IF(N163="sníž. přenesená",J163,0)</f>
        <v>0</v>
      </c>
      <c r="BI163" s="230">
        <f>IF(N163="nulová",J163,0)</f>
        <v>0</v>
      </c>
      <c r="BJ163" s="17" t="s">
        <v>21</v>
      </c>
      <c r="BK163" s="230">
        <f>ROUND(I163*H163,2)</f>
        <v>0</v>
      </c>
      <c r="BL163" s="17" t="s">
        <v>153</v>
      </c>
      <c r="BM163" s="229" t="s">
        <v>198</v>
      </c>
    </row>
    <row r="164" s="13" customFormat="1">
      <c r="A164" s="13"/>
      <c r="B164" s="231"/>
      <c r="C164" s="232"/>
      <c r="D164" s="233" t="s">
        <v>142</v>
      </c>
      <c r="E164" s="234" t="s">
        <v>1</v>
      </c>
      <c r="F164" s="235" t="s">
        <v>812</v>
      </c>
      <c r="G164" s="232"/>
      <c r="H164" s="236">
        <v>6.1799999999999997</v>
      </c>
      <c r="I164" s="237"/>
      <c r="J164" s="232"/>
      <c r="K164" s="232"/>
      <c r="L164" s="238"/>
      <c r="M164" s="239"/>
      <c r="N164" s="240"/>
      <c r="O164" s="240"/>
      <c r="P164" s="240"/>
      <c r="Q164" s="240"/>
      <c r="R164" s="240"/>
      <c r="S164" s="240"/>
      <c r="T164" s="241"/>
      <c r="U164" s="13"/>
      <c r="V164" s="13"/>
      <c r="W164" s="13"/>
      <c r="X164" s="13"/>
      <c r="Y164" s="13"/>
      <c r="Z164" s="13"/>
      <c r="AA164" s="13"/>
      <c r="AB164" s="13"/>
      <c r="AC164" s="13"/>
      <c r="AD164" s="13"/>
      <c r="AE164" s="13"/>
      <c r="AT164" s="242" t="s">
        <v>142</v>
      </c>
      <c r="AU164" s="242" t="s">
        <v>84</v>
      </c>
      <c r="AV164" s="13" t="s">
        <v>84</v>
      </c>
      <c r="AW164" s="13" t="s">
        <v>144</v>
      </c>
      <c r="AX164" s="13" t="s">
        <v>76</v>
      </c>
      <c r="AY164" s="242" t="s">
        <v>128</v>
      </c>
    </row>
    <row r="165" s="14" customFormat="1">
      <c r="A165" s="14"/>
      <c r="B165" s="243"/>
      <c r="C165" s="244"/>
      <c r="D165" s="233" t="s">
        <v>142</v>
      </c>
      <c r="E165" s="245" t="s">
        <v>1</v>
      </c>
      <c r="F165" s="246" t="s">
        <v>145</v>
      </c>
      <c r="G165" s="244"/>
      <c r="H165" s="247">
        <v>6.1799999999999997</v>
      </c>
      <c r="I165" s="248"/>
      <c r="J165" s="244"/>
      <c r="K165" s="244"/>
      <c r="L165" s="249"/>
      <c r="M165" s="250"/>
      <c r="N165" s="251"/>
      <c r="O165" s="251"/>
      <c r="P165" s="251"/>
      <c r="Q165" s="251"/>
      <c r="R165" s="251"/>
      <c r="S165" s="251"/>
      <c r="T165" s="252"/>
      <c r="U165" s="14"/>
      <c r="V165" s="14"/>
      <c r="W165" s="14"/>
      <c r="X165" s="14"/>
      <c r="Y165" s="14"/>
      <c r="Z165" s="14"/>
      <c r="AA165" s="14"/>
      <c r="AB165" s="14"/>
      <c r="AC165" s="14"/>
      <c r="AD165" s="14"/>
      <c r="AE165" s="14"/>
      <c r="AT165" s="253" t="s">
        <v>142</v>
      </c>
      <c r="AU165" s="253" t="s">
        <v>84</v>
      </c>
      <c r="AV165" s="14" t="s">
        <v>135</v>
      </c>
      <c r="AW165" s="14" t="s">
        <v>144</v>
      </c>
      <c r="AX165" s="14" t="s">
        <v>21</v>
      </c>
      <c r="AY165" s="253" t="s">
        <v>128</v>
      </c>
    </row>
    <row r="166" s="2" customFormat="1" ht="24.15" customHeight="1">
      <c r="A166" s="38"/>
      <c r="B166" s="39"/>
      <c r="C166" s="218" t="s">
        <v>153</v>
      </c>
      <c r="D166" s="218" t="s">
        <v>131</v>
      </c>
      <c r="E166" s="219" t="s">
        <v>813</v>
      </c>
      <c r="F166" s="220" t="s">
        <v>814</v>
      </c>
      <c r="G166" s="221" t="s">
        <v>152</v>
      </c>
      <c r="H166" s="222">
        <v>3</v>
      </c>
      <c r="I166" s="223"/>
      <c r="J166" s="224">
        <f>ROUND(I166*H166,2)</f>
        <v>0</v>
      </c>
      <c r="K166" s="220" t="s">
        <v>269</v>
      </c>
      <c r="L166" s="44"/>
      <c r="M166" s="225" t="s">
        <v>1</v>
      </c>
      <c r="N166" s="226" t="s">
        <v>41</v>
      </c>
      <c r="O166" s="91"/>
      <c r="P166" s="227">
        <f>O166*H166</f>
        <v>0</v>
      </c>
      <c r="Q166" s="227">
        <v>0</v>
      </c>
      <c r="R166" s="227">
        <f>Q166*H166</f>
        <v>0</v>
      </c>
      <c r="S166" s="227">
        <v>0</v>
      </c>
      <c r="T166" s="228">
        <f>S166*H166</f>
        <v>0</v>
      </c>
      <c r="U166" s="38"/>
      <c r="V166" s="38"/>
      <c r="W166" s="38"/>
      <c r="X166" s="38"/>
      <c r="Y166" s="38"/>
      <c r="Z166" s="38"/>
      <c r="AA166" s="38"/>
      <c r="AB166" s="38"/>
      <c r="AC166" s="38"/>
      <c r="AD166" s="38"/>
      <c r="AE166" s="38"/>
      <c r="AR166" s="229" t="s">
        <v>153</v>
      </c>
      <c r="AT166" s="229" t="s">
        <v>131</v>
      </c>
      <c r="AU166" s="229" t="s">
        <v>84</v>
      </c>
      <c r="AY166" s="17" t="s">
        <v>128</v>
      </c>
      <c r="BE166" s="230">
        <f>IF(N166="základní",J166,0)</f>
        <v>0</v>
      </c>
      <c r="BF166" s="230">
        <f>IF(N166="snížená",J166,0)</f>
        <v>0</v>
      </c>
      <c r="BG166" s="230">
        <f>IF(N166="zákl. přenesená",J166,0)</f>
        <v>0</v>
      </c>
      <c r="BH166" s="230">
        <f>IF(N166="sníž. přenesená",J166,0)</f>
        <v>0</v>
      </c>
      <c r="BI166" s="230">
        <f>IF(N166="nulová",J166,0)</f>
        <v>0</v>
      </c>
      <c r="BJ166" s="17" t="s">
        <v>21</v>
      </c>
      <c r="BK166" s="230">
        <f>ROUND(I166*H166,2)</f>
        <v>0</v>
      </c>
      <c r="BL166" s="17" t="s">
        <v>153</v>
      </c>
      <c r="BM166" s="229" t="s">
        <v>158</v>
      </c>
    </row>
    <row r="167" s="2" customFormat="1" ht="24.15" customHeight="1">
      <c r="A167" s="38"/>
      <c r="B167" s="39"/>
      <c r="C167" s="218" t="s">
        <v>202</v>
      </c>
      <c r="D167" s="218" t="s">
        <v>131</v>
      </c>
      <c r="E167" s="219" t="s">
        <v>815</v>
      </c>
      <c r="F167" s="220" t="s">
        <v>816</v>
      </c>
      <c r="G167" s="221" t="s">
        <v>152</v>
      </c>
      <c r="H167" s="222">
        <v>120</v>
      </c>
      <c r="I167" s="223"/>
      <c r="J167" s="224">
        <f>ROUND(I167*H167,2)</f>
        <v>0</v>
      </c>
      <c r="K167" s="220" t="s">
        <v>1</v>
      </c>
      <c r="L167" s="44"/>
      <c r="M167" s="225" t="s">
        <v>1</v>
      </c>
      <c r="N167" s="226" t="s">
        <v>41</v>
      </c>
      <c r="O167" s="91"/>
      <c r="P167" s="227">
        <f>O167*H167</f>
        <v>0</v>
      </c>
      <c r="Q167" s="227">
        <v>0</v>
      </c>
      <c r="R167" s="227">
        <f>Q167*H167</f>
        <v>0</v>
      </c>
      <c r="S167" s="227">
        <v>0</v>
      </c>
      <c r="T167" s="228">
        <f>S167*H167</f>
        <v>0</v>
      </c>
      <c r="U167" s="38"/>
      <c r="V167" s="38"/>
      <c r="W167" s="38"/>
      <c r="X167" s="38"/>
      <c r="Y167" s="38"/>
      <c r="Z167" s="38"/>
      <c r="AA167" s="38"/>
      <c r="AB167" s="38"/>
      <c r="AC167" s="38"/>
      <c r="AD167" s="38"/>
      <c r="AE167" s="38"/>
      <c r="AR167" s="229" t="s">
        <v>153</v>
      </c>
      <c r="AT167" s="229" t="s">
        <v>131</v>
      </c>
      <c r="AU167" s="229" t="s">
        <v>84</v>
      </c>
      <c r="AY167" s="17" t="s">
        <v>128</v>
      </c>
      <c r="BE167" s="230">
        <f>IF(N167="základní",J167,0)</f>
        <v>0</v>
      </c>
      <c r="BF167" s="230">
        <f>IF(N167="snížená",J167,0)</f>
        <v>0</v>
      </c>
      <c r="BG167" s="230">
        <f>IF(N167="zákl. přenesená",J167,0)</f>
        <v>0</v>
      </c>
      <c r="BH167" s="230">
        <f>IF(N167="sníž. přenesená",J167,0)</f>
        <v>0</v>
      </c>
      <c r="BI167" s="230">
        <f>IF(N167="nulová",J167,0)</f>
        <v>0</v>
      </c>
      <c r="BJ167" s="17" t="s">
        <v>21</v>
      </c>
      <c r="BK167" s="230">
        <f>ROUND(I167*H167,2)</f>
        <v>0</v>
      </c>
      <c r="BL167" s="17" t="s">
        <v>153</v>
      </c>
      <c r="BM167" s="229" t="s">
        <v>205</v>
      </c>
    </row>
    <row r="168" s="2" customFormat="1" ht="55.5" customHeight="1">
      <c r="A168" s="38"/>
      <c r="B168" s="39"/>
      <c r="C168" s="218" t="s">
        <v>175</v>
      </c>
      <c r="D168" s="218" t="s">
        <v>131</v>
      </c>
      <c r="E168" s="219" t="s">
        <v>409</v>
      </c>
      <c r="F168" s="220" t="s">
        <v>410</v>
      </c>
      <c r="G168" s="221" t="s">
        <v>287</v>
      </c>
      <c r="H168" s="222">
        <v>0.19</v>
      </c>
      <c r="I168" s="223"/>
      <c r="J168" s="224">
        <f>ROUND(I168*H168,2)</f>
        <v>0</v>
      </c>
      <c r="K168" s="220" t="s">
        <v>141</v>
      </c>
      <c r="L168" s="44"/>
      <c r="M168" s="225" t="s">
        <v>1</v>
      </c>
      <c r="N168" s="226" t="s">
        <v>41</v>
      </c>
      <c r="O168" s="91"/>
      <c r="P168" s="227">
        <f>O168*H168</f>
        <v>0</v>
      </c>
      <c r="Q168" s="227">
        <v>0</v>
      </c>
      <c r="R168" s="227">
        <f>Q168*H168</f>
        <v>0</v>
      </c>
      <c r="S168" s="227">
        <v>0</v>
      </c>
      <c r="T168" s="228">
        <f>S168*H168</f>
        <v>0</v>
      </c>
      <c r="U168" s="38"/>
      <c r="V168" s="38"/>
      <c r="W168" s="38"/>
      <c r="X168" s="38"/>
      <c r="Y168" s="38"/>
      <c r="Z168" s="38"/>
      <c r="AA168" s="38"/>
      <c r="AB168" s="38"/>
      <c r="AC168" s="38"/>
      <c r="AD168" s="38"/>
      <c r="AE168" s="38"/>
      <c r="AR168" s="229" t="s">
        <v>153</v>
      </c>
      <c r="AT168" s="229" t="s">
        <v>131</v>
      </c>
      <c r="AU168" s="229" t="s">
        <v>84</v>
      </c>
      <c r="AY168" s="17" t="s">
        <v>128</v>
      </c>
      <c r="BE168" s="230">
        <f>IF(N168="základní",J168,0)</f>
        <v>0</v>
      </c>
      <c r="BF168" s="230">
        <f>IF(N168="snížená",J168,0)</f>
        <v>0</v>
      </c>
      <c r="BG168" s="230">
        <f>IF(N168="zákl. přenesená",J168,0)</f>
        <v>0</v>
      </c>
      <c r="BH168" s="230">
        <f>IF(N168="sníž. přenesená",J168,0)</f>
        <v>0</v>
      </c>
      <c r="BI168" s="230">
        <f>IF(N168="nulová",J168,0)</f>
        <v>0</v>
      </c>
      <c r="BJ168" s="17" t="s">
        <v>21</v>
      </c>
      <c r="BK168" s="230">
        <f>ROUND(I168*H168,2)</f>
        <v>0</v>
      </c>
      <c r="BL168" s="17" t="s">
        <v>153</v>
      </c>
      <c r="BM168" s="229" t="s">
        <v>208</v>
      </c>
    </row>
    <row r="169" s="12" customFormat="1" ht="22.8" customHeight="1">
      <c r="A169" s="12"/>
      <c r="B169" s="202"/>
      <c r="C169" s="203"/>
      <c r="D169" s="204" t="s">
        <v>75</v>
      </c>
      <c r="E169" s="216" t="s">
        <v>430</v>
      </c>
      <c r="F169" s="216" t="s">
        <v>431</v>
      </c>
      <c r="G169" s="203"/>
      <c r="H169" s="203"/>
      <c r="I169" s="206"/>
      <c r="J169" s="217">
        <f>BK169</f>
        <v>0</v>
      </c>
      <c r="K169" s="203"/>
      <c r="L169" s="208"/>
      <c r="M169" s="209"/>
      <c r="N169" s="210"/>
      <c r="O169" s="210"/>
      <c r="P169" s="211">
        <f>P170</f>
        <v>0</v>
      </c>
      <c r="Q169" s="210"/>
      <c r="R169" s="211">
        <f>R170</f>
        <v>0</v>
      </c>
      <c r="S169" s="210"/>
      <c r="T169" s="212">
        <f>T170</f>
        <v>0</v>
      </c>
      <c r="U169" s="12"/>
      <c r="V169" s="12"/>
      <c r="W169" s="12"/>
      <c r="X169" s="12"/>
      <c r="Y169" s="12"/>
      <c r="Z169" s="12"/>
      <c r="AA169" s="12"/>
      <c r="AB169" s="12"/>
      <c r="AC169" s="12"/>
      <c r="AD169" s="12"/>
      <c r="AE169" s="12"/>
      <c r="AR169" s="213" t="s">
        <v>84</v>
      </c>
      <c r="AT169" s="214" t="s">
        <v>75</v>
      </c>
      <c r="AU169" s="214" t="s">
        <v>21</v>
      </c>
      <c r="AY169" s="213" t="s">
        <v>128</v>
      </c>
      <c r="BK169" s="215">
        <f>BK170</f>
        <v>0</v>
      </c>
    </row>
    <row r="170" s="2" customFormat="1" ht="33" customHeight="1">
      <c r="A170" s="38"/>
      <c r="B170" s="39"/>
      <c r="C170" s="218" t="s">
        <v>210</v>
      </c>
      <c r="D170" s="218" t="s">
        <v>131</v>
      </c>
      <c r="E170" s="219" t="s">
        <v>817</v>
      </c>
      <c r="F170" s="220" t="s">
        <v>818</v>
      </c>
      <c r="G170" s="221" t="s">
        <v>163</v>
      </c>
      <c r="H170" s="222">
        <v>1</v>
      </c>
      <c r="I170" s="223"/>
      <c r="J170" s="224">
        <f>ROUND(I170*H170,2)</f>
        <v>0</v>
      </c>
      <c r="K170" s="220" t="s">
        <v>1</v>
      </c>
      <c r="L170" s="44"/>
      <c r="M170" s="225" t="s">
        <v>1</v>
      </c>
      <c r="N170" s="226" t="s">
        <v>41</v>
      </c>
      <c r="O170" s="91"/>
      <c r="P170" s="227">
        <f>O170*H170</f>
        <v>0</v>
      </c>
      <c r="Q170" s="227">
        <v>0</v>
      </c>
      <c r="R170" s="227">
        <f>Q170*H170</f>
        <v>0</v>
      </c>
      <c r="S170" s="227">
        <v>0</v>
      </c>
      <c r="T170" s="228">
        <f>S170*H170</f>
        <v>0</v>
      </c>
      <c r="U170" s="38"/>
      <c r="V170" s="38"/>
      <c r="W170" s="38"/>
      <c r="X170" s="38"/>
      <c r="Y170" s="38"/>
      <c r="Z170" s="38"/>
      <c r="AA170" s="38"/>
      <c r="AB170" s="38"/>
      <c r="AC170" s="38"/>
      <c r="AD170" s="38"/>
      <c r="AE170" s="38"/>
      <c r="AR170" s="229" t="s">
        <v>153</v>
      </c>
      <c r="AT170" s="229" t="s">
        <v>131</v>
      </c>
      <c r="AU170" s="229" t="s">
        <v>84</v>
      </c>
      <c r="AY170" s="17" t="s">
        <v>128</v>
      </c>
      <c r="BE170" s="230">
        <f>IF(N170="základní",J170,0)</f>
        <v>0</v>
      </c>
      <c r="BF170" s="230">
        <f>IF(N170="snížená",J170,0)</f>
        <v>0</v>
      </c>
      <c r="BG170" s="230">
        <f>IF(N170="zákl. přenesená",J170,0)</f>
        <v>0</v>
      </c>
      <c r="BH170" s="230">
        <f>IF(N170="sníž. přenesená",J170,0)</f>
        <v>0</v>
      </c>
      <c r="BI170" s="230">
        <f>IF(N170="nulová",J170,0)</f>
        <v>0</v>
      </c>
      <c r="BJ170" s="17" t="s">
        <v>21</v>
      </c>
      <c r="BK170" s="230">
        <f>ROUND(I170*H170,2)</f>
        <v>0</v>
      </c>
      <c r="BL170" s="17" t="s">
        <v>153</v>
      </c>
      <c r="BM170" s="229" t="s">
        <v>213</v>
      </c>
    </row>
    <row r="171" s="12" customFormat="1" ht="22.8" customHeight="1">
      <c r="A171" s="12"/>
      <c r="B171" s="202"/>
      <c r="C171" s="203"/>
      <c r="D171" s="204" t="s">
        <v>75</v>
      </c>
      <c r="E171" s="216" t="s">
        <v>819</v>
      </c>
      <c r="F171" s="216" t="s">
        <v>820</v>
      </c>
      <c r="G171" s="203"/>
      <c r="H171" s="203"/>
      <c r="I171" s="206"/>
      <c r="J171" s="217">
        <f>BK171</f>
        <v>0</v>
      </c>
      <c r="K171" s="203"/>
      <c r="L171" s="208"/>
      <c r="M171" s="209"/>
      <c r="N171" s="210"/>
      <c r="O171" s="210"/>
      <c r="P171" s="211">
        <f>SUM(P172:P175)</f>
        <v>0</v>
      </c>
      <c r="Q171" s="210"/>
      <c r="R171" s="211">
        <f>SUM(R172:R175)</f>
        <v>0</v>
      </c>
      <c r="S171" s="210"/>
      <c r="T171" s="212">
        <f>SUM(T172:T175)</f>
        <v>1.5920000000000001</v>
      </c>
      <c r="U171" s="12"/>
      <c r="V171" s="12"/>
      <c r="W171" s="12"/>
      <c r="X171" s="12"/>
      <c r="Y171" s="12"/>
      <c r="Z171" s="12"/>
      <c r="AA171" s="12"/>
      <c r="AB171" s="12"/>
      <c r="AC171" s="12"/>
      <c r="AD171" s="12"/>
      <c r="AE171" s="12"/>
      <c r="AR171" s="213" t="s">
        <v>84</v>
      </c>
      <c r="AT171" s="214" t="s">
        <v>75</v>
      </c>
      <c r="AU171" s="214" t="s">
        <v>21</v>
      </c>
      <c r="AY171" s="213" t="s">
        <v>128</v>
      </c>
      <c r="BK171" s="215">
        <f>SUM(BK172:BK175)</f>
        <v>0</v>
      </c>
    </row>
    <row r="172" s="2" customFormat="1" ht="21.75" customHeight="1">
      <c r="A172" s="38"/>
      <c r="B172" s="39"/>
      <c r="C172" s="218" t="s">
        <v>178</v>
      </c>
      <c r="D172" s="218" t="s">
        <v>131</v>
      </c>
      <c r="E172" s="219" t="s">
        <v>821</v>
      </c>
      <c r="F172" s="220" t="s">
        <v>822</v>
      </c>
      <c r="G172" s="221" t="s">
        <v>140</v>
      </c>
      <c r="H172" s="222">
        <v>199</v>
      </c>
      <c r="I172" s="223"/>
      <c r="J172" s="224">
        <f>ROUND(I172*H172,2)</f>
        <v>0</v>
      </c>
      <c r="K172" s="220" t="s">
        <v>141</v>
      </c>
      <c r="L172" s="44"/>
      <c r="M172" s="225" t="s">
        <v>1</v>
      </c>
      <c r="N172" s="226" t="s">
        <v>41</v>
      </c>
      <c r="O172" s="91"/>
      <c r="P172" s="227">
        <f>O172*H172</f>
        <v>0</v>
      </c>
      <c r="Q172" s="227">
        <v>0</v>
      </c>
      <c r="R172" s="227">
        <f>Q172*H172</f>
        <v>0</v>
      </c>
      <c r="S172" s="227">
        <v>0</v>
      </c>
      <c r="T172" s="228">
        <f>S172*H172</f>
        <v>0</v>
      </c>
      <c r="U172" s="38"/>
      <c r="V172" s="38"/>
      <c r="W172" s="38"/>
      <c r="X172" s="38"/>
      <c r="Y172" s="38"/>
      <c r="Z172" s="38"/>
      <c r="AA172" s="38"/>
      <c r="AB172" s="38"/>
      <c r="AC172" s="38"/>
      <c r="AD172" s="38"/>
      <c r="AE172" s="38"/>
      <c r="AR172" s="229" t="s">
        <v>153</v>
      </c>
      <c r="AT172" s="229" t="s">
        <v>131</v>
      </c>
      <c r="AU172" s="229" t="s">
        <v>84</v>
      </c>
      <c r="AY172" s="17" t="s">
        <v>128</v>
      </c>
      <c r="BE172" s="230">
        <f>IF(N172="základní",J172,0)</f>
        <v>0</v>
      </c>
      <c r="BF172" s="230">
        <f>IF(N172="snížená",J172,0)</f>
        <v>0</v>
      </c>
      <c r="BG172" s="230">
        <f>IF(N172="zákl. přenesená",J172,0)</f>
        <v>0</v>
      </c>
      <c r="BH172" s="230">
        <f>IF(N172="sníž. přenesená",J172,0)</f>
        <v>0</v>
      </c>
      <c r="BI172" s="230">
        <f>IF(N172="nulová",J172,0)</f>
        <v>0</v>
      </c>
      <c r="BJ172" s="17" t="s">
        <v>21</v>
      </c>
      <c r="BK172" s="230">
        <f>ROUND(I172*H172,2)</f>
        <v>0</v>
      </c>
      <c r="BL172" s="17" t="s">
        <v>153</v>
      </c>
      <c r="BM172" s="229" t="s">
        <v>216</v>
      </c>
    </row>
    <row r="173" s="13" customFormat="1">
      <c r="A173" s="13"/>
      <c r="B173" s="231"/>
      <c r="C173" s="232"/>
      <c r="D173" s="233" t="s">
        <v>142</v>
      </c>
      <c r="E173" s="234" t="s">
        <v>1</v>
      </c>
      <c r="F173" s="235" t="s">
        <v>787</v>
      </c>
      <c r="G173" s="232"/>
      <c r="H173" s="236">
        <v>199</v>
      </c>
      <c r="I173" s="237"/>
      <c r="J173" s="232"/>
      <c r="K173" s="232"/>
      <c r="L173" s="238"/>
      <c r="M173" s="239"/>
      <c r="N173" s="240"/>
      <c r="O173" s="240"/>
      <c r="P173" s="240"/>
      <c r="Q173" s="240"/>
      <c r="R173" s="240"/>
      <c r="S173" s="240"/>
      <c r="T173" s="241"/>
      <c r="U173" s="13"/>
      <c r="V173" s="13"/>
      <c r="W173" s="13"/>
      <c r="X173" s="13"/>
      <c r="Y173" s="13"/>
      <c r="Z173" s="13"/>
      <c r="AA173" s="13"/>
      <c r="AB173" s="13"/>
      <c r="AC173" s="13"/>
      <c r="AD173" s="13"/>
      <c r="AE173" s="13"/>
      <c r="AT173" s="242" t="s">
        <v>142</v>
      </c>
      <c r="AU173" s="242" t="s">
        <v>84</v>
      </c>
      <c r="AV173" s="13" t="s">
        <v>84</v>
      </c>
      <c r="AW173" s="13" t="s">
        <v>144</v>
      </c>
      <c r="AX173" s="13" t="s">
        <v>76</v>
      </c>
      <c r="AY173" s="242" t="s">
        <v>128</v>
      </c>
    </row>
    <row r="174" s="14" customFormat="1">
      <c r="A174" s="14"/>
      <c r="B174" s="243"/>
      <c r="C174" s="244"/>
      <c r="D174" s="233" t="s">
        <v>142</v>
      </c>
      <c r="E174" s="245" t="s">
        <v>1</v>
      </c>
      <c r="F174" s="246" t="s">
        <v>145</v>
      </c>
      <c r="G174" s="244"/>
      <c r="H174" s="247">
        <v>199</v>
      </c>
      <c r="I174" s="248"/>
      <c r="J174" s="244"/>
      <c r="K174" s="244"/>
      <c r="L174" s="249"/>
      <c r="M174" s="250"/>
      <c r="N174" s="251"/>
      <c r="O174" s="251"/>
      <c r="P174" s="251"/>
      <c r="Q174" s="251"/>
      <c r="R174" s="251"/>
      <c r="S174" s="251"/>
      <c r="T174" s="252"/>
      <c r="U174" s="14"/>
      <c r="V174" s="14"/>
      <c r="W174" s="14"/>
      <c r="X174" s="14"/>
      <c r="Y174" s="14"/>
      <c r="Z174" s="14"/>
      <c r="AA174" s="14"/>
      <c r="AB174" s="14"/>
      <c r="AC174" s="14"/>
      <c r="AD174" s="14"/>
      <c r="AE174" s="14"/>
      <c r="AT174" s="253" t="s">
        <v>142</v>
      </c>
      <c r="AU174" s="253" t="s">
        <v>84</v>
      </c>
      <c r="AV174" s="14" t="s">
        <v>135</v>
      </c>
      <c r="AW174" s="14" t="s">
        <v>144</v>
      </c>
      <c r="AX174" s="14" t="s">
        <v>21</v>
      </c>
      <c r="AY174" s="253" t="s">
        <v>128</v>
      </c>
    </row>
    <row r="175" s="2" customFormat="1" ht="21.75" customHeight="1">
      <c r="A175" s="38"/>
      <c r="B175" s="39"/>
      <c r="C175" s="218" t="s">
        <v>7</v>
      </c>
      <c r="D175" s="218" t="s">
        <v>131</v>
      </c>
      <c r="E175" s="219" t="s">
        <v>823</v>
      </c>
      <c r="F175" s="220" t="s">
        <v>824</v>
      </c>
      <c r="G175" s="221" t="s">
        <v>140</v>
      </c>
      <c r="H175" s="222">
        <v>199</v>
      </c>
      <c r="I175" s="223"/>
      <c r="J175" s="224">
        <f>ROUND(I175*H175,2)</f>
        <v>0</v>
      </c>
      <c r="K175" s="220" t="s">
        <v>141</v>
      </c>
      <c r="L175" s="44"/>
      <c r="M175" s="279" t="s">
        <v>1</v>
      </c>
      <c r="N175" s="280" t="s">
        <v>41</v>
      </c>
      <c r="O175" s="266"/>
      <c r="P175" s="267">
        <f>O175*H175</f>
        <v>0</v>
      </c>
      <c r="Q175" s="267">
        <v>0</v>
      </c>
      <c r="R175" s="267">
        <f>Q175*H175</f>
        <v>0</v>
      </c>
      <c r="S175" s="267">
        <v>0.0080000000000000002</v>
      </c>
      <c r="T175" s="268">
        <f>S175*H175</f>
        <v>1.5920000000000001</v>
      </c>
      <c r="U175" s="38"/>
      <c r="V175" s="38"/>
      <c r="W175" s="38"/>
      <c r="X175" s="38"/>
      <c r="Y175" s="38"/>
      <c r="Z175" s="38"/>
      <c r="AA175" s="38"/>
      <c r="AB175" s="38"/>
      <c r="AC175" s="38"/>
      <c r="AD175" s="38"/>
      <c r="AE175" s="38"/>
      <c r="AR175" s="229" t="s">
        <v>153</v>
      </c>
      <c r="AT175" s="229" t="s">
        <v>131</v>
      </c>
      <c r="AU175" s="229" t="s">
        <v>84</v>
      </c>
      <c r="AY175" s="17" t="s">
        <v>128</v>
      </c>
      <c r="BE175" s="230">
        <f>IF(N175="základní",J175,0)</f>
        <v>0</v>
      </c>
      <c r="BF175" s="230">
        <f>IF(N175="snížená",J175,0)</f>
        <v>0</v>
      </c>
      <c r="BG175" s="230">
        <f>IF(N175="zákl. přenesená",J175,0)</f>
        <v>0</v>
      </c>
      <c r="BH175" s="230">
        <f>IF(N175="sníž. přenesená",J175,0)</f>
        <v>0</v>
      </c>
      <c r="BI175" s="230">
        <f>IF(N175="nulová",J175,0)</f>
        <v>0</v>
      </c>
      <c r="BJ175" s="17" t="s">
        <v>21</v>
      </c>
      <c r="BK175" s="230">
        <f>ROUND(I175*H175,2)</f>
        <v>0</v>
      </c>
      <c r="BL175" s="17" t="s">
        <v>153</v>
      </c>
      <c r="BM175" s="229" t="s">
        <v>220</v>
      </c>
    </row>
    <row r="176" s="2" customFormat="1" ht="6.96" customHeight="1">
      <c r="A176" s="38"/>
      <c r="B176" s="66"/>
      <c r="C176" s="67"/>
      <c r="D176" s="67"/>
      <c r="E176" s="67"/>
      <c r="F176" s="67"/>
      <c r="G176" s="67"/>
      <c r="H176" s="67"/>
      <c r="I176" s="67"/>
      <c r="J176" s="67"/>
      <c r="K176" s="67"/>
      <c r="L176" s="44"/>
      <c r="M176" s="38"/>
      <c r="O176" s="38"/>
      <c r="P176" s="38"/>
      <c r="Q176" s="38"/>
      <c r="R176" s="38"/>
      <c r="S176" s="38"/>
      <c r="T176" s="38"/>
      <c r="U176" s="38"/>
      <c r="V176" s="38"/>
      <c r="W176" s="38"/>
      <c r="X176" s="38"/>
      <c r="Y176" s="38"/>
      <c r="Z176" s="38"/>
      <c r="AA176" s="38"/>
      <c r="AB176" s="38"/>
      <c r="AC176" s="38"/>
      <c r="AD176" s="38"/>
      <c r="AE176" s="38"/>
    </row>
  </sheetData>
  <sheetProtection sheet="1" autoFilter="0" formatColumns="0" formatRows="0" objects="1" scenarios="1" spinCount="100000" saltValue="gdhKSATzgleW1vpT7LkM1EQHlIv7/AYz+jEFSOFKaSuaahdEAS/7haWuXDxYm1uSafrVnmpHbmOzhX59PDYkfQ==" hashValue="0CseRNt7jBzwVj+6nBOZoTzpxC5XTHrt1uMAtj+Y06N9Djxf40ROB68yjD/VsKbEGFnfxQPQNXrlwkFaYUkIVw==" algorithmName="SHA-512" password="CC35"/>
  <autoFilter ref="C123:K175"/>
  <mergeCells count="9">
    <mergeCell ref="E7:H7"/>
    <mergeCell ref="E9:H9"/>
    <mergeCell ref="E18:H18"/>
    <mergeCell ref="E27:H27"/>
    <mergeCell ref="E85:H85"/>
    <mergeCell ref="E87:H87"/>
    <mergeCell ref="E114:H114"/>
    <mergeCell ref="E116:H116"/>
    <mergeCell ref="L2:V2"/>
  </mergeCells>
  <pageMargins left="0.39375" right="0.39375" top="0.39375" bottom="0.39375" header="0" footer="0"/>
  <pageSetup paperSize="9" orientation="portrait" blackAndWhite="1" fitToHeight="100"/>
  <headerFooter>
    <oddFooter>&amp;CStrana &amp;P z &amp;N</oddFooter>
  </headerFooter>
  <drawing r:id="rId1"/>
</worksheet>
</file>

<file path=xl/worksheets/sheet6.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17" t="s">
        <v>96</v>
      </c>
    </row>
    <row r="3" s="1" customFormat="1" ht="6.96" customHeight="1">
      <c r="B3" s="136"/>
      <c r="C3" s="137"/>
      <c r="D3" s="137"/>
      <c r="E3" s="137"/>
      <c r="F3" s="137"/>
      <c r="G3" s="137"/>
      <c r="H3" s="137"/>
      <c r="I3" s="137"/>
      <c r="J3" s="137"/>
      <c r="K3" s="137"/>
      <c r="L3" s="20"/>
      <c r="AT3" s="17" t="s">
        <v>84</v>
      </c>
    </row>
    <row r="4" s="1" customFormat="1" ht="24.96" customHeight="1">
      <c r="B4" s="20"/>
      <c r="D4" s="138" t="s">
        <v>97</v>
      </c>
      <c r="L4" s="20"/>
      <c r="M4" s="139" t="s">
        <v>10</v>
      </c>
      <c r="AT4" s="17" t="s">
        <v>4</v>
      </c>
    </row>
    <row r="5" s="1" customFormat="1" ht="6.96" customHeight="1">
      <c r="B5" s="20"/>
      <c r="L5" s="20"/>
    </row>
    <row r="6" s="1" customFormat="1" ht="12" customHeight="1">
      <c r="B6" s="20"/>
      <c r="D6" s="140" t="s">
        <v>16</v>
      </c>
      <c r="L6" s="20"/>
    </row>
    <row r="7" s="1" customFormat="1" ht="26.25" customHeight="1">
      <c r="B7" s="20"/>
      <c r="E7" s="141" t="str">
        <f>'Rekapitulace stavby'!K6</f>
        <v>007_2025 - Ochlazování kanceláří MěÚ b (1.-4.NP) VZT pro klientskou halu (1.NP)</v>
      </c>
      <c r="F7" s="140"/>
      <c r="G7" s="140"/>
      <c r="H7" s="140"/>
      <c r="L7" s="20"/>
    </row>
    <row r="8" s="2" customFormat="1" ht="12" customHeight="1">
      <c r="A8" s="38"/>
      <c r="B8" s="44"/>
      <c r="C8" s="38"/>
      <c r="D8" s="140" t="s">
        <v>98</v>
      </c>
      <c r="E8" s="38"/>
      <c r="F8" s="38"/>
      <c r="G8" s="38"/>
      <c r="H8" s="38"/>
      <c r="I8" s="38"/>
      <c r="J8" s="38"/>
      <c r="K8" s="38"/>
      <c r="L8" s="63"/>
      <c r="S8" s="38"/>
      <c r="T8" s="38"/>
      <c r="U8" s="38"/>
      <c r="V8" s="38"/>
      <c r="W8" s="38"/>
      <c r="X8" s="38"/>
      <c r="Y8" s="38"/>
      <c r="Z8" s="38"/>
      <c r="AA8" s="38"/>
      <c r="AB8" s="38"/>
      <c r="AC8" s="38"/>
      <c r="AD8" s="38"/>
      <c r="AE8" s="38"/>
    </row>
    <row r="9" s="2" customFormat="1" ht="16.5" customHeight="1">
      <c r="A9" s="38"/>
      <c r="B9" s="44"/>
      <c r="C9" s="38"/>
      <c r="D9" s="38"/>
      <c r="E9" s="142" t="s">
        <v>825</v>
      </c>
      <c r="F9" s="38"/>
      <c r="G9" s="38"/>
      <c r="H9" s="38"/>
      <c r="I9" s="38"/>
      <c r="J9" s="38"/>
      <c r="K9" s="38"/>
      <c r="L9" s="63"/>
      <c r="S9" s="38"/>
      <c r="T9" s="38"/>
      <c r="U9" s="38"/>
      <c r="V9" s="38"/>
      <c r="W9" s="38"/>
      <c r="X9" s="38"/>
      <c r="Y9" s="38"/>
      <c r="Z9" s="38"/>
      <c r="AA9" s="38"/>
      <c r="AB9" s="38"/>
      <c r="AC9" s="38"/>
      <c r="AD9" s="38"/>
      <c r="AE9" s="38"/>
    </row>
    <row r="10" s="2" customFormat="1">
      <c r="A10" s="38"/>
      <c r="B10" s="44"/>
      <c r="C10" s="38"/>
      <c r="D10" s="38"/>
      <c r="E10" s="38"/>
      <c r="F10" s="38"/>
      <c r="G10" s="38"/>
      <c r="H10" s="38"/>
      <c r="I10" s="38"/>
      <c r="J10" s="38"/>
      <c r="K10" s="38"/>
      <c r="L10" s="63"/>
      <c r="S10" s="38"/>
      <c r="T10" s="38"/>
      <c r="U10" s="38"/>
      <c r="V10" s="38"/>
      <c r="W10" s="38"/>
      <c r="X10" s="38"/>
      <c r="Y10" s="38"/>
      <c r="Z10" s="38"/>
      <c r="AA10" s="38"/>
      <c r="AB10" s="38"/>
      <c r="AC10" s="38"/>
      <c r="AD10" s="38"/>
      <c r="AE10" s="38"/>
    </row>
    <row r="11" s="2" customFormat="1" ht="12" customHeight="1">
      <c r="A11" s="38"/>
      <c r="B11" s="44"/>
      <c r="C11" s="38"/>
      <c r="D11" s="140" t="s">
        <v>19</v>
      </c>
      <c r="E11" s="38"/>
      <c r="F11" s="143" t="s">
        <v>1</v>
      </c>
      <c r="G11" s="38"/>
      <c r="H11" s="38"/>
      <c r="I11" s="140" t="s">
        <v>20</v>
      </c>
      <c r="J11" s="143" t="s">
        <v>1</v>
      </c>
      <c r="K11" s="38"/>
      <c r="L11" s="63"/>
      <c r="S11" s="38"/>
      <c r="T11" s="38"/>
      <c r="U11" s="38"/>
      <c r="V11" s="38"/>
      <c r="W11" s="38"/>
      <c r="X11" s="38"/>
      <c r="Y11" s="38"/>
      <c r="Z11" s="38"/>
      <c r="AA11" s="38"/>
      <c r="AB11" s="38"/>
      <c r="AC11" s="38"/>
      <c r="AD11" s="38"/>
      <c r="AE11" s="38"/>
    </row>
    <row r="12" s="2" customFormat="1" ht="12" customHeight="1">
      <c r="A12" s="38"/>
      <c r="B12" s="44"/>
      <c r="C12" s="38"/>
      <c r="D12" s="140" t="s">
        <v>22</v>
      </c>
      <c r="E12" s="38"/>
      <c r="F12" s="143" t="s">
        <v>23</v>
      </c>
      <c r="G12" s="38"/>
      <c r="H12" s="38"/>
      <c r="I12" s="140" t="s">
        <v>24</v>
      </c>
      <c r="J12" s="144" t="str">
        <f>'Rekapitulace stavby'!AN8</f>
        <v>27. 2. 2026</v>
      </c>
      <c r="K12" s="38"/>
      <c r="L12" s="63"/>
      <c r="S12" s="38"/>
      <c r="T12" s="38"/>
      <c r="U12" s="38"/>
      <c r="V12" s="38"/>
      <c r="W12" s="38"/>
      <c r="X12" s="38"/>
      <c r="Y12" s="38"/>
      <c r="Z12" s="38"/>
      <c r="AA12" s="38"/>
      <c r="AB12" s="38"/>
      <c r="AC12" s="38"/>
      <c r="AD12" s="38"/>
      <c r="AE12" s="38"/>
    </row>
    <row r="13" s="2" customFormat="1" ht="10.8" customHeight="1">
      <c r="A13" s="38"/>
      <c r="B13" s="44"/>
      <c r="C13" s="38"/>
      <c r="D13" s="38"/>
      <c r="E13" s="38"/>
      <c r="F13" s="38"/>
      <c r="G13" s="38"/>
      <c r="H13" s="38"/>
      <c r="I13" s="38"/>
      <c r="J13" s="38"/>
      <c r="K13" s="38"/>
      <c r="L13" s="63"/>
      <c r="S13" s="38"/>
      <c r="T13" s="38"/>
      <c r="U13" s="38"/>
      <c r="V13" s="38"/>
      <c r="W13" s="38"/>
      <c r="X13" s="38"/>
      <c r="Y13" s="38"/>
      <c r="Z13" s="38"/>
      <c r="AA13" s="38"/>
      <c r="AB13" s="38"/>
      <c r="AC13" s="38"/>
      <c r="AD13" s="38"/>
      <c r="AE13" s="38"/>
    </row>
    <row r="14" s="2" customFormat="1" ht="12" customHeight="1">
      <c r="A14" s="38"/>
      <c r="B14" s="44"/>
      <c r="C14" s="38"/>
      <c r="D14" s="140" t="s">
        <v>28</v>
      </c>
      <c r="E14" s="38"/>
      <c r="F14" s="38"/>
      <c r="G14" s="38"/>
      <c r="H14" s="38"/>
      <c r="I14" s="140" t="s">
        <v>29</v>
      </c>
      <c r="J14" s="143" t="str">
        <f>IF('Rekapitulace stavby'!AN10="","",'Rekapitulace stavby'!AN10)</f>
        <v/>
      </c>
      <c r="K14" s="38"/>
      <c r="L14" s="63"/>
      <c r="S14" s="38"/>
      <c r="T14" s="38"/>
      <c r="U14" s="38"/>
      <c r="V14" s="38"/>
      <c r="W14" s="38"/>
      <c r="X14" s="38"/>
      <c r="Y14" s="38"/>
      <c r="Z14" s="38"/>
      <c r="AA14" s="38"/>
      <c r="AB14" s="38"/>
      <c r="AC14" s="38"/>
      <c r="AD14" s="38"/>
      <c r="AE14" s="38"/>
    </row>
    <row r="15" s="2" customFormat="1" ht="18" customHeight="1">
      <c r="A15" s="38"/>
      <c r="B15" s="44"/>
      <c r="C15" s="38"/>
      <c r="D15" s="38"/>
      <c r="E15" s="143" t="str">
        <f>IF('Rekapitulace stavby'!E11="","",'Rekapitulace stavby'!E11)</f>
        <v xml:space="preserve"> </v>
      </c>
      <c r="F15" s="38"/>
      <c r="G15" s="38"/>
      <c r="H15" s="38"/>
      <c r="I15" s="140" t="s">
        <v>30</v>
      </c>
      <c r="J15" s="143" t="str">
        <f>IF('Rekapitulace stavby'!AN11="","",'Rekapitulace stavby'!AN11)</f>
        <v/>
      </c>
      <c r="K15" s="38"/>
      <c r="L15" s="63"/>
      <c r="S15" s="38"/>
      <c r="T15" s="38"/>
      <c r="U15" s="38"/>
      <c r="V15" s="38"/>
      <c r="W15" s="38"/>
      <c r="X15" s="38"/>
      <c r="Y15" s="38"/>
      <c r="Z15" s="38"/>
      <c r="AA15" s="38"/>
      <c r="AB15" s="38"/>
      <c r="AC15" s="38"/>
      <c r="AD15" s="38"/>
      <c r="AE15" s="38"/>
    </row>
    <row r="16" s="2" customFormat="1" ht="6.96" customHeight="1">
      <c r="A16" s="38"/>
      <c r="B16" s="44"/>
      <c r="C16" s="38"/>
      <c r="D16" s="38"/>
      <c r="E16" s="38"/>
      <c r="F16" s="38"/>
      <c r="G16" s="38"/>
      <c r="H16" s="38"/>
      <c r="I16" s="38"/>
      <c r="J16" s="38"/>
      <c r="K16" s="38"/>
      <c r="L16" s="63"/>
      <c r="S16" s="38"/>
      <c r="T16" s="38"/>
      <c r="U16" s="38"/>
      <c r="V16" s="38"/>
      <c r="W16" s="38"/>
      <c r="X16" s="38"/>
      <c r="Y16" s="38"/>
      <c r="Z16" s="38"/>
      <c r="AA16" s="38"/>
      <c r="AB16" s="38"/>
      <c r="AC16" s="38"/>
      <c r="AD16" s="38"/>
      <c r="AE16" s="38"/>
    </row>
    <row r="17" s="2" customFormat="1" ht="12" customHeight="1">
      <c r="A17" s="38"/>
      <c r="B17" s="44"/>
      <c r="C17" s="38"/>
      <c r="D17" s="140" t="s">
        <v>31</v>
      </c>
      <c r="E17" s="38"/>
      <c r="F17" s="38"/>
      <c r="G17" s="38"/>
      <c r="H17" s="38"/>
      <c r="I17" s="140" t="s">
        <v>29</v>
      </c>
      <c r="J17" s="33" t="str">
        <f>'Rekapitulace stavby'!AN13</f>
        <v>Vyplň údaj</v>
      </c>
      <c r="K17" s="38"/>
      <c r="L17" s="63"/>
      <c r="S17" s="38"/>
      <c r="T17" s="38"/>
      <c r="U17" s="38"/>
      <c r="V17" s="38"/>
      <c r="W17" s="38"/>
      <c r="X17" s="38"/>
      <c r="Y17" s="38"/>
      <c r="Z17" s="38"/>
      <c r="AA17" s="38"/>
      <c r="AB17" s="38"/>
      <c r="AC17" s="38"/>
      <c r="AD17" s="38"/>
      <c r="AE17" s="38"/>
    </row>
    <row r="18" s="2" customFormat="1" ht="18" customHeight="1">
      <c r="A18" s="38"/>
      <c r="B18" s="44"/>
      <c r="C18" s="38"/>
      <c r="D18" s="38"/>
      <c r="E18" s="33" t="str">
        <f>'Rekapitulace stavby'!E14</f>
        <v>Vyplň údaj</v>
      </c>
      <c r="F18" s="143"/>
      <c r="G18" s="143"/>
      <c r="H18" s="143"/>
      <c r="I18" s="140" t="s">
        <v>30</v>
      </c>
      <c r="J18" s="33" t="str">
        <f>'Rekapitulace stavby'!AN14</f>
        <v>Vyplň údaj</v>
      </c>
      <c r="K18" s="38"/>
      <c r="L18" s="63"/>
      <c r="S18" s="38"/>
      <c r="T18" s="38"/>
      <c r="U18" s="38"/>
      <c r="V18" s="38"/>
      <c r="W18" s="38"/>
      <c r="X18" s="38"/>
      <c r="Y18" s="38"/>
      <c r="Z18" s="38"/>
      <c r="AA18" s="38"/>
      <c r="AB18" s="38"/>
      <c r="AC18" s="38"/>
      <c r="AD18" s="38"/>
      <c r="AE18" s="38"/>
    </row>
    <row r="19" s="2" customFormat="1" ht="6.96" customHeight="1">
      <c r="A19" s="38"/>
      <c r="B19" s="44"/>
      <c r="C19" s="38"/>
      <c r="D19" s="38"/>
      <c r="E19" s="38"/>
      <c r="F19" s="38"/>
      <c r="G19" s="38"/>
      <c r="H19" s="38"/>
      <c r="I19" s="38"/>
      <c r="J19" s="38"/>
      <c r="K19" s="38"/>
      <c r="L19" s="63"/>
      <c r="S19" s="38"/>
      <c r="T19" s="38"/>
      <c r="U19" s="38"/>
      <c r="V19" s="38"/>
      <c r="W19" s="38"/>
      <c r="X19" s="38"/>
      <c r="Y19" s="38"/>
      <c r="Z19" s="38"/>
      <c r="AA19" s="38"/>
      <c r="AB19" s="38"/>
      <c r="AC19" s="38"/>
      <c r="AD19" s="38"/>
      <c r="AE19" s="38"/>
    </row>
    <row r="20" s="2" customFormat="1" ht="12" customHeight="1">
      <c r="A20" s="38"/>
      <c r="B20" s="44"/>
      <c r="C20" s="38"/>
      <c r="D20" s="140" t="s">
        <v>33</v>
      </c>
      <c r="E20" s="38"/>
      <c r="F20" s="38"/>
      <c r="G20" s="38"/>
      <c r="H20" s="38"/>
      <c r="I20" s="140" t="s">
        <v>29</v>
      </c>
      <c r="J20" s="143" t="str">
        <f>IF('Rekapitulace stavby'!AN16="","",'Rekapitulace stavby'!AN16)</f>
        <v/>
      </c>
      <c r="K20" s="38"/>
      <c r="L20" s="63"/>
      <c r="S20" s="38"/>
      <c r="T20" s="38"/>
      <c r="U20" s="38"/>
      <c r="V20" s="38"/>
      <c r="W20" s="38"/>
      <c r="X20" s="38"/>
      <c r="Y20" s="38"/>
      <c r="Z20" s="38"/>
      <c r="AA20" s="38"/>
      <c r="AB20" s="38"/>
      <c r="AC20" s="38"/>
      <c r="AD20" s="38"/>
      <c r="AE20" s="38"/>
    </row>
    <row r="21" s="2" customFormat="1" ht="18" customHeight="1">
      <c r="A21" s="38"/>
      <c r="B21" s="44"/>
      <c r="C21" s="38"/>
      <c r="D21" s="38"/>
      <c r="E21" s="143" t="str">
        <f>IF('Rekapitulace stavby'!E17="","",'Rekapitulace stavby'!E17)</f>
        <v xml:space="preserve"> </v>
      </c>
      <c r="F21" s="38"/>
      <c r="G21" s="38"/>
      <c r="H21" s="38"/>
      <c r="I21" s="140" t="s">
        <v>30</v>
      </c>
      <c r="J21" s="143" t="str">
        <f>IF('Rekapitulace stavby'!AN17="","",'Rekapitulace stavby'!AN17)</f>
        <v/>
      </c>
      <c r="K21" s="38"/>
      <c r="L21" s="63"/>
      <c r="S21" s="38"/>
      <c r="T21" s="38"/>
      <c r="U21" s="38"/>
      <c r="V21" s="38"/>
      <c r="W21" s="38"/>
      <c r="X21" s="38"/>
      <c r="Y21" s="38"/>
      <c r="Z21" s="38"/>
      <c r="AA21" s="38"/>
      <c r="AB21" s="38"/>
      <c r="AC21" s="38"/>
      <c r="AD21" s="38"/>
      <c r="AE21" s="38"/>
    </row>
    <row r="22" s="2" customFormat="1" ht="6.96" customHeight="1">
      <c r="A22" s="38"/>
      <c r="B22" s="44"/>
      <c r="C22" s="38"/>
      <c r="D22" s="38"/>
      <c r="E22" s="38"/>
      <c r="F22" s="38"/>
      <c r="G22" s="38"/>
      <c r="H22" s="38"/>
      <c r="I22" s="38"/>
      <c r="J22" s="38"/>
      <c r="K22" s="38"/>
      <c r="L22" s="63"/>
      <c r="S22" s="38"/>
      <c r="T22" s="38"/>
      <c r="U22" s="38"/>
      <c r="V22" s="38"/>
      <c r="W22" s="38"/>
      <c r="X22" s="38"/>
      <c r="Y22" s="38"/>
      <c r="Z22" s="38"/>
      <c r="AA22" s="38"/>
      <c r="AB22" s="38"/>
      <c r="AC22" s="38"/>
      <c r="AD22" s="38"/>
      <c r="AE22" s="38"/>
    </row>
    <row r="23" s="2" customFormat="1" ht="12" customHeight="1">
      <c r="A23" s="38"/>
      <c r="B23" s="44"/>
      <c r="C23" s="38"/>
      <c r="D23" s="140" t="s">
        <v>34</v>
      </c>
      <c r="E23" s="38"/>
      <c r="F23" s="38"/>
      <c r="G23" s="38"/>
      <c r="H23" s="38"/>
      <c r="I23" s="140" t="s">
        <v>29</v>
      </c>
      <c r="J23" s="143" t="str">
        <f>IF('Rekapitulace stavby'!AN19="","",'Rekapitulace stavby'!AN19)</f>
        <v/>
      </c>
      <c r="K23" s="38"/>
      <c r="L23" s="63"/>
      <c r="S23" s="38"/>
      <c r="T23" s="38"/>
      <c r="U23" s="38"/>
      <c r="V23" s="38"/>
      <c r="W23" s="38"/>
      <c r="X23" s="38"/>
      <c r="Y23" s="38"/>
      <c r="Z23" s="38"/>
      <c r="AA23" s="38"/>
      <c r="AB23" s="38"/>
      <c r="AC23" s="38"/>
      <c r="AD23" s="38"/>
      <c r="AE23" s="38"/>
    </row>
    <row r="24" s="2" customFormat="1" ht="18" customHeight="1">
      <c r="A24" s="38"/>
      <c r="B24" s="44"/>
      <c r="C24" s="38"/>
      <c r="D24" s="38"/>
      <c r="E24" s="143" t="str">
        <f>IF('Rekapitulace stavby'!E20="","",'Rekapitulace stavby'!E20)</f>
        <v xml:space="preserve"> </v>
      </c>
      <c r="F24" s="38"/>
      <c r="G24" s="38"/>
      <c r="H24" s="38"/>
      <c r="I24" s="140" t="s">
        <v>30</v>
      </c>
      <c r="J24" s="143" t="str">
        <f>IF('Rekapitulace stavby'!AN20="","",'Rekapitulace stavby'!AN20)</f>
        <v/>
      </c>
      <c r="K24" s="38"/>
      <c r="L24" s="63"/>
      <c r="S24" s="38"/>
      <c r="T24" s="38"/>
      <c r="U24" s="38"/>
      <c r="V24" s="38"/>
      <c r="W24" s="38"/>
      <c r="X24" s="38"/>
      <c r="Y24" s="38"/>
      <c r="Z24" s="38"/>
      <c r="AA24" s="38"/>
      <c r="AB24" s="38"/>
      <c r="AC24" s="38"/>
      <c r="AD24" s="38"/>
      <c r="AE24" s="38"/>
    </row>
    <row r="25" s="2" customFormat="1" ht="6.96" customHeight="1">
      <c r="A25" s="38"/>
      <c r="B25" s="44"/>
      <c r="C25" s="38"/>
      <c r="D25" s="38"/>
      <c r="E25" s="38"/>
      <c r="F25" s="38"/>
      <c r="G25" s="38"/>
      <c r="H25" s="38"/>
      <c r="I25" s="38"/>
      <c r="J25" s="38"/>
      <c r="K25" s="38"/>
      <c r="L25" s="63"/>
      <c r="S25" s="38"/>
      <c r="T25" s="38"/>
      <c r="U25" s="38"/>
      <c r="V25" s="38"/>
      <c r="W25" s="38"/>
      <c r="X25" s="38"/>
      <c r="Y25" s="38"/>
      <c r="Z25" s="38"/>
      <c r="AA25" s="38"/>
      <c r="AB25" s="38"/>
      <c r="AC25" s="38"/>
      <c r="AD25" s="38"/>
      <c r="AE25" s="38"/>
    </row>
    <row r="26" s="2" customFormat="1" ht="12" customHeight="1">
      <c r="A26" s="38"/>
      <c r="B26" s="44"/>
      <c r="C26" s="38"/>
      <c r="D26" s="140" t="s">
        <v>35</v>
      </c>
      <c r="E26" s="38"/>
      <c r="F26" s="38"/>
      <c r="G26" s="38"/>
      <c r="H26" s="38"/>
      <c r="I26" s="38"/>
      <c r="J26" s="38"/>
      <c r="K26" s="38"/>
      <c r="L26" s="63"/>
      <c r="S26" s="38"/>
      <c r="T26" s="38"/>
      <c r="U26" s="38"/>
      <c r="V26" s="38"/>
      <c r="W26" s="38"/>
      <c r="X26" s="38"/>
      <c r="Y26" s="38"/>
      <c r="Z26" s="38"/>
      <c r="AA26" s="38"/>
      <c r="AB26" s="38"/>
      <c r="AC26" s="38"/>
      <c r="AD26" s="38"/>
      <c r="AE26" s="38"/>
    </row>
    <row r="27" s="8" customFormat="1" ht="16.5" customHeight="1">
      <c r="A27" s="145"/>
      <c r="B27" s="146"/>
      <c r="C27" s="145"/>
      <c r="D27" s="145"/>
      <c r="E27" s="147" t="s">
        <v>1</v>
      </c>
      <c r="F27" s="147"/>
      <c r="G27" s="147"/>
      <c r="H27" s="147"/>
      <c r="I27" s="145"/>
      <c r="J27" s="145"/>
      <c r="K27" s="145"/>
      <c r="L27" s="148"/>
      <c r="S27" s="145"/>
      <c r="T27" s="145"/>
      <c r="U27" s="145"/>
      <c r="V27" s="145"/>
      <c r="W27" s="145"/>
      <c r="X27" s="145"/>
      <c r="Y27" s="145"/>
      <c r="Z27" s="145"/>
      <c r="AA27" s="145"/>
      <c r="AB27" s="145"/>
      <c r="AC27" s="145"/>
      <c r="AD27" s="145"/>
      <c r="AE27" s="145"/>
    </row>
    <row r="28" s="2" customFormat="1" ht="6.96" customHeight="1">
      <c r="A28" s="38"/>
      <c r="B28" s="44"/>
      <c r="C28" s="38"/>
      <c r="D28" s="38"/>
      <c r="E28" s="38"/>
      <c r="F28" s="38"/>
      <c r="G28" s="38"/>
      <c r="H28" s="38"/>
      <c r="I28" s="38"/>
      <c r="J28" s="38"/>
      <c r="K28" s="38"/>
      <c r="L28" s="63"/>
      <c r="S28" s="38"/>
      <c r="T28" s="38"/>
      <c r="U28" s="38"/>
      <c r="V28" s="38"/>
      <c r="W28" s="38"/>
      <c r="X28" s="38"/>
      <c r="Y28" s="38"/>
      <c r="Z28" s="38"/>
      <c r="AA28" s="38"/>
      <c r="AB28" s="38"/>
      <c r="AC28" s="38"/>
      <c r="AD28" s="38"/>
      <c r="AE28" s="38"/>
    </row>
    <row r="29" s="2" customFormat="1" ht="6.96" customHeight="1">
      <c r="A29" s="38"/>
      <c r="B29" s="44"/>
      <c r="C29" s="38"/>
      <c r="D29" s="149"/>
      <c r="E29" s="149"/>
      <c r="F29" s="149"/>
      <c r="G29" s="149"/>
      <c r="H29" s="149"/>
      <c r="I29" s="149"/>
      <c r="J29" s="149"/>
      <c r="K29" s="149"/>
      <c r="L29" s="63"/>
      <c r="S29" s="38"/>
      <c r="T29" s="38"/>
      <c r="U29" s="38"/>
      <c r="V29" s="38"/>
      <c r="W29" s="38"/>
      <c r="X29" s="38"/>
      <c r="Y29" s="38"/>
      <c r="Z29" s="38"/>
      <c r="AA29" s="38"/>
      <c r="AB29" s="38"/>
      <c r="AC29" s="38"/>
      <c r="AD29" s="38"/>
      <c r="AE29" s="38"/>
    </row>
    <row r="30" s="2" customFormat="1" ht="25.44" customHeight="1">
      <c r="A30" s="38"/>
      <c r="B30" s="44"/>
      <c r="C30" s="38"/>
      <c r="D30" s="150" t="s">
        <v>36</v>
      </c>
      <c r="E30" s="38"/>
      <c r="F30" s="38"/>
      <c r="G30" s="38"/>
      <c r="H30" s="38"/>
      <c r="I30" s="38"/>
      <c r="J30" s="151">
        <f>ROUNDUP(J122, 2)</f>
        <v>0</v>
      </c>
      <c r="K30" s="38"/>
      <c r="L30" s="63"/>
      <c r="S30" s="38"/>
      <c r="T30" s="38"/>
      <c r="U30" s="38"/>
      <c r="V30" s="38"/>
      <c r="W30" s="38"/>
      <c r="X30" s="38"/>
      <c r="Y30" s="38"/>
      <c r="Z30" s="38"/>
      <c r="AA30" s="38"/>
      <c r="AB30" s="38"/>
      <c r="AC30" s="38"/>
      <c r="AD30" s="38"/>
      <c r="AE30" s="38"/>
    </row>
    <row r="31" s="2" customFormat="1" ht="6.96" customHeight="1">
      <c r="A31" s="38"/>
      <c r="B31" s="44"/>
      <c r="C31" s="38"/>
      <c r="D31" s="149"/>
      <c r="E31" s="149"/>
      <c r="F31" s="149"/>
      <c r="G31" s="149"/>
      <c r="H31" s="149"/>
      <c r="I31" s="149"/>
      <c r="J31" s="149"/>
      <c r="K31" s="149"/>
      <c r="L31" s="63"/>
      <c r="S31" s="38"/>
      <c r="T31" s="38"/>
      <c r="U31" s="38"/>
      <c r="V31" s="38"/>
      <c r="W31" s="38"/>
      <c r="X31" s="38"/>
      <c r="Y31" s="38"/>
      <c r="Z31" s="38"/>
      <c r="AA31" s="38"/>
      <c r="AB31" s="38"/>
      <c r="AC31" s="38"/>
      <c r="AD31" s="38"/>
      <c r="AE31" s="38"/>
    </row>
    <row r="32" s="2" customFormat="1" ht="14.4" customHeight="1">
      <c r="A32" s="38"/>
      <c r="B32" s="44"/>
      <c r="C32" s="38"/>
      <c r="D32" s="38"/>
      <c r="E32" s="38"/>
      <c r="F32" s="152" t="s">
        <v>38</v>
      </c>
      <c r="G32" s="38"/>
      <c r="H32" s="38"/>
      <c r="I32" s="152" t="s">
        <v>37</v>
      </c>
      <c r="J32" s="152" t="s">
        <v>39</v>
      </c>
      <c r="K32" s="38"/>
      <c r="L32" s="63"/>
      <c r="S32" s="38"/>
      <c r="T32" s="38"/>
      <c r="U32" s="38"/>
      <c r="V32" s="38"/>
      <c r="W32" s="38"/>
      <c r="X32" s="38"/>
      <c r="Y32" s="38"/>
      <c r="Z32" s="38"/>
      <c r="AA32" s="38"/>
      <c r="AB32" s="38"/>
      <c r="AC32" s="38"/>
      <c r="AD32" s="38"/>
      <c r="AE32" s="38"/>
    </row>
    <row r="33" s="2" customFormat="1" ht="14.4" customHeight="1">
      <c r="A33" s="38"/>
      <c r="B33" s="44"/>
      <c r="C33" s="38"/>
      <c r="D33" s="153" t="s">
        <v>40</v>
      </c>
      <c r="E33" s="140" t="s">
        <v>41</v>
      </c>
      <c r="F33" s="154">
        <f>ROUNDUP((SUM(BE122:BE135)),  2)</f>
        <v>0</v>
      </c>
      <c r="G33" s="38"/>
      <c r="H33" s="38"/>
      <c r="I33" s="155">
        <v>0.20999999999999999</v>
      </c>
      <c r="J33" s="154">
        <f>ROUNDUP(((SUM(BE122:BE135))*I33),  2)</f>
        <v>0</v>
      </c>
      <c r="K33" s="38"/>
      <c r="L33" s="63"/>
      <c r="S33" s="38"/>
      <c r="T33" s="38"/>
      <c r="U33" s="38"/>
      <c r="V33" s="38"/>
      <c r="W33" s="38"/>
      <c r="X33" s="38"/>
      <c r="Y33" s="38"/>
      <c r="Z33" s="38"/>
      <c r="AA33" s="38"/>
      <c r="AB33" s="38"/>
      <c r="AC33" s="38"/>
      <c r="AD33" s="38"/>
      <c r="AE33" s="38"/>
    </row>
    <row r="34" s="2" customFormat="1" ht="14.4" customHeight="1">
      <c r="A34" s="38"/>
      <c r="B34" s="44"/>
      <c r="C34" s="38"/>
      <c r="D34" s="38"/>
      <c r="E34" s="140" t="s">
        <v>42</v>
      </c>
      <c r="F34" s="154">
        <f>ROUNDUP((SUM(BF122:BF135)),  2)</f>
        <v>0</v>
      </c>
      <c r="G34" s="38"/>
      <c r="H34" s="38"/>
      <c r="I34" s="155">
        <v>0.12</v>
      </c>
      <c r="J34" s="154">
        <f>ROUNDUP(((SUM(BF122:BF135))*I34),  2)</f>
        <v>0</v>
      </c>
      <c r="K34" s="38"/>
      <c r="L34" s="63"/>
      <c r="S34" s="38"/>
      <c r="T34" s="38"/>
      <c r="U34" s="38"/>
      <c r="V34" s="38"/>
      <c r="W34" s="38"/>
      <c r="X34" s="38"/>
      <c r="Y34" s="38"/>
      <c r="Z34" s="38"/>
      <c r="AA34" s="38"/>
      <c r="AB34" s="38"/>
      <c r="AC34" s="38"/>
      <c r="AD34" s="38"/>
      <c r="AE34" s="38"/>
    </row>
    <row r="35" hidden="1" s="2" customFormat="1" ht="14.4" customHeight="1">
      <c r="A35" s="38"/>
      <c r="B35" s="44"/>
      <c r="C35" s="38"/>
      <c r="D35" s="38"/>
      <c r="E35" s="140" t="s">
        <v>43</v>
      </c>
      <c r="F35" s="154">
        <f>ROUNDUP((SUM(BG122:BG135)),  2)</f>
        <v>0</v>
      </c>
      <c r="G35" s="38"/>
      <c r="H35" s="38"/>
      <c r="I35" s="155">
        <v>0.20999999999999999</v>
      </c>
      <c r="J35" s="154">
        <f>0</f>
        <v>0</v>
      </c>
      <c r="K35" s="38"/>
      <c r="L35" s="63"/>
      <c r="S35" s="38"/>
      <c r="T35" s="38"/>
      <c r="U35" s="38"/>
      <c r="V35" s="38"/>
      <c r="W35" s="38"/>
      <c r="X35" s="38"/>
      <c r="Y35" s="38"/>
      <c r="Z35" s="38"/>
      <c r="AA35" s="38"/>
      <c r="AB35" s="38"/>
      <c r="AC35" s="38"/>
      <c r="AD35" s="38"/>
      <c r="AE35" s="38"/>
    </row>
    <row r="36" hidden="1" s="2" customFormat="1" ht="14.4" customHeight="1">
      <c r="A36" s="38"/>
      <c r="B36" s="44"/>
      <c r="C36" s="38"/>
      <c r="D36" s="38"/>
      <c r="E36" s="140" t="s">
        <v>44</v>
      </c>
      <c r="F36" s="154">
        <f>ROUNDUP((SUM(BH122:BH135)),  2)</f>
        <v>0</v>
      </c>
      <c r="G36" s="38"/>
      <c r="H36" s="38"/>
      <c r="I36" s="155">
        <v>0.12</v>
      </c>
      <c r="J36" s="154">
        <f>0</f>
        <v>0</v>
      </c>
      <c r="K36" s="38"/>
      <c r="L36" s="63"/>
      <c r="S36" s="38"/>
      <c r="T36" s="38"/>
      <c r="U36" s="38"/>
      <c r="V36" s="38"/>
      <c r="W36" s="38"/>
      <c r="X36" s="38"/>
      <c r="Y36" s="38"/>
      <c r="Z36" s="38"/>
      <c r="AA36" s="38"/>
      <c r="AB36" s="38"/>
      <c r="AC36" s="38"/>
      <c r="AD36" s="38"/>
      <c r="AE36" s="38"/>
    </row>
    <row r="37" hidden="1" s="2" customFormat="1" ht="14.4" customHeight="1">
      <c r="A37" s="38"/>
      <c r="B37" s="44"/>
      <c r="C37" s="38"/>
      <c r="D37" s="38"/>
      <c r="E37" s="140" t="s">
        <v>45</v>
      </c>
      <c r="F37" s="154">
        <f>ROUNDUP((SUM(BI122:BI135)),  2)</f>
        <v>0</v>
      </c>
      <c r="G37" s="38"/>
      <c r="H37" s="38"/>
      <c r="I37" s="155">
        <v>0</v>
      </c>
      <c r="J37" s="154">
        <f>0</f>
        <v>0</v>
      </c>
      <c r="K37" s="38"/>
      <c r="L37" s="63"/>
      <c r="S37" s="38"/>
      <c r="T37" s="38"/>
      <c r="U37" s="38"/>
      <c r="V37" s="38"/>
      <c r="W37" s="38"/>
      <c r="X37" s="38"/>
      <c r="Y37" s="38"/>
      <c r="Z37" s="38"/>
      <c r="AA37" s="38"/>
      <c r="AB37" s="38"/>
      <c r="AC37" s="38"/>
      <c r="AD37" s="38"/>
      <c r="AE37" s="38"/>
    </row>
    <row r="38" s="2" customFormat="1" ht="6.96" customHeight="1">
      <c r="A38" s="38"/>
      <c r="B38" s="44"/>
      <c r="C38" s="38"/>
      <c r="D38" s="38"/>
      <c r="E38" s="38"/>
      <c r="F38" s="38"/>
      <c r="G38" s="38"/>
      <c r="H38" s="38"/>
      <c r="I38" s="38"/>
      <c r="J38" s="38"/>
      <c r="K38" s="38"/>
      <c r="L38" s="63"/>
      <c r="S38" s="38"/>
      <c r="T38" s="38"/>
      <c r="U38" s="38"/>
      <c r="V38" s="38"/>
      <c r="W38" s="38"/>
      <c r="X38" s="38"/>
      <c r="Y38" s="38"/>
      <c r="Z38" s="38"/>
      <c r="AA38" s="38"/>
      <c r="AB38" s="38"/>
      <c r="AC38" s="38"/>
      <c r="AD38" s="38"/>
      <c r="AE38" s="38"/>
    </row>
    <row r="39" s="2" customFormat="1" ht="25.44" customHeight="1">
      <c r="A39" s="38"/>
      <c r="B39" s="44"/>
      <c r="C39" s="156"/>
      <c r="D39" s="157" t="s">
        <v>46</v>
      </c>
      <c r="E39" s="158"/>
      <c r="F39" s="158"/>
      <c r="G39" s="159" t="s">
        <v>47</v>
      </c>
      <c r="H39" s="160" t="s">
        <v>48</v>
      </c>
      <c r="I39" s="158"/>
      <c r="J39" s="161">
        <f>SUM(J30:J37)</f>
        <v>0</v>
      </c>
      <c r="K39" s="162"/>
      <c r="L39" s="63"/>
      <c r="S39" s="38"/>
      <c r="T39" s="38"/>
      <c r="U39" s="38"/>
      <c r="V39" s="38"/>
      <c r="W39" s="38"/>
      <c r="X39" s="38"/>
      <c r="Y39" s="38"/>
      <c r="Z39" s="38"/>
      <c r="AA39" s="38"/>
      <c r="AB39" s="38"/>
      <c r="AC39" s="38"/>
      <c r="AD39" s="38"/>
      <c r="AE39" s="38"/>
    </row>
    <row r="40" s="2" customFormat="1" ht="14.4" customHeight="1">
      <c r="A40" s="38"/>
      <c r="B40" s="44"/>
      <c r="C40" s="38"/>
      <c r="D40" s="38"/>
      <c r="E40" s="38"/>
      <c r="F40" s="38"/>
      <c r="G40" s="38"/>
      <c r="H40" s="38"/>
      <c r="I40" s="38"/>
      <c r="J40" s="38"/>
      <c r="K40" s="38"/>
      <c r="L40" s="63"/>
      <c r="S40" s="38"/>
      <c r="T40" s="38"/>
      <c r="U40" s="38"/>
      <c r="V40" s="38"/>
      <c r="W40" s="38"/>
      <c r="X40" s="38"/>
      <c r="Y40" s="38"/>
      <c r="Z40" s="38"/>
      <c r="AA40" s="38"/>
      <c r="AB40" s="38"/>
      <c r="AC40" s="38"/>
      <c r="AD40" s="38"/>
      <c r="AE40" s="38"/>
    </row>
    <row r="41" s="1" customFormat="1" ht="14.4" customHeight="1">
      <c r="B41" s="20"/>
      <c r="L41" s="20"/>
    </row>
    <row r="42" s="1" customFormat="1" ht="14.4" customHeight="1">
      <c r="B42" s="20"/>
      <c r="L42" s="20"/>
    </row>
    <row r="43" s="1" customFormat="1" ht="14.4" customHeight="1">
      <c r="B43" s="20"/>
      <c r="L43" s="20"/>
    </row>
    <row r="44" s="1" customFormat="1" ht="14.4" customHeight="1">
      <c r="B44" s="20"/>
      <c r="L44" s="20"/>
    </row>
    <row r="45" s="1" customFormat="1" ht="14.4" customHeight="1">
      <c r="B45" s="20"/>
      <c r="L45" s="20"/>
    </row>
    <row r="46" s="1" customFormat="1" ht="14.4" customHeight="1">
      <c r="B46" s="20"/>
      <c r="L46" s="20"/>
    </row>
    <row r="47" s="1" customFormat="1" ht="14.4" customHeight="1">
      <c r="B47" s="20"/>
      <c r="L47" s="20"/>
    </row>
    <row r="48" s="1" customFormat="1" ht="14.4" customHeight="1">
      <c r="B48" s="20"/>
      <c r="L48" s="20"/>
    </row>
    <row r="49" s="1" customFormat="1" ht="14.4" customHeight="1">
      <c r="B49" s="20"/>
      <c r="L49" s="20"/>
    </row>
    <row r="50" s="2" customFormat="1" ht="14.4" customHeight="1">
      <c r="B50" s="63"/>
      <c r="D50" s="163" t="s">
        <v>49</v>
      </c>
      <c r="E50" s="164"/>
      <c r="F50" s="164"/>
      <c r="G50" s="163" t="s">
        <v>50</v>
      </c>
      <c r="H50" s="164"/>
      <c r="I50" s="164"/>
      <c r="J50" s="164"/>
      <c r="K50" s="164"/>
      <c r="L50" s="63"/>
    </row>
    <row r="51">
      <c r="B51" s="20"/>
      <c r="L51" s="20"/>
    </row>
    <row r="52">
      <c r="B52" s="20"/>
      <c r="L52" s="20"/>
    </row>
    <row r="53">
      <c r="B53" s="20"/>
      <c r="L53" s="20"/>
    </row>
    <row r="54">
      <c r="B54" s="20"/>
      <c r="L54" s="20"/>
    </row>
    <row r="55">
      <c r="B55" s="20"/>
      <c r="L55" s="20"/>
    </row>
    <row r="56">
      <c r="B56" s="20"/>
      <c r="L56" s="20"/>
    </row>
    <row r="57">
      <c r="B57" s="20"/>
      <c r="L57" s="20"/>
    </row>
    <row r="58">
      <c r="B58" s="20"/>
      <c r="L58" s="20"/>
    </row>
    <row r="59">
      <c r="B59" s="20"/>
      <c r="L59" s="20"/>
    </row>
    <row r="60">
      <c r="B60" s="20"/>
      <c r="L60" s="20"/>
    </row>
    <row r="61" s="2" customFormat="1">
      <c r="A61" s="38"/>
      <c r="B61" s="44"/>
      <c r="C61" s="38"/>
      <c r="D61" s="165" t="s">
        <v>51</v>
      </c>
      <c r="E61" s="166"/>
      <c r="F61" s="167" t="s">
        <v>52</v>
      </c>
      <c r="G61" s="165" t="s">
        <v>51</v>
      </c>
      <c r="H61" s="166"/>
      <c r="I61" s="166"/>
      <c r="J61" s="168" t="s">
        <v>52</v>
      </c>
      <c r="K61" s="166"/>
      <c r="L61" s="63"/>
      <c r="S61" s="38"/>
      <c r="T61" s="38"/>
      <c r="U61" s="38"/>
      <c r="V61" s="38"/>
      <c r="W61" s="38"/>
      <c r="X61" s="38"/>
      <c r="Y61" s="38"/>
      <c r="Z61" s="38"/>
      <c r="AA61" s="38"/>
      <c r="AB61" s="38"/>
      <c r="AC61" s="38"/>
      <c r="AD61" s="38"/>
      <c r="AE61" s="38"/>
    </row>
    <row r="62">
      <c r="B62" s="20"/>
      <c r="L62" s="20"/>
    </row>
    <row r="63">
      <c r="B63" s="20"/>
      <c r="L63" s="20"/>
    </row>
    <row r="64">
      <c r="B64" s="20"/>
      <c r="L64" s="20"/>
    </row>
    <row r="65" s="2" customFormat="1">
      <c r="A65" s="38"/>
      <c r="B65" s="44"/>
      <c r="C65" s="38"/>
      <c r="D65" s="163" t="s">
        <v>53</v>
      </c>
      <c r="E65" s="169"/>
      <c r="F65" s="169"/>
      <c r="G65" s="163" t="s">
        <v>54</v>
      </c>
      <c r="H65" s="169"/>
      <c r="I65" s="169"/>
      <c r="J65" s="169"/>
      <c r="K65" s="169"/>
      <c r="L65" s="63"/>
      <c r="S65" s="38"/>
      <c r="T65" s="38"/>
      <c r="U65" s="38"/>
      <c r="V65" s="38"/>
      <c r="W65" s="38"/>
      <c r="X65" s="38"/>
      <c r="Y65" s="38"/>
      <c r="Z65" s="38"/>
      <c r="AA65" s="38"/>
      <c r="AB65" s="38"/>
      <c r="AC65" s="38"/>
      <c r="AD65" s="38"/>
      <c r="AE65" s="38"/>
    </row>
    <row r="66">
      <c r="B66" s="20"/>
      <c r="L66" s="20"/>
    </row>
    <row r="67">
      <c r="B67" s="20"/>
      <c r="L67" s="20"/>
    </row>
    <row r="68">
      <c r="B68" s="20"/>
      <c r="L68" s="20"/>
    </row>
    <row r="69">
      <c r="B69" s="20"/>
      <c r="L69" s="20"/>
    </row>
    <row r="70">
      <c r="B70" s="20"/>
      <c r="L70" s="20"/>
    </row>
    <row r="71">
      <c r="B71" s="20"/>
      <c r="L71" s="20"/>
    </row>
    <row r="72">
      <c r="B72" s="20"/>
      <c r="L72" s="20"/>
    </row>
    <row r="73">
      <c r="B73" s="20"/>
      <c r="L73" s="20"/>
    </row>
    <row r="74">
      <c r="B74" s="20"/>
      <c r="L74" s="20"/>
    </row>
    <row r="75">
      <c r="B75" s="20"/>
      <c r="L75" s="20"/>
    </row>
    <row r="76" s="2" customFormat="1">
      <c r="A76" s="38"/>
      <c r="B76" s="44"/>
      <c r="C76" s="38"/>
      <c r="D76" s="165" t="s">
        <v>51</v>
      </c>
      <c r="E76" s="166"/>
      <c r="F76" s="167" t="s">
        <v>52</v>
      </c>
      <c r="G76" s="165" t="s">
        <v>51</v>
      </c>
      <c r="H76" s="166"/>
      <c r="I76" s="166"/>
      <c r="J76" s="168" t="s">
        <v>52</v>
      </c>
      <c r="K76" s="166"/>
      <c r="L76" s="63"/>
      <c r="S76" s="38"/>
      <c r="T76" s="38"/>
      <c r="U76" s="38"/>
      <c r="V76" s="38"/>
      <c r="W76" s="38"/>
      <c r="X76" s="38"/>
      <c r="Y76" s="38"/>
      <c r="Z76" s="38"/>
      <c r="AA76" s="38"/>
      <c r="AB76" s="38"/>
      <c r="AC76" s="38"/>
      <c r="AD76" s="38"/>
      <c r="AE76" s="38"/>
    </row>
    <row r="77" s="2" customFormat="1" ht="14.4" customHeight="1">
      <c r="A77" s="38"/>
      <c r="B77" s="170"/>
      <c r="C77" s="171"/>
      <c r="D77" s="171"/>
      <c r="E77" s="171"/>
      <c r="F77" s="171"/>
      <c r="G77" s="171"/>
      <c r="H77" s="171"/>
      <c r="I77" s="171"/>
      <c r="J77" s="171"/>
      <c r="K77" s="171"/>
      <c r="L77" s="63"/>
      <c r="S77" s="38"/>
      <c r="T77" s="38"/>
      <c r="U77" s="38"/>
      <c r="V77" s="38"/>
      <c r="W77" s="38"/>
      <c r="X77" s="38"/>
      <c r="Y77" s="38"/>
      <c r="Z77" s="38"/>
      <c r="AA77" s="38"/>
      <c r="AB77" s="38"/>
      <c r="AC77" s="38"/>
      <c r="AD77" s="38"/>
      <c r="AE77" s="38"/>
    </row>
    <row r="81" s="2" customFormat="1" ht="6.96" customHeight="1">
      <c r="A81" s="38"/>
      <c r="B81" s="172"/>
      <c r="C81" s="173"/>
      <c r="D81" s="173"/>
      <c r="E81" s="173"/>
      <c r="F81" s="173"/>
      <c r="G81" s="173"/>
      <c r="H81" s="173"/>
      <c r="I81" s="173"/>
      <c r="J81" s="173"/>
      <c r="K81" s="173"/>
      <c r="L81" s="63"/>
      <c r="S81" s="38"/>
      <c r="T81" s="38"/>
      <c r="U81" s="38"/>
      <c r="V81" s="38"/>
      <c r="W81" s="38"/>
      <c r="X81" s="38"/>
      <c r="Y81" s="38"/>
      <c r="Z81" s="38"/>
      <c r="AA81" s="38"/>
      <c r="AB81" s="38"/>
      <c r="AC81" s="38"/>
      <c r="AD81" s="38"/>
      <c r="AE81" s="38"/>
    </row>
    <row r="82" s="2" customFormat="1" ht="24.96" customHeight="1">
      <c r="A82" s="38"/>
      <c r="B82" s="39"/>
      <c r="C82" s="23" t="s">
        <v>100</v>
      </c>
      <c r="D82" s="40"/>
      <c r="E82" s="40"/>
      <c r="F82" s="40"/>
      <c r="G82" s="40"/>
      <c r="H82" s="40"/>
      <c r="I82" s="40"/>
      <c r="J82" s="40"/>
      <c r="K82" s="40"/>
      <c r="L82" s="63"/>
      <c r="S82" s="38"/>
      <c r="T82" s="38"/>
      <c r="U82" s="38"/>
      <c r="V82" s="38"/>
      <c r="W82" s="38"/>
      <c r="X82" s="38"/>
      <c r="Y82" s="38"/>
      <c r="Z82" s="38"/>
      <c r="AA82" s="38"/>
      <c r="AB82" s="38"/>
      <c r="AC82" s="38"/>
      <c r="AD82" s="38"/>
      <c r="AE82" s="38"/>
    </row>
    <row r="83" s="2" customFormat="1" ht="6.96" customHeight="1">
      <c r="A83" s="38"/>
      <c r="B83" s="39"/>
      <c r="C83" s="40"/>
      <c r="D83" s="40"/>
      <c r="E83" s="40"/>
      <c r="F83" s="40"/>
      <c r="G83" s="40"/>
      <c r="H83" s="40"/>
      <c r="I83" s="40"/>
      <c r="J83" s="40"/>
      <c r="K83" s="40"/>
      <c r="L83" s="63"/>
      <c r="S83" s="38"/>
      <c r="T83" s="38"/>
      <c r="U83" s="38"/>
      <c r="V83" s="38"/>
      <c r="W83" s="38"/>
      <c r="X83" s="38"/>
      <c r="Y83" s="38"/>
      <c r="Z83" s="38"/>
      <c r="AA83" s="38"/>
      <c r="AB83" s="38"/>
      <c r="AC83" s="38"/>
      <c r="AD83" s="38"/>
      <c r="AE83" s="38"/>
    </row>
    <row r="84" s="2" customFormat="1" ht="12" customHeight="1">
      <c r="A84" s="38"/>
      <c r="B84" s="39"/>
      <c r="C84" s="32" t="s">
        <v>16</v>
      </c>
      <c r="D84" s="40"/>
      <c r="E84" s="40"/>
      <c r="F84" s="40"/>
      <c r="G84" s="40"/>
      <c r="H84" s="40"/>
      <c r="I84" s="40"/>
      <c r="J84" s="40"/>
      <c r="K84" s="40"/>
      <c r="L84" s="63"/>
      <c r="S84" s="38"/>
      <c r="T84" s="38"/>
      <c r="U84" s="38"/>
      <c r="V84" s="38"/>
      <c r="W84" s="38"/>
      <c r="X84" s="38"/>
      <c r="Y84" s="38"/>
      <c r="Z84" s="38"/>
      <c r="AA84" s="38"/>
      <c r="AB84" s="38"/>
      <c r="AC84" s="38"/>
      <c r="AD84" s="38"/>
      <c r="AE84" s="38"/>
    </row>
    <row r="85" s="2" customFormat="1" ht="26.25" customHeight="1">
      <c r="A85" s="38"/>
      <c r="B85" s="39"/>
      <c r="C85" s="40"/>
      <c r="D85" s="40"/>
      <c r="E85" s="174" t="str">
        <f>E7</f>
        <v>007_2025 - Ochlazování kanceláří MěÚ b (1.-4.NP) VZT pro klientskou halu (1.NP)</v>
      </c>
      <c r="F85" s="32"/>
      <c r="G85" s="32"/>
      <c r="H85" s="32"/>
      <c r="I85" s="40"/>
      <c r="J85" s="40"/>
      <c r="K85" s="40"/>
      <c r="L85" s="63"/>
      <c r="S85" s="38"/>
      <c r="T85" s="38"/>
      <c r="U85" s="38"/>
      <c r="V85" s="38"/>
      <c r="W85" s="38"/>
      <c r="X85" s="38"/>
      <c r="Y85" s="38"/>
      <c r="Z85" s="38"/>
      <c r="AA85" s="38"/>
      <c r="AB85" s="38"/>
      <c r="AC85" s="38"/>
      <c r="AD85" s="38"/>
      <c r="AE85" s="38"/>
    </row>
    <row r="86" s="2" customFormat="1" ht="12" customHeight="1">
      <c r="A86" s="38"/>
      <c r="B86" s="39"/>
      <c r="C86" s="32" t="s">
        <v>98</v>
      </c>
      <c r="D86" s="40"/>
      <c r="E86" s="40"/>
      <c r="F86" s="40"/>
      <c r="G86" s="40"/>
      <c r="H86" s="40"/>
      <c r="I86" s="40"/>
      <c r="J86" s="40"/>
      <c r="K86" s="40"/>
      <c r="L86" s="63"/>
      <c r="S86" s="38"/>
      <c r="T86" s="38"/>
      <c r="U86" s="38"/>
      <c r="V86" s="38"/>
      <c r="W86" s="38"/>
      <c r="X86" s="38"/>
      <c r="Y86" s="38"/>
      <c r="Z86" s="38"/>
      <c r="AA86" s="38"/>
      <c r="AB86" s="38"/>
      <c r="AC86" s="38"/>
      <c r="AD86" s="38"/>
      <c r="AE86" s="38"/>
    </row>
    <row r="87" s="2" customFormat="1" ht="16.5" customHeight="1">
      <c r="A87" s="38"/>
      <c r="B87" s="39"/>
      <c r="C87" s="40"/>
      <c r="D87" s="40"/>
      <c r="E87" s="76" t="str">
        <f>E9</f>
        <v>VRN - Vedlejší rozpočtové...</v>
      </c>
      <c r="F87" s="40"/>
      <c r="G87" s="40"/>
      <c r="H87" s="40"/>
      <c r="I87" s="40"/>
      <c r="J87" s="40"/>
      <c r="K87" s="40"/>
      <c r="L87" s="63"/>
      <c r="S87" s="38"/>
      <c r="T87" s="38"/>
      <c r="U87" s="38"/>
      <c r="V87" s="38"/>
      <c r="W87" s="38"/>
      <c r="X87" s="38"/>
      <c r="Y87" s="38"/>
      <c r="Z87" s="38"/>
      <c r="AA87" s="38"/>
      <c r="AB87" s="38"/>
      <c r="AC87" s="38"/>
      <c r="AD87" s="38"/>
      <c r="AE87" s="38"/>
    </row>
    <row r="88" s="2" customFormat="1" ht="6.96" customHeight="1">
      <c r="A88" s="38"/>
      <c r="B88" s="39"/>
      <c r="C88" s="40"/>
      <c r="D88" s="40"/>
      <c r="E88" s="40"/>
      <c r="F88" s="40"/>
      <c r="G88" s="40"/>
      <c r="H88" s="40"/>
      <c r="I88" s="40"/>
      <c r="J88" s="40"/>
      <c r="K88" s="40"/>
      <c r="L88" s="63"/>
      <c r="S88" s="38"/>
      <c r="T88" s="38"/>
      <c r="U88" s="38"/>
      <c r="V88" s="38"/>
      <c r="W88" s="38"/>
      <c r="X88" s="38"/>
      <c r="Y88" s="38"/>
      <c r="Z88" s="38"/>
      <c r="AA88" s="38"/>
      <c r="AB88" s="38"/>
      <c r="AC88" s="38"/>
      <c r="AD88" s="38"/>
      <c r="AE88" s="38"/>
    </row>
    <row r="89" s="2" customFormat="1" ht="12" customHeight="1">
      <c r="A89" s="38"/>
      <c r="B89" s="39"/>
      <c r="C89" s="32" t="s">
        <v>22</v>
      </c>
      <c r="D89" s="40"/>
      <c r="E89" s="40"/>
      <c r="F89" s="27" t="str">
        <f>F12</f>
        <v xml:space="preserve"> </v>
      </c>
      <c r="G89" s="40"/>
      <c r="H89" s="40"/>
      <c r="I89" s="32" t="s">
        <v>24</v>
      </c>
      <c r="J89" s="79" t="str">
        <f>IF(J12="","",J12)</f>
        <v>27. 2. 2026</v>
      </c>
      <c r="K89" s="40"/>
      <c r="L89" s="63"/>
      <c r="S89" s="38"/>
      <c r="T89" s="38"/>
      <c r="U89" s="38"/>
      <c r="V89" s="38"/>
      <c r="W89" s="38"/>
      <c r="X89" s="38"/>
      <c r="Y89" s="38"/>
      <c r="Z89" s="38"/>
      <c r="AA89" s="38"/>
      <c r="AB89" s="38"/>
      <c r="AC89" s="38"/>
      <c r="AD89" s="38"/>
      <c r="AE89" s="38"/>
    </row>
    <row r="90" s="2" customFormat="1" ht="6.96" customHeight="1">
      <c r="A90" s="38"/>
      <c r="B90" s="39"/>
      <c r="C90" s="40"/>
      <c r="D90" s="40"/>
      <c r="E90" s="40"/>
      <c r="F90" s="40"/>
      <c r="G90" s="40"/>
      <c r="H90" s="40"/>
      <c r="I90" s="40"/>
      <c r="J90" s="40"/>
      <c r="K90" s="40"/>
      <c r="L90" s="63"/>
      <c r="S90" s="38"/>
      <c r="T90" s="38"/>
      <c r="U90" s="38"/>
      <c r="V90" s="38"/>
      <c r="W90" s="38"/>
      <c r="X90" s="38"/>
      <c r="Y90" s="38"/>
      <c r="Z90" s="38"/>
      <c r="AA90" s="38"/>
      <c r="AB90" s="38"/>
      <c r="AC90" s="38"/>
      <c r="AD90" s="38"/>
      <c r="AE90" s="38"/>
    </row>
    <row r="91" s="2" customFormat="1" ht="15.15" customHeight="1">
      <c r="A91" s="38"/>
      <c r="B91" s="39"/>
      <c r="C91" s="32" t="s">
        <v>28</v>
      </c>
      <c r="D91" s="40"/>
      <c r="E91" s="40"/>
      <c r="F91" s="27" t="str">
        <f>E15</f>
        <v xml:space="preserve"> </v>
      </c>
      <c r="G91" s="40"/>
      <c r="H91" s="40"/>
      <c r="I91" s="32" t="s">
        <v>33</v>
      </c>
      <c r="J91" s="36" t="str">
        <f>E21</f>
        <v xml:space="preserve"> </v>
      </c>
      <c r="K91" s="40"/>
      <c r="L91" s="63"/>
      <c r="S91" s="38"/>
      <c r="T91" s="38"/>
      <c r="U91" s="38"/>
      <c r="V91" s="38"/>
      <c r="W91" s="38"/>
      <c r="X91" s="38"/>
      <c r="Y91" s="38"/>
      <c r="Z91" s="38"/>
      <c r="AA91" s="38"/>
      <c r="AB91" s="38"/>
      <c r="AC91" s="38"/>
      <c r="AD91" s="38"/>
      <c r="AE91" s="38"/>
    </row>
    <row r="92" s="2" customFormat="1" ht="15.15" customHeight="1">
      <c r="A92" s="38"/>
      <c r="B92" s="39"/>
      <c r="C92" s="32" t="s">
        <v>31</v>
      </c>
      <c r="D92" s="40"/>
      <c r="E92" s="40"/>
      <c r="F92" s="27" t="str">
        <f>IF(E18="","",E18)</f>
        <v>Vyplň údaj</v>
      </c>
      <c r="G92" s="40"/>
      <c r="H92" s="40"/>
      <c r="I92" s="32" t="s">
        <v>34</v>
      </c>
      <c r="J92" s="36" t="str">
        <f>E24</f>
        <v xml:space="preserve"> </v>
      </c>
      <c r="K92" s="40"/>
      <c r="L92" s="63"/>
      <c r="S92" s="38"/>
      <c r="T92" s="38"/>
      <c r="U92" s="38"/>
      <c r="V92" s="38"/>
      <c r="W92" s="38"/>
      <c r="X92" s="38"/>
      <c r="Y92" s="38"/>
      <c r="Z92" s="38"/>
      <c r="AA92" s="38"/>
      <c r="AB92" s="38"/>
      <c r="AC92" s="38"/>
      <c r="AD92" s="38"/>
      <c r="AE92" s="38"/>
    </row>
    <row r="93" s="2" customFormat="1" ht="10.32" customHeight="1">
      <c r="A93" s="38"/>
      <c r="B93" s="39"/>
      <c r="C93" s="40"/>
      <c r="D93" s="40"/>
      <c r="E93" s="40"/>
      <c r="F93" s="40"/>
      <c r="G93" s="40"/>
      <c r="H93" s="40"/>
      <c r="I93" s="40"/>
      <c r="J93" s="40"/>
      <c r="K93" s="40"/>
      <c r="L93" s="63"/>
      <c r="S93" s="38"/>
      <c r="T93" s="38"/>
      <c r="U93" s="38"/>
      <c r="V93" s="38"/>
      <c r="W93" s="38"/>
      <c r="X93" s="38"/>
      <c r="Y93" s="38"/>
      <c r="Z93" s="38"/>
      <c r="AA93" s="38"/>
      <c r="AB93" s="38"/>
      <c r="AC93" s="38"/>
      <c r="AD93" s="38"/>
      <c r="AE93" s="38"/>
    </row>
    <row r="94" s="2" customFormat="1" ht="29.28" customHeight="1">
      <c r="A94" s="38"/>
      <c r="B94" s="39"/>
      <c r="C94" s="175" t="s">
        <v>101</v>
      </c>
      <c r="D94" s="176"/>
      <c r="E94" s="176"/>
      <c r="F94" s="176"/>
      <c r="G94" s="176"/>
      <c r="H94" s="176"/>
      <c r="I94" s="176"/>
      <c r="J94" s="177" t="s">
        <v>102</v>
      </c>
      <c r="K94" s="176"/>
      <c r="L94" s="63"/>
      <c r="S94" s="38"/>
      <c r="T94" s="38"/>
      <c r="U94" s="38"/>
      <c r="V94" s="38"/>
      <c r="W94" s="38"/>
      <c r="X94" s="38"/>
      <c r="Y94" s="38"/>
      <c r="Z94" s="38"/>
      <c r="AA94" s="38"/>
      <c r="AB94" s="38"/>
      <c r="AC94" s="38"/>
      <c r="AD94" s="38"/>
      <c r="AE94" s="38"/>
    </row>
    <row r="95" s="2" customFormat="1" ht="10.32" customHeight="1">
      <c r="A95" s="38"/>
      <c r="B95" s="39"/>
      <c r="C95" s="40"/>
      <c r="D95" s="40"/>
      <c r="E95" s="40"/>
      <c r="F95" s="40"/>
      <c r="G95" s="40"/>
      <c r="H95" s="40"/>
      <c r="I95" s="40"/>
      <c r="J95" s="40"/>
      <c r="K95" s="40"/>
      <c r="L95" s="63"/>
      <c r="S95" s="38"/>
      <c r="T95" s="38"/>
      <c r="U95" s="38"/>
      <c r="V95" s="38"/>
      <c r="W95" s="38"/>
      <c r="X95" s="38"/>
      <c r="Y95" s="38"/>
      <c r="Z95" s="38"/>
      <c r="AA95" s="38"/>
      <c r="AB95" s="38"/>
      <c r="AC95" s="38"/>
      <c r="AD95" s="38"/>
      <c r="AE95" s="38"/>
    </row>
    <row r="96" s="2" customFormat="1" ht="22.8" customHeight="1">
      <c r="A96" s="38"/>
      <c r="B96" s="39"/>
      <c r="C96" s="178" t="s">
        <v>103</v>
      </c>
      <c r="D96" s="40"/>
      <c r="E96" s="40"/>
      <c r="F96" s="40"/>
      <c r="G96" s="40"/>
      <c r="H96" s="40"/>
      <c r="I96" s="40"/>
      <c r="J96" s="110">
        <f>J122</f>
        <v>0</v>
      </c>
      <c r="K96" s="40"/>
      <c r="L96" s="63"/>
      <c r="S96" s="38"/>
      <c r="T96" s="38"/>
      <c r="U96" s="38"/>
      <c r="V96" s="38"/>
      <c r="W96" s="38"/>
      <c r="X96" s="38"/>
      <c r="Y96" s="38"/>
      <c r="Z96" s="38"/>
      <c r="AA96" s="38"/>
      <c r="AB96" s="38"/>
      <c r="AC96" s="38"/>
      <c r="AD96" s="38"/>
      <c r="AE96" s="38"/>
      <c r="AU96" s="17" t="s">
        <v>104</v>
      </c>
    </row>
    <row r="97" s="9" customFormat="1" ht="24.96" customHeight="1">
      <c r="A97" s="9"/>
      <c r="B97" s="179"/>
      <c r="C97" s="180"/>
      <c r="D97" s="181" t="s">
        <v>348</v>
      </c>
      <c r="E97" s="182"/>
      <c r="F97" s="182"/>
      <c r="G97" s="182"/>
      <c r="H97" s="182"/>
      <c r="I97" s="182"/>
      <c r="J97" s="183">
        <f>J123</f>
        <v>0</v>
      </c>
      <c r="K97" s="180"/>
      <c r="L97" s="184"/>
      <c r="S97" s="9"/>
      <c r="T97" s="9"/>
      <c r="U97" s="9"/>
      <c r="V97" s="9"/>
      <c r="W97" s="9"/>
      <c r="X97" s="9"/>
      <c r="Y97" s="9"/>
      <c r="Z97" s="9"/>
      <c r="AA97" s="9"/>
      <c r="AB97" s="9"/>
      <c r="AC97" s="9"/>
      <c r="AD97" s="9"/>
      <c r="AE97" s="9"/>
    </row>
    <row r="98" s="10" customFormat="1" ht="19.92" customHeight="1">
      <c r="A98" s="10"/>
      <c r="B98" s="185"/>
      <c r="C98" s="186"/>
      <c r="D98" s="187" t="s">
        <v>349</v>
      </c>
      <c r="E98" s="188"/>
      <c r="F98" s="188"/>
      <c r="G98" s="188"/>
      <c r="H98" s="188"/>
      <c r="I98" s="188"/>
      <c r="J98" s="189">
        <f>J124</f>
        <v>0</v>
      </c>
      <c r="K98" s="186"/>
      <c r="L98" s="190"/>
      <c r="S98" s="10"/>
      <c r="T98" s="10"/>
      <c r="U98" s="10"/>
      <c r="V98" s="10"/>
      <c r="W98" s="10"/>
      <c r="X98" s="10"/>
      <c r="Y98" s="10"/>
      <c r="Z98" s="10"/>
      <c r="AA98" s="10"/>
      <c r="AB98" s="10"/>
      <c r="AC98" s="10"/>
      <c r="AD98" s="10"/>
      <c r="AE98" s="10"/>
    </row>
    <row r="99" s="10" customFormat="1" ht="19.92" customHeight="1">
      <c r="A99" s="10"/>
      <c r="B99" s="185"/>
      <c r="C99" s="186"/>
      <c r="D99" s="187" t="s">
        <v>826</v>
      </c>
      <c r="E99" s="188"/>
      <c r="F99" s="188"/>
      <c r="G99" s="188"/>
      <c r="H99" s="188"/>
      <c r="I99" s="188"/>
      <c r="J99" s="189">
        <f>J126</f>
        <v>0</v>
      </c>
      <c r="K99" s="186"/>
      <c r="L99" s="190"/>
      <c r="S99" s="10"/>
      <c r="T99" s="10"/>
      <c r="U99" s="10"/>
      <c r="V99" s="10"/>
      <c r="W99" s="10"/>
      <c r="X99" s="10"/>
      <c r="Y99" s="10"/>
      <c r="Z99" s="10"/>
      <c r="AA99" s="10"/>
      <c r="AB99" s="10"/>
      <c r="AC99" s="10"/>
      <c r="AD99" s="10"/>
      <c r="AE99" s="10"/>
    </row>
    <row r="100" s="10" customFormat="1" ht="19.92" customHeight="1">
      <c r="A100" s="10"/>
      <c r="B100" s="185"/>
      <c r="C100" s="186"/>
      <c r="D100" s="187" t="s">
        <v>827</v>
      </c>
      <c r="E100" s="188"/>
      <c r="F100" s="188"/>
      <c r="G100" s="188"/>
      <c r="H100" s="188"/>
      <c r="I100" s="188"/>
      <c r="J100" s="189">
        <f>J128</f>
        <v>0</v>
      </c>
      <c r="K100" s="186"/>
      <c r="L100" s="190"/>
      <c r="S100" s="10"/>
      <c r="T100" s="10"/>
      <c r="U100" s="10"/>
      <c r="V100" s="10"/>
      <c r="W100" s="10"/>
      <c r="X100" s="10"/>
      <c r="Y100" s="10"/>
      <c r="Z100" s="10"/>
      <c r="AA100" s="10"/>
      <c r="AB100" s="10"/>
      <c r="AC100" s="10"/>
      <c r="AD100" s="10"/>
      <c r="AE100" s="10"/>
    </row>
    <row r="101" s="10" customFormat="1" ht="19.92" customHeight="1">
      <c r="A101" s="10"/>
      <c r="B101" s="185"/>
      <c r="C101" s="186"/>
      <c r="D101" s="187" t="s">
        <v>350</v>
      </c>
      <c r="E101" s="188"/>
      <c r="F101" s="188"/>
      <c r="G101" s="188"/>
      <c r="H101" s="188"/>
      <c r="I101" s="188"/>
      <c r="J101" s="189">
        <f>J130</f>
        <v>0</v>
      </c>
      <c r="K101" s="186"/>
      <c r="L101" s="190"/>
      <c r="S101" s="10"/>
      <c r="T101" s="10"/>
      <c r="U101" s="10"/>
      <c r="V101" s="10"/>
      <c r="W101" s="10"/>
      <c r="X101" s="10"/>
      <c r="Y101" s="10"/>
      <c r="Z101" s="10"/>
      <c r="AA101" s="10"/>
      <c r="AB101" s="10"/>
      <c r="AC101" s="10"/>
      <c r="AD101" s="10"/>
      <c r="AE101" s="10"/>
    </row>
    <row r="102" s="10" customFormat="1" ht="19.92" customHeight="1">
      <c r="A102" s="10"/>
      <c r="B102" s="185"/>
      <c r="C102" s="186"/>
      <c r="D102" s="187" t="s">
        <v>352</v>
      </c>
      <c r="E102" s="188"/>
      <c r="F102" s="188"/>
      <c r="G102" s="188"/>
      <c r="H102" s="188"/>
      <c r="I102" s="188"/>
      <c r="J102" s="189">
        <f>J134</f>
        <v>0</v>
      </c>
      <c r="K102" s="186"/>
      <c r="L102" s="190"/>
      <c r="S102" s="10"/>
      <c r="T102" s="10"/>
      <c r="U102" s="10"/>
      <c r="V102" s="10"/>
      <c r="W102" s="10"/>
      <c r="X102" s="10"/>
      <c r="Y102" s="10"/>
      <c r="Z102" s="10"/>
      <c r="AA102" s="10"/>
      <c r="AB102" s="10"/>
      <c r="AC102" s="10"/>
      <c r="AD102" s="10"/>
      <c r="AE102" s="10"/>
    </row>
    <row r="103" s="2" customFormat="1" ht="21.84" customHeight="1">
      <c r="A103" s="38"/>
      <c r="B103" s="39"/>
      <c r="C103" s="40"/>
      <c r="D103" s="40"/>
      <c r="E103" s="40"/>
      <c r="F103" s="40"/>
      <c r="G103" s="40"/>
      <c r="H103" s="40"/>
      <c r="I103" s="40"/>
      <c r="J103" s="40"/>
      <c r="K103" s="40"/>
      <c r="L103" s="63"/>
      <c r="S103" s="38"/>
      <c r="T103" s="38"/>
      <c r="U103" s="38"/>
      <c r="V103" s="38"/>
      <c r="W103" s="38"/>
      <c r="X103" s="38"/>
      <c r="Y103" s="38"/>
      <c r="Z103" s="38"/>
      <c r="AA103" s="38"/>
      <c r="AB103" s="38"/>
      <c r="AC103" s="38"/>
      <c r="AD103" s="38"/>
      <c r="AE103" s="38"/>
    </row>
    <row r="104" s="2" customFormat="1" ht="6.96" customHeight="1">
      <c r="A104" s="38"/>
      <c r="B104" s="66"/>
      <c r="C104" s="67"/>
      <c r="D104" s="67"/>
      <c r="E104" s="67"/>
      <c r="F104" s="67"/>
      <c r="G104" s="67"/>
      <c r="H104" s="67"/>
      <c r="I104" s="67"/>
      <c r="J104" s="67"/>
      <c r="K104" s="67"/>
      <c r="L104" s="63"/>
      <c r="S104" s="38"/>
      <c r="T104" s="38"/>
      <c r="U104" s="38"/>
      <c r="V104" s="38"/>
      <c r="W104" s="38"/>
      <c r="X104" s="38"/>
      <c r="Y104" s="38"/>
      <c r="Z104" s="38"/>
      <c r="AA104" s="38"/>
      <c r="AB104" s="38"/>
      <c r="AC104" s="38"/>
      <c r="AD104" s="38"/>
      <c r="AE104" s="38"/>
    </row>
    <row r="108" s="2" customFormat="1" ht="6.96" customHeight="1">
      <c r="A108" s="38"/>
      <c r="B108" s="68"/>
      <c r="C108" s="69"/>
      <c r="D108" s="69"/>
      <c r="E108" s="69"/>
      <c r="F108" s="69"/>
      <c r="G108" s="69"/>
      <c r="H108" s="69"/>
      <c r="I108" s="69"/>
      <c r="J108" s="69"/>
      <c r="K108" s="69"/>
      <c r="L108" s="63"/>
      <c r="S108" s="38"/>
      <c r="T108" s="38"/>
      <c r="U108" s="38"/>
      <c r="V108" s="38"/>
      <c r="W108" s="38"/>
      <c r="X108" s="38"/>
      <c r="Y108" s="38"/>
      <c r="Z108" s="38"/>
      <c r="AA108" s="38"/>
      <c r="AB108" s="38"/>
      <c r="AC108" s="38"/>
      <c r="AD108" s="38"/>
      <c r="AE108" s="38"/>
    </row>
    <row r="109" s="2" customFormat="1" ht="24.96" customHeight="1">
      <c r="A109" s="38"/>
      <c r="B109" s="39"/>
      <c r="C109" s="23" t="s">
        <v>113</v>
      </c>
      <c r="D109" s="40"/>
      <c r="E109" s="40"/>
      <c r="F109" s="40"/>
      <c r="G109" s="40"/>
      <c r="H109" s="40"/>
      <c r="I109" s="40"/>
      <c r="J109" s="40"/>
      <c r="K109" s="40"/>
      <c r="L109" s="63"/>
      <c r="S109" s="38"/>
      <c r="T109" s="38"/>
      <c r="U109" s="38"/>
      <c r="V109" s="38"/>
      <c r="W109" s="38"/>
      <c r="X109" s="38"/>
      <c r="Y109" s="38"/>
      <c r="Z109" s="38"/>
      <c r="AA109" s="38"/>
      <c r="AB109" s="38"/>
      <c r="AC109" s="38"/>
      <c r="AD109" s="38"/>
      <c r="AE109" s="38"/>
    </row>
    <row r="110" s="2" customFormat="1" ht="6.96" customHeight="1">
      <c r="A110" s="38"/>
      <c r="B110" s="39"/>
      <c r="C110" s="40"/>
      <c r="D110" s="40"/>
      <c r="E110" s="40"/>
      <c r="F110" s="40"/>
      <c r="G110" s="40"/>
      <c r="H110" s="40"/>
      <c r="I110" s="40"/>
      <c r="J110" s="40"/>
      <c r="K110" s="40"/>
      <c r="L110" s="63"/>
      <c r="S110" s="38"/>
      <c r="T110" s="38"/>
      <c r="U110" s="38"/>
      <c r="V110" s="38"/>
      <c r="W110" s="38"/>
      <c r="X110" s="38"/>
      <c r="Y110" s="38"/>
      <c r="Z110" s="38"/>
      <c r="AA110" s="38"/>
      <c r="AB110" s="38"/>
      <c r="AC110" s="38"/>
      <c r="AD110" s="38"/>
      <c r="AE110" s="38"/>
    </row>
    <row r="111" s="2" customFormat="1" ht="12" customHeight="1">
      <c r="A111" s="38"/>
      <c r="B111" s="39"/>
      <c r="C111" s="32" t="s">
        <v>16</v>
      </c>
      <c r="D111" s="40"/>
      <c r="E111" s="40"/>
      <c r="F111" s="40"/>
      <c r="G111" s="40"/>
      <c r="H111" s="40"/>
      <c r="I111" s="40"/>
      <c r="J111" s="40"/>
      <c r="K111" s="40"/>
      <c r="L111" s="63"/>
      <c r="S111" s="38"/>
      <c r="T111" s="38"/>
      <c r="U111" s="38"/>
      <c r="V111" s="38"/>
      <c r="W111" s="38"/>
      <c r="X111" s="38"/>
      <c r="Y111" s="38"/>
      <c r="Z111" s="38"/>
      <c r="AA111" s="38"/>
      <c r="AB111" s="38"/>
      <c r="AC111" s="38"/>
      <c r="AD111" s="38"/>
      <c r="AE111" s="38"/>
    </row>
    <row r="112" s="2" customFormat="1" ht="26.25" customHeight="1">
      <c r="A112" s="38"/>
      <c r="B112" s="39"/>
      <c r="C112" s="40"/>
      <c r="D112" s="40"/>
      <c r="E112" s="174" t="str">
        <f>E7</f>
        <v>007_2025 - Ochlazování kanceláří MěÚ b (1.-4.NP) VZT pro klientskou halu (1.NP)</v>
      </c>
      <c r="F112" s="32"/>
      <c r="G112" s="32"/>
      <c r="H112" s="32"/>
      <c r="I112" s="40"/>
      <c r="J112" s="40"/>
      <c r="K112" s="40"/>
      <c r="L112" s="63"/>
      <c r="S112" s="38"/>
      <c r="T112" s="38"/>
      <c r="U112" s="38"/>
      <c r="V112" s="38"/>
      <c r="W112" s="38"/>
      <c r="X112" s="38"/>
      <c r="Y112" s="38"/>
      <c r="Z112" s="38"/>
      <c r="AA112" s="38"/>
      <c r="AB112" s="38"/>
      <c r="AC112" s="38"/>
      <c r="AD112" s="38"/>
      <c r="AE112" s="38"/>
    </row>
    <row r="113" s="2" customFormat="1" ht="12" customHeight="1">
      <c r="A113" s="38"/>
      <c r="B113" s="39"/>
      <c r="C113" s="32" t="s">
        <v>98</v>
      </c>
      <c r="D113" s="40"/>
      <c r="E113" s="40"/>
      <c r="F113" s="40"/>
      <c r="G113" s="40"/>
      <c r="H113" s="40"/>
      <c r="I113" s="40"/>
      <c r="J113" s="40"/>
      <c r="K113" s="40"/>
      <c r="L113" s="63"/>
      <c r="S113" s="38"/>
      <c r="T113" s="38"/>
      <c r="U113" s="38"/>
      <c r="V113" s="38"/>
      <c r="W113" s="38"/>
      <c r="X113" s="38"/>
      <c r="Y113" s="38"/>
      <c r="Z113" s="38"/>
      <c r="AA113" s="38"/>
      <c r="AB113" s="38"/>
      <c r="AC113" s="38"/>
      <c r="AD113" s="38"/>
      <c r="AE113" s="38"/>
    </row>
    <row r="114" s="2" customFormat="1" ht="16.5" customHeight="1">
      <c r="A114" s="38"/>
      <c r="B114" s="39"/>
      <c r="C114" s="40"/>
      <c r="D114" s="40"/>
      <c r="E114" s="76" t="str">
        <f>E9</f>
        <v>VRN - Vedlejší rozpočtové...</v>
      </c>
      <c r="F114" s="40"/>
      <c r="G114" s="40"/>
      <c r="H114" s="40"/>
      <c r="I114" s="40"/>
      <c r="J114" s="40"/>
      <c r="K114" s="40"/>
      <c r="L114" s="63"/>
      <c r="S114" s="38"/>
      <c r="T114" s="38"/>
      <c r="U114" s="38"/>
      <c r="V114" s="38"/>
      <c r="W114" s="38"/>
      <c r="X114" s="38"/>
      <c r="Y114" s="38"/>
      <c r="Z114" s="38"/>
      <c r="AA114" s="38"/>
      <c r="AB114" s="38"/>
      <c r="AC114" s="38"/>
      <c r="AD114" s="38"/>
      <c r="AE114" s="38"/>
    </row>
    <row r="115" s="2" customFormat="1" ht="6.96" customHeight="1">
      <c r="A115" s="38"/>
      <c r="B115" s="39"/>
      <c r="C115" s="40"/>
      <c r="D115" s="40"/>
      <c r="E115" s="40"/>
      <c r="F115" s="40"/>
      <c r="G115" s="40"/>
      <c r="H115" s="40"/>
      <c r="I115" s="40"/>
      <c r="J115" s="40"/>
      <c r="K115" s="40"/>
      <c r="L115" s="63"/>
      <c r="S115" s="38"/>
      <c r="T115" s="38"/>
      <c r="U115" s="38"/>
      <c r="V115" s="38"/>
      <c r="W115" s="38"/>
      <c r="X115" s="38"/>
      <c r="Y115" s="38"/>
      <c r="Z115" s="38"/>
      <c r="AA115" s="38"/>
      <c r="AB115" s="38"/>
      <c r="AC115" s="38"/>
      <c r="AD115" s="38"/>
      <c r="AE115" s="38"/>
    </row>
    <row r="116" s="2" customFormat="1" ht="12" customHeight="1">
      <c r="A116" s="38"/>
      <c r="B116" s="39"/>
      <c r="C116" s="32" t="s">
        <v>22</v>
      </c>
      <c r="D116" s="40"/>
      <c r="E116" s="40"/>
      <c r="F116" s="27" t="str">
        <f>F12</f>
        <v xml:space="preserve"> </v>
      </c>
      <c r="G116" s="40"/>
      <c r="H116" s="40"/>
      <c r="I116" s="32" t="s">
        <v>24</v>
      </c>
      <c r="J116" s="79" t="str">
        <f>IF(J12="","",J12)</f>
        <v>27. 2. 2026</v>
      </c>
      <c r="K116" s="40"/>
      <c r="L116" s="63"/>
      <c r="S116" s="38"/>
      <c r="T116" s="38"/>
      <c r="U116" s="38"/>
      <c r="V116" s="38"/>
      <c r="W116" s="38"/>
      <c r="X116" s="38"/>
      <c r="Y116" s="38"/>
      <c r="Z116" s="38"/>
      <c r="AA116" s="38"/>
      <c r="AB116" s="38"/>
      <c r="AC116" s="38"/>
      <c r="AD116" s="38"/>
      <c r="AE116" s="38"/>
    </row>
    <row r="117" s="2" customFormat="1" ht="6.96" customHeight="1">
      <c r="A117" s="38"/>
      <c r="B117" s="39"/>
      <c r="C117" s="40"/>
      <c r="D117" s="40"/>
      <c r="E117" s="40"/>
      <c r="F117" s="40"/>
      <c r="G117" s="40"/>
      <c r="H117" s="40"/>
      <c r="I117" s="40"/>
      <c r="J117" s="40"/>
      <c r="K117" s="40"/>
      <c r="L117" s="63"/>
      <c r="S117" s="38"/>
      <c r="T117" s="38"/>
      <c r="U117" s="38"/>
      <c r="V117" s="38"/>
      <c r="W117" s="38"/>
      <c r="X117" s="38"/>
      <c r="Y117" s="38"/>
      <c r="Z117" s="38"/>
      <c r="AA117" s="38"/>
      <c r="AB117" s="38"/>
      <c r="AC117" s="38"/>
      <c r="AD117" s="38"/>
      <c r="AE117" s="38"/>
    </row>
    <row r="118" s="2" customFormat="1" ht="15.15" customHeight="1">
      <c r="A118" s="38"/>
      <c r="B118" s="39"/>
      <c r="C118" s="32" t="s">
        <v>28</v>
      </c>
      <c r="D118" s="40"/>
      <c r="E118" s="40"/>
      <c r="F118" s="27" t="str">
        <f>E15</f>
        <v xml:space="preserve"> </v>
      </c>
      <c r="G118" s="40"/>
      <c r="H118" s="40"/>
      <c r="I118" s="32" t="s">
        <v>33</v>
      </c>
      <c r="J118" s="36" t="str">
        <f>E21</f>
        <v xml:space="preserve"> </v>
      </c>
      <c r="K118" s="40"/>
      <c r="L118" s="63"/>
      <c r="S118" s="38"/>
      <c r="T118" s="38"/>
      <c r="U118" s="38"/>
      <c r="V118" s="38"/>
      <c r="W118" s="38"/>
      <c r="X118" s="38"/>
      <c r="Y118" s="38"/>
      <c r="Z118" s="38"/>
      <c r="AA118" s="38"/>
      <c r="AB118" s="38"/>
      <c r="AC118" s="38"/>
      <c r="AD118" s="38"/>
      <c r="AE118" s="38"/>
    </row>
    <row r="119" s="2" customFormat="1" ht="15.15" customHeight="1">
      <c r="A119" s="38"/>
      <c r="B119" s="39"/>
      <c r="C119" s="32" t="s">
        <v>31</v>
      </c>
      <c r="D119" s="40"/>
      <c r="E119" s="40"/>
      <c r="F119" s="27" t="str">
        <f>IF(E18="","",E18)</f>
        <v>Vyplň údaj</v>
      </c>
      <c r="G119" s="40"/>
      <c r="H119" s="40"/>
      <c r="I119" s="32" t="s">
        <v>34</v>
      </c>
      <c r="J119" s="36" t="str">
        <f>E24</f>
        <v xml:space="preserve"> </v>
      </c>
      <c r="K119" s="40"/>
      <c r="L119" s="63"/>
      <c r="S119" s="38"/>
      <c r="T119" s="38"/>
      <c r="U119" s="38"/>
      <c r="V119" s="38"/>
      <c r="W119" s="38"/>
      <c r="X119" s="38"/>
      <c r="Y119" s="38"/>
      <c r="Z119" s="38"/>
      <c r="AA119" s="38"/>
      <c r="AB119" s="38"/>
      <c r="AC119" s="38"/>
      <c r="AD119" s="38"/>
      <c r="AE119" s="38"/>
    </row>
    <row r="120" s="2" customFormat="1" ht="10.32" customHeight="1">
      <c r="A120" s="38"/>
      <c r="B120" s="39"/>
      <c r="C120" s="40"/>
      <c r="D120" s="40"/>
      <c r="E120" s="40"/>
      <c r="F120" s="40"/>
      <c r="G120" s="40"/>
      <c r="H120" s="40"/>
      <c r="I120" s="40"/>
      <c r="J120" s="40"/>
      <c r="K120" s="40"/>
      <c r="L120" s="63"/>
      <c r="S120" s="38"/>
      <c r="T120" s="38"/>
      <c r="U120" s="38"/>
      <c r="V120" s="38"/>
      <c r="W120" s="38"/>
      <c r="X120" s="38"/>
      <c r="Y120" s="38"/>
      <c r="Z120" s="38"/>
      <c r="AA120" s="38"/>
      <c r="AB120" s="38"/>
      <c r="AC120" s="38"/>
      <c r="AD120" s="38"/>
      <c r="AE120" s="38"/>
    </row>
    <row r="121" s="11" customFormat="1" ht="29.28" customHeight="1">
      <c r="A121" s="191"/>
      <c r="B121" s="192"/>
      <c r="C121" s="193" t="s">
        <v>114</v>
      </c>
      <c r="D121" s="194" t="s">
        <v>61</v>
      </c>
      <c r="E121" s="194" t="s">
        <v>57</v>
      </c>
      <c r="F121" s="194" t="s">
        <v>58</v>
      </c>
      <c r="G121" s="194" t="s">
        <v>115</v>
      </c>
      <c r="H121" s="194" t="s">
        <v>116</v>
      </c>
      <c r="I121" s="194" t="s">
        <v>117</v>
      </c>
      <c r="J121" s="194" t="s">
        <v>102</v>
      </c>
      <c r="K121" s="195" t="s">
        <v>118</v>
      </c>
      <c r="L121" s="196"/>
      <c r="M121" s="100" t="s">
        <v>1</v>
      </c>
      <c r="N121" s="101" t="s">
        <v>40</v>
      </c>
      <c r="O121" s="101" t="s">
        <v>119</v>
      </c>
      <c r="P121" s="101" t="s">
        <v>120</v>
      </c>
      <c r="Q121" s="101" t="s">
        <v>121</v>
      </c>
      <c r="R121" s="101" t="s">
        <v>122</v>
      </c>
      <c r="S121" s="101" t="s">
        <v>123</v>
      </c>
      <c r="T121" s="102" t="s">
        <v>124</v>
      </c>
      <c r="U121" s="191"/>
      <c r="V121" s="191"/>
      <c r="W121" s="191"/>
      <c r="X121" s="191"/>
      <c r="Y121" s="191"/>
      <c r="Z121" s="191"/>
      <c r="AA121" s="191"/>
      <c r="AB121" s="191"/>
      <c r="AC121" s="191"/>
      <c r="AD121" s="191"/>
      <c r="AE121" s="191"/>
    </row>
    <row r="122" s="2" customFormat="1" ht="22.8" customHeight="1">
      <c r="A122" s="38"/>
      <c r="B122" s="39"/>
      <c r="C122" s="107" t="s">
        <v>125</v>
      </c>
      <c r="D122" s="40"/>
      <c r="E122" s="40"/>
      <c r="F122" s="40"/>
      <c r="G122" s="40"/>
      <c r="H122" s="40"/>
      <c r="I122" s="40"/>
      <c r="J122" s="197">
        <f>BK122</f>
        <v>0</v>
      </c>
      <c r="K122" s="40"/>
      <c r="L122" s="44"/>
      <c r="M122" s="103"/>
      <c r="N122" s="198"/>
      <c r="O122" s="104"/>
      <c r="P122" s="199">
        <f>P123</f>
        <v>0</v>
      </c>
      <c r="Q122" s="104"/>
      <c r="R122" s="199">
        <f>R123</f>
        <v>0</v>
      </c>
      <c r="S122" s="104"/>
      <c r="T122" s="200">
        <f>T123</f>
        <v>0</v>
      </c>
      <c r="U122" s="38"/>
      <c r="V122" s="38"/>
      <c r="W122" s="38"/>
      <c r="X122" s="38"/>
      <c r="Y122" s="38"/>
      <c r="Z122" s="38"/>
      <c r="AA122" s="38"/>
      <c r="AB122" s="38"/>
      <c r="AC122" s="38"/>
      <c r="AD122" s="38"/>
      <c r="AE122" s="38"/>
      <c r="AT122" s="17" t="s">
        <v>75</v>
      </c>
      <c r="AU122" s="17" t="s">
        <v>104</v>
      </c>
      <c r="BK122" s="201">
        <f>BK123</f>
        <v>0</v>
      </c>
    </row>
    <row r="123" s="12" customFormat="1" ht="25.92" customHeight="1">
      <c r="A123" s="12"/>
      <c r="B123" s="202"/>
      <c r="C123" s="203"/>
      <c r="D123" s="204" t="s">
        <v>75</v>
      </c>
      <c r="E123" s="205" t="s">
        <v>94</v>
      </c>
      <c r="F123" s="205" t="s">
        <v>687</v>
      </c>
      <c r="G123" s="203"/>
      <c r="H123" s="203"/>
      <c r="I123" s="206"/>
      <c r="J123" s="207">
        <f>BK123</f>
        <v>0</v>
      </c>
      <c r="K123" s="203"/>
      <c r="L123" s="208"/>
      <c r="M123" s="209"/>
      <c r="N123" s="210"/>
      <c r="O123" s="210"/>
      <c r="P123" s="211">
        <f>P124+P126+P128+P130+P134</f>
        <v>0</v>
      </c>
      <c r="Q123" s="210"/>
      <c r="R123" s="211">
        <f>R124+R126+R128+R130+R134</f>
        <v>0</v>
      </c>
      <c r="S123" s="210"/>
      <c r="T123" s="212">
        <f>T124+T126+T128+T130+T134</f>
        <v>0</v>
      </c>
      <c r="U123" s="12"/>
      <c r="V123" s="12"/>
      <c r="W123" s="12"/>
      <c r="X123" s="12"/>
      <c r="Y123" s="12"/>
      <c r="Z123" s="12"/>
      <c r="AA123" s="12"/>
      <c r="AB123" s="12"/>
      <c r="AC123" s="12"/>
      <c r="AD123" s="12"/>
      <c r="AE123" s="12"/>
      <c r="AR123" s="213" t="s">
        <v>160</v>
      </c>
      <c r="AT123" s="214" t="s">
        <v>75</v>
      </c>
      <c r="AU123" s="214" t="s">
        <v>76</v>
      </c>
      <c r="AY123" s="213" t="s">
        <v>128</v>
      </c>
      <c r="BK123" s="215">
        <f>BK124+BK126+BK128+BK130+BK134</f>
        <v>0</v>
      </c>
    </row>
    <row r="124" s="12" customFormat="1" ht="22.8" customHeight="1">
      <c r="A124" s="12"/>
      <c r="B124" s="202"/>
      <c r="C124" s="203"/>
      <c r="D124" s="204" t="s">
        <v>75</v>
      </c>
      <c r="E124" s="216" t="s">
        <v>688</v>
      </c>
      <c r="F124" s="216" t="s">
        <v>689</v>
      </c>
      <c r="G124" s="203"/>
      <c r="H124" s="203"/>
      <c r="I124" s="206"/>
      <c r="J124" s="217">
        <f>BK124</f>
        <v>0</v>
      </c>
      <c r="K124" s="203"/>
      <c r="L124" s="208"/>
      <c r="M124" s="209"/>
      <c r="N124" s="210"/>
      <c r="O124" s="210"/>
      <c r="P124" s="211">
        <f>P125</f>
        <v>0</v>
      </c>
      <c r="Q124" s="210"/>
      <c r="R124" s="211">
        <f>R125</f>
        <v>0</v>
      </c>
      <c r="S124" s="210"/>
      <c r="T124" s="212">
        <f>T125</f>
        <v>0</v>
      </c>
      <c r="U124" s="12"/>
      <c r="V124" s="12"/>
      <c r="W124" s="12"/>
      <c r="X124" s="12"/>
      <c r="Y124" s="12"/>
      <c r="Z124" s="12"/>
      <c r="AA124" s="12"/>
      <c r="AB124" s="12"/>
      <c r="AC124" s="12"/>
      <c r="AD124" s="12"/>
      <c r="AE124" s="12"/>
      <c r="AR124" s="213" t="s">
        <v>160</v>
      </c>
      <c r="AT124" s="214" t="s">
        <v>75</v>
      </c>
      <c r="AU124" s="214" t="s">
        <v>21</v>
      </c>
      <c r="AY124" s="213" t="s">
        <v>128</v>
      </c>
      <c r="BK124" s="215">
        <f>BK125</f>
        <v>0</v>
      </c>
    </row>
    <row r="125" s="2" customFormat="1" ht="16.5" customHeight="1">
      <c r="A125" s="38"/>
      <c r="B125" s="39"/>
      <c r="C125" s="218" t="s">
        <v>21</v>
      </c>
      <c r="D125" s="218" t="s">
        <v>131</v>
      </c>
      <c r="E125" s="219" t="s">
        <v>828</v>
      </c>
      <c r="F125" s="220" t="s">
        <v>689</v>
      </c>
      <c r="G125" s="221" t="s">
        <v>692</v>
      </c>
      <c r="H125" s="222">
        <v>1</v>
      </c>
      <c r="I125" s="223"/>
      <c r="J125" s="224">
        <f>ROUND(I125*H125,2)</f>
        <v>0</v>
      </c>
      <c r="K125" s="220" t="s">
        <v>269</v>
      </c>
      <c r="L125" s="44"/>
      <c r="M125" s="225" t="s">
        <v>1</v>
      </c>
      <c r="N125" s="226" t="s">
        <v>41</v>
      </c>
      <c r="O125" s="91"/>
      <c r="P125" s="227">
        <f>O125*H125</f>
        <v>0</v>
      </c>
      <c r="Q125" s="227">
        <v>0</v>
      </c>
      <c r="R125" s="227">
        <f>Q125*H125</f>
        <v>0</v>
      </c>
      <c r="S125" s="227">
        <v>0</v>
      </c>
      <c r="T125" s="228">
        <f>S125*H125</f>
        <v>0</v>
      </c>
      <c r="U125" s="38"/>
      <c r="V125" s="38"/>
      <c r="W125" s="38"/>
      <c r="X125" s="38"/>
      <c r="Y125" s="38"/>
      <c r="Z125" s="38"/>
      <c r="AA125" s="38"/>
      <c r="AB125" s="38"/>
      <c r="AC125" s="38"/>
      <c r="AD125" s="38"/>
      <c r="AE125" s="38"/>
      <c r="AR125" s="229" t="s">
        <v>135</v>
      </c>
      <c r="AT125" s="229" t="s">
        <v>131</v>
      </c>
      <c r="AU125" s="229" t="s">
        <v>84</v>
      </c>
      <c r="AY125" s="17" t="s">
        <v>128</v>
      </c>
      <c r="BE125" s="230">
        <f>IF(N125="základní",J125,0)</f>
        <v>0</v>
      </c>
      <c r="BF125" s="230">
        <f>IF(N125="snížená",J125,0)</f>
        <v>0</v>
      </c>
      <c r="BG125" s="230">
        <f>IF(N125="zákl. přenesená",J125,0)</f>
        <v>0</v>
      </c>
      <c r="BH125" s="230">
        <f>IF(N125="sníž. přenesená",J125,0)</f>
        <v>0</v>
      </c>
      <c r="BI125" s="230">
        <f>IF(N125="nulová",J125,0)</f>
        <v>0</v>
      </c>
      <c r="BJ125" s="17" t="s">
        <v>21</v>
      </c>
      <c r="BK125" s="230">
        <f>ROUND(I125*H125,2)</f>
        <v>0</v>
      </c>
      <c r="BL125" s="17" t="s">
        <v>135</v>
      </c>
      <c r="BM125" s="229" t="s">
        <v>84</v>
      </c>
    </row>
    <row r="126" s="12" customFormat="1" ht="22.8" customHeight="1">
      <c r="A126" s="12"/>
      <c r="B126" s="202"/>
      <c r="C126" s="203"/>
      <c r="D126" s="204" t="s">
        <v>75</v>
      </c>
      <c r="E126" s="216" t="s">
        <v>829</v>
      </c>
      <c r="F126" s="216" t="s">
        <v>830</v>
      </c>
      <c r="G126" s="203"/>
      <c r="H126" s="203"/>
      <c r="I126" s="206"/>
      <c r="J126" s="217">
        <f>BK126</f>
        <v>0</v>
      </c>
      <c r="K126" s="203"/>
      <c r="L126" s="208"/>
      <c r="M126" s="209"/>
      <c r="N126" s="210"/>
      <c r="O126" s="210"/>
      <c r="P126" s="211">
        <f>P127</f>
        <v>0</v>
      </c>
      <c r="Q126" s="210"/>
      <c r="R126" s="211">
        <f>R127</f>
        <v>0</v>
      </c>
      <c r="S126" s="210"/>
      <c r="T126" s="212">
        <f>T127</f>
        <v>0</v>
      </c>
      <c r="U126" s="12"/>
      <c r="V126" s="12"/>
      <c r="W126" s="12"/>
      <c r="X126" s="12"/>
      <c r="Y126" s="12"/>
      <c r="Z126" s="12"/>
      <c r="AA126" s="12"/>
      <c r="AB126" s="12"/>
      <c r="AC126" s="12"/>
      <c r="AD126" s="12"/>
      <c r="AE126" s="12"/>
      <c r="AR126" s="213" t="s">
        <v>160</v>
      </c>
      <c r="AT126" s="214" t="s">
        <v>75</v>
      </c>
      <c r="AU126" s="214" t="s">
        <v>21</v>
      </c>
      <c r="AY126" s="213" t="s">
        <v>128</v>
      </c>
      <c r="BK126" s="215">
        <f>BK127</f>
        <v>0</v>
      </c>
    </row>
    <row r="127" s="2" customFormat="1" ht="16.5" customHeight="1">
      <c r="A127" s="38"/>
      <c r="B127" s="39"/>
      <c r="C127" s="218" t="s">
        <v>84</v>
      </c>
      <c r="D127" s="218" t="s">
        <v>131</v>
      </c>
      <c r="E127" s="219" t="s">
        <v>831</v>
      </c>
      <c r="F127" s="220" t="s">
        <v>830</v>
      </c>
      <c r="G127" s="221" t="s">
        <v>692</v>
      </c>
      <c r="H127" s="222">
        <v>1</v>
      </c>
      <c r="I127" s="223"/>
      <c r="J127" s="224">
        <f>ROUND(I127*H127,2)</f>
        <v>0</v>
      </c>
      <c r="K127" s="220" t="s">
        <v>269</v>
      </c>
      <c r="L127" s="44"/>
      <c r="M127" s="225" t="s">
        <v>1</v>
      </c>
      <c r="N127" s="226" t="s">
        <v>41</v>
      </c>
      <c r="O127" s="91"/>
      <c r="P127" s="227">
        <f>O127*H127</f>
        <v>0</v>
      </c>
      <c r="Q127" s="227">
        <v>0</v>
      </c>
      <c r="R127" s="227">
        <f>Q127*H127</f>
        <v>0</v>
      </c>
      <c r="S127" s="227">
        <v>0</v>
      </c>
      <c r="T127" s="228">
        <f>S127*H127</f>
        <v>0</v>
      </c>
      <c r="U127" s="38"/>
      <c r="V127" s="38"/>
      <c r="W127" s="38"/>
      <c r="X127" s="38"/>
      <c r="Y127" s="38"/>
      <c r="Z127" s="38"/>
      <c r="AA127" s="38"/>
      <c r="AB127" s="38"/>
      <c r="AC127" s="38"/>
      <c r="AD127" s="38"/>
      <c r="AE127" s="38"/>
      <c r="AR127" s="229" t="s">
        <v>135</v>
      </c>
      <c r="AT127" s="229" t="s">
        <v>131</v>
      </c>
      <c r="AU127" s="229" t="s">
        <v>84</v>
      </c>
      <c r="AY127" s="17" t="s">
        <v>128</v>
      </c>
      <c r="BE127" s="230">
        <f>IF(N127="základní",J127,0)</f>
        <v>0</v>
      </c>
      <c r="BF127" s="230">
        <f>IF(N127="snížená",J127,0)</f>
        <v>0</v>
      </c>
      <c r="BG127" s="230">
        <f>IF(N127="zákl. přenesená",J127,0)</f>
        <v>0</v>
      </c>
      <c r="BH127" s="230">
        <f>IF(N127="sníž. přenesená",J127,0)</f>
        <v>0</v>
      </c>
      <c r="BI127" s="230">
        <f>IF(N127="nulová",J127,0)</f>
        <v>0</v>
      </c>
      <c r="BJ127" s="17" t="s">
        <v>21</v>
      </c>
      <c r="BK127" s="230">
        <f>ROUND(I127*H127,2)</f>
        <v>0</v>
      </c>
      <c r="BL127" s="17" t="s">
        <v>135</v>
      </c>
      <c r="BM127" s="229" t="s">
        <v>135</v>
      </c>
    </row>
    <row r="128" s="12" customFormat="1" ht="22.8" customHeight="1">
      <c r="A128" s="12"/>
      <c r="B128" s="202"/>
      <c r="C128" s="203"/>
      <c r="D128" s="204" t="s">
        <v>75</v>
      </c>
      <c r="E128" s="216" t="s">
        <v>832</v>
      </c>
      <c r="F128" s="216" t="s">
        <v>833</v>
      </c>
      <c r="G128" s="203"/>
      <c r="H128" s="203"/>
      <c r="I128" s="206"/>
      <c r="J128" s="217">
        <f>BK128</f>
        <v>0</v>
      </c>
      <c r="K128" s="203"/>
      <c r="L128" s="208"/>
      <c r="M128" s="209"/>
      <c r="N128" s="210"/>
      <c r="O128" s="210"/>
      <c r="P128" s="211">
        <f>P129</f>
        <v>0</v>
      </c>
      <c r="Q128" s="210"/>
      <c r="R128" s="211">
        <f>R129</f>
        <v>0</v>
      </c>
      <c r="S128" s="210"/>
      <c r="T128" s="212">
        <f>T129</f>
        <v>0</v>
      </c>
      <c r="U128" s="12"/>
      <c r="V128" s="12"/>
      <c r="W128" s="12"/>
      <c r="X128" s="12"/>
      <c r="Y128" s="12"/>
      <c r="Z128" s="12"/>
      <c r="AA128" s="12"/>
      <c r="AB128" s="12"/>
      <c r="AC128" s="12"/>
      <c r="AD128" s="12"/>
      <c r="AE128" s="12"/>
      <c r="AR128" s="213" t="s">
        <v>160</v>
      </c>
      <c r="AT128" s="214" t="s">
        <v>75</v>
      </c>
      <c r="AU128" s="214" t="s">
        <v>21</v>
      </c>
      <c r="AY128" s="213" t="s">
        <v>128</v>
      </c>
      <c r="BK128" s="215">
        <f>BK129</f>
        <v>0</v>
      </c>
    </row>
    <row r="129" s="2" customFormat="1" ht="16.5" customHeight="1">
      <c r="A129" s="38"/>
      <c r="B129" s="39"/>
      <c r="C129" s="218" t="s">
        <v>129</v>
      </c>
      <c r="D129" s="218" t="s">
        <v>131</v>
      </c>
      <c r="E129" s="219" t="s">
        <v>834</v>
      </c>
      <c r="F129" s="220" t="s">
        <v>835</v>
      </c>
      <c r="G129" s="221" t="s">
        <v>692</v>
      </c>
      <c r="H129" s="222">
        <v>1</v>
      </c>
      <c r="I129" s="223"/>
      <c r="J129" s="224">
        <f>ROUND(I129*H129,2)</f>
        <v>0</v>
      </c>
      <c r="K129" s="220" t="s">
        <v>269</v>
      </c>
      <c r="L129" s="44"/>
      <c r="M129" s="225" t="s">
        <v>1</v>
      </c>
      <c r="N129" s="226" t="s">
        <v>41</v>
      </c>
      <c r="O129" s="91"/>
      <c r="P129" s="227">
        <f>O129*H129</f>
        <v>0</v>
      </c>
      <c r="Q129" s="227">
        <v>0</v>
      </c>
      <c r="R129" s="227">
        <f>Q129*H129</f>
        <v>0</v>
      </c>
      <c r="S129" s="227">
        <v>0</v>
      </c>
      <c r="T129" s="228">
        <f>S129*H129</f>
        <v>0</v>
      </c>
      <c r="U129" s="38"/>
      <c r="V129" s="38"/>
      <c r="W129" s="38"/>
      <c r="X129" s="38"/>
      <c r="Y129" s="38"/>
      <c r="Z129" s="38"/>
      <c r="AA129" s="38"/>
      <c r="AB129" s="38"/>
      <c r="AC129" s="38"/>
      <c r="AD129" s="38"/>
      <c r="AE129" s="38"/>
      <c r="AR129" s="229" t="s">
        <v>135</v>
      </c>
      <c r="AT129" s="229" t="s">
        <v>131</v>
      </c>
      <c r="AU129" s="229" t="s">
        <v>84</v>
      </c>
      <c r="AY129" s="17" t="s">
        <v>128</v>
      </c>
      <c r="BE129" s="230">
        <f>IF(N129="základní",J129,0)</f>
        <v>0</v>
      </c>
      <c r="BF129" s="230">
        <f>IF(N129="snížená",J129,0)</f>
        <v>0</v>
      </c>
      <c r="BG129" s="230">
        <f>IF(N129="zákl. přenesená",J129,0)</f>
        <v>0</v>
      </c>
      <c r="BH129" s="230">
        <f>IF(N129="sníž. přenesená",J129,0)</f>
        <v>0</v>
      </c>
      <c r="BI129" s="230">
        <f>IF(N129="nulová",J129,0)</f>
        <v>0</v>
      </c>
      <c r="BJ129" s="17" t="s">
        <v>21</v>
      </c>
      <c r="BK129" s="230">
        <f>ROUND(I129*H129,2)</f>
        <v>0</v>
      </c>
      <c r="BL129" s="17" t="s">
        <v>135</v>
      </c>
      <c r="BM129" s="229" t="s">
        <v>154</v>
      </c>
    </row>
    <row r="130" s="12" customFormat="1" ht="22.8" customHeight="1">
      <c r="A130" s="12"/>
      <c r="B130" s="202"/>
      <c r="C130" s="203"/>
      <c r="D130" s="204" t="s">
        <v>75</v>
      </c>
      <c r="E130" s="216" t="s">
        <v>694</v>
      </c>
      <c r="F130" s="216" t="s">
        <v>695</v>
      </c>
      <c r="G130" s="203"/>
      <c r="H130" s="203"/>
      <c r="I130" s="206"/>
      <c r="J130" s="217">
        <f>BK130</f>
        <v>0</v>
      </c>
      <c r="K130" s="203"/>
      <c r="L130" s="208"/>
      <c r="M130" s="209"/>
      <c r="N130" s="210"/>
      <c r="O130" s="210"/>
      <c r="P130" s="211">
        <f>SUM(P131:P133)</f>
        <v>0</v>
      </c>
      <c r="Q130" s="210"/>
      <c r="R130" s="211">
        <f>SUM(R131:R133)</f>
        <v>0</v>
      </c>
      <c r="S130" s="210"/>
      <c r="T130" s="212">
        <f>SUM(T131:T133)</f>
        <v>0</v>
      </c>
      <c r="U130" s="12"/>
      <c r="V130" s="12"/>
      <c r="W130" s="12"/>
      <c r="X130" s="12"/>
      <c r="Y130" s="12"/>
      <c r="Z130" s="12"/>
      <c r="AA130" s="12"/>
      <c r="AB130" s="12"/>
      <c r="AC130" s="12"/>
      <c r="AD130" s="12"/>
      <c r="AE130" s="12"/>
      <c r="AR130" s="213" t="s">
        <v>160</v>
      </c>
      <c r="AT130" s="214" t="s">
        <v>75</v>
      </c>
      <c r="AU130" s="214" t="s">
        <v>21</v>
      </c>
      <c r="AY130" s="213" t="s">
        <v>128</v>
      </c>
      <c r="BK130" s="215">
        <f>SUM(BK131:BK133)</f>
        <v>0</v>
      </c>
    </row>
    <row r="131" s="2" customFormat="1" ht="16.5" customHeight="1">
      <c r="A131" s="38"/>
      <c r="B131" s="39"/>
      <c r="C131" s="218" t="s">
        <v>135</v>
      </c>
      <c r="D131" s="218" t="s">
        <v>131</v>
      </c>
      <c r="E131" s="219" t="s">
        <v>697</v>
      </c>
      <c r="F131" s="220" t="s">
        <v>698</v>
      </c>
      <c r="G131" s="221" t="s">
        <v>692</v>
      </c>
      <c r="H131" s="222">
        <v>1</v>
      </c>
      <c r="I131" s="223"/>
      <c r="J131" s="224">
        <f>ROUND(I131*H131,2)</f>
        <v>0</v>
      </c>
      <c r="K131" s="220" t="s">
        <v>269</v>
      </c>
      <c r="L131" s="44"/>
      <c r="M131" s="225" t="s">
        <v>1</v>
      </c>
      <c r="N131" s="226" t="s">
        <v>41</v>
      </c>
      <c r="O131" s="91"/>
      <c r="P131" s="227">
        <f>O131*H131</f>
        <v>0</v>
      </c>
      <c r="Q131" s="227">
        <v>0</v>
      </c>
      <c r="R131" s="227">
        <f>Q131*H131</f>
        <v>0</v>
      </c>
      <c r="S131" s="227">
        <v>0</v>
      </c>
      <c r="T131" s="228">
        <f>S131*H131</f>
        <v>0</v>
      </c>
      <c r="U131" s="38"/>
      <c r="V131" s="38"/>
      <c r="W131" s="38"/>
      <c r="X131" s="38"/>
      <c r="Y131" s="38"/>
      <c r="Z131" s="38"/>
      <c r="AA131" s="38"/>
      <c r="AB131" s="38"/>
      <c r="AC131" s="38"/>
      <c r="AD131" s="38"/>
      <c r="AE131" s="38"/>
      <c r="AR131" s="229" t="s">
        <v>135</v>
      </c>
      <c r="AT131" s="229" t="s">
        <v>131</v>
      </c>
      <c r="AU131" s="229" t="s">
        <v>84</v>
      </c>
      <c r="AY131" s="17" t="s">
        <v>128</v>
      </c>
      <c r="BE131" s="230">
        <f>IF(N131="základní",J131,0)</f>
        <v>0</v>
      </c>
      <c r="BF131" s="230">
        <f>IF(N131="snížená",J131,0)</f>
        <v>0</v>
      </c>
      <c r="BG131" s="230">
        <f>IF(N131="zákl. přenesená",J131,0)</f>
        <v>0</v>
      </c>
      <c r="BH131" s="230">
        <f>IF(N131="sníž. přenesená",J131,0)</f>
        <v>0</v>
      </c>
      <c r="BI131" s="230">
        <f>IF(N131="nulová",J131,0)</f>
        <v>0</v>
      </c>
      <c r="BJ131" s="17" t="s">
        <v>21</v>
      </c>
      <c r="BK131" s="230">
        <f>ROUND(I131*H131,2)</f>
        <v>0</v>
      </c>
      <c r="BL131" s="17" t="s">
        <v>135</v>
      </c>
      <c r="BM131" s="229" t="s">
        <v>159</v>
      </c>
    </row>
    <row r="132" s="13" customFormat="1">
      <c r="A132" s="13"/>
      <c r="B132" s="231"/>
      <c r="C132" s="232"/>
      <c r="D132" s="233" t="s">
        <v>142</v>
      </c>
      <c r="E132" s="234" t="s">
        <v>1</v>
      </c>
      <c r="F132" s="235" t="s">
        <v>836</v>
      </c>
      <c r="G132" s="232"/>
      <c r="H132" s="236">
        <v>1</v>
      </c>
      <c r="I132" s="237"/>
      <c r="J132" s="232"/>
      <c r="K132" s="232"/>
      <c r="L132" s="238"/>
      <c r="M132" s="239"/>
      <c r="N132" s="240"/>
      <c r="O132" s="240"/>
      <c r="P132" s="240"/>
      <c r="Q132" s="240"/>
      <c r="R132" s="240"/>
      <c r="S132" s="240"/>
      <c r="T132" s="241"/>
      <c r="U132" s="13"/>
      <c r="V132" s="13"/>
      <c r="W132" s="13"/>
      <c r="X132" s="13"/>
      <c r="Y132" s="13"/>
      <c r="Z132" s="13"/>
      <c r="AA132" s="13"/>
      <c r="AB132" s="13"/>
      <c r="AC132" s="13"/>
      <c r="AD132" s="13"/>
      <c r="AE132" s="13"/>
      <c r="AT132" s="242" t="s">
        <v>142</v>
      </c>
      <c r="AU132" s="242" t="s">
        <v>84</v>
      </c>
      <c r="AV132" s="13" t="s">
        <v>84</v>
      </c>
      <c r="AW132" s="13" t="s">
        <v>144</v>
      </c>
      <c r="AX132" s="13" t="s">
        <v>76</v>
      </c>
      <c r="AY132" s="242" t="s">
        <v>128</v>
      </c>
    </row>
    <row r="133" s="14" customFormat="1">
      <c r="A133" s="14"/>
      <c r="B133" s="243"/>
      <c r="C133" s="244"/>
      <c r="D133" s="233" t="s">
        <v>142</v>
      </c>
      <c r="E133" s="245" t="s">
        <v>1</v>
      </c>
      <c r="F133" s="246" t="s">
        <v>145</v>
      </c>
      <c r="G133" s="244"/>
      <c r="H133" s="247">
        <v>1</v>
      </c>
      <c r="I133" s="248"/>
      <c r="J133" s="244"/>
      <c r="K133" s="244"/>
      <c r="L133" s="249"/>
      <c r="M133" s="250"/>
      <c r="N133" s="251"/>
      <c r="O133" s="251"/>
      <c r="P133" s="251"/>
      <c r="Q133" s="251"/>
      <c r="R133" s="251"/>
      <c r="S133" s="251"/>
      <c r="T133" s="252"/>
      <c r="U133" s="14"/>
      <c r="V133" s="14"/>
      <c r="W133" s="14"/>
      <c r="X133" s="14"/>
      <c r="Y133" s="14"/>
      <c r="Z133" s="14"/>
      <c r="AA133" s="14"/>
      <c r="AB133" s="14"/>
      <c r="AC133" s="14"/>
      <c r="AD133" s="14"/>
      <c r="AE133" s="14"/>
      <c r="AT133" s="253" t="s">
        <v>142</v>
      </c>
      <c r="AU133" s="253" t="s">
        <v>84</v>
      </c>
      <c r="AV133" s="14" t="s">
        <v>135</v>
      </c>
      <c r="AW133" s="14" t="s">
        <v>144</v>
      </c>
      <c r="AX133" s="14" t="s">
        <v>21</v>
      </c>
      <c r="AY133" s="253" t="s">
        <v>128</v>
      </c>
    </row>
    <row r="134" s="12" customFormat="1" ht="22.8" customHeight="1">
      <c r="A134" s="12"/>
      <c r="B134" s="202"/>
      <c r="C134" s="203"/>
      <c r="D134" s="204" t="s">
        <v>75</v>
      </c>
      <c r="E134" s="216" t="s">
        <v>705</v>
      </c>
      <c r="F134" s="216" t="s">
        <v>706</v>
      </c>
      <c r="G134" s="203"/>
      <c r="H134" s="203"/>
      <c r="I134" s="206"/>
      <c r="J134" s="217">
        <f>BK134</f>
        <v>0</v>
      </c>
      <c r="K134" s="203"/>
      <c r="L134" s="208"/>
      <c r="M134" s="209"/>
      <c r="N134" s="210"/>
      <c r="O134" s="210"/>
      <c r="P134" s="211">
        <f>P135</f>
        <v>0</v>
      </c>
      <c r="Q134" s="210"/>
      <c r="R134" s="211">
        <f>R135</f>
        <v>0</v>
      </c>
      <c r="S134" s="210"/>
      <c r="T134" s="212">
        <f>T135</f>
        <v>0</v>
      </c>
      <c r="U134" s="12"/>
      <c r="V134" s="12"/>
      <c r="W134" s="12"/>
      <c r="X134" s="12"/>
      <c r="Y134" s="12"/>
      <c r="Z134" s="12"/>
      <c r="AA134" s="12"/>
      <c r="AB134" s="12"/>
      <c r="AC134" s="12"/>
      <c r="AD134" s="12"/>
      <c r="AE134" s="12"/>
      <c r="AR134" s="213" t="s">
        <v>160</v>
      </c>
      <c r="AT134" s="214" t="s">
        <v>75</v>
      </c>
      <c r="AU134" s="214" t="s">
        <v>21</v>
      </c>
      <c r="AY134" s="213" t="s">
        <v>128</v>
      </c>
      <c r="BK134" s="215">
        <f>BK135</f>
        <v>0</v>
      </c>
    </row>
    <row r="135" s="2" customFormat="1" ht="16.5" customHeight="1">
      <c r="A135" s="38"/>
      <c r="B135" s="39"/>
      <c r="C135" s="218" t="s">
        <v>160</v>
      </c>
      <c r="D135" s="218" t="s">
        <v>131</v>
      </c>
      <c r="E135" s="219" t="s">
        <v>837</v>
      </c>
      <c r="F135" s="220" t="s">
        <v>838</v>
      </c>
      <c r="G135" s="221" t="s">
        <v>692</v>
      </c>
      <c r="H135" s="222">
        <v>1</v>
      </c>
      <c r="I135" s="223"/>
      <c r="J135" s="224">
        <f>ROUND(I135*H135,2)</f>
        <v>0</v>
      </c>
      <c r="K135" s="220" t="s">
        <v>269</v>
      </c>
      <c r="L135" s="44"/>
      <c r="M135" s="279" t="s">
        <v>1</v>
      </c>
      <c r="N135" s="280" t="s">
        <v>41</v>
      </c>
      <c r="O135" s="266"/>
      <c r="P135" s="267">
        <f>O135*H135</f>
        <v>0</v>
      </c>
      <c r="Q135" s="267">
        <v>0</v>
      </c>
      <c r="R135" s="267">
        <f>Q135*H135</f>
        <v>0</v>
      </c>
      <c r="S135" s="267">
        <v>0</v>
      </c>
      <c r="T135" s="268">
        <f>S135*H135</f>
        <v>0</v>
      </c>
      <c r="U135" s="38"/>
      <c r="V135" s="38"/>
      <c r="W135" s="38"/>
      <c r="X135" s="38"/>
      <c r="Y135" s="38"/>
      <c r="Z135" s="38"/>
      <c r="AA135" s="38"/>
      <c r="AB135" s="38"/>
      <c r="AC135" s="38"/>
      <c r="AD135" s="38"/>
      <c r="AE135" s="38"/>
      <c r="AR135" s="229" t="s">
        <v>135</v>
      </c>
      <c r="AT135" s="229" t="s">
        <v>131</v>
      </c>
      <c r="AU135" s="229" t="s">
        <v>84</v>
      </c>
      <c r="AY135" s="17" t="s">
        <v>128</v>
      </c>
      <c r="BE135" s="230">
        <f>IF(N135="základní",J135,0)</f>
        <v>0</v>
      </c>
      <c r="BF135" s="230">
        <f>IF(N135="snížená",J135,0)</f>
        <v>0</v>
      </c>
      <c r="BG135" s="230">
        <f>IF(N135="zákl. přenesená",J135,0)</f>
        <v>0</v>
      </c>
      <c r="BH135" s="230">
        <f>IF(N135="sníž. přenesená",J135,0)</f>
        <v>0</v>
      </c>
      <c r="BI135" s="230">
        <f>IF(N135="nulová",J135,0)</f>
        <v>0</v>
      </c>
      <c r="BJ135" s="17" t="s">
        <v>21</v>
      </c>
      <c r="BK135" s="230">
        <f>ROUND(I135*H135,2)</f>
        <v>0</v>
      </c>
      <c r="BL135" s="17" t="s">
        <v>135</v>
      </c>
      <c r="BM135" s="229" t="s">
        <v>26</v>
      </c>
    </row>
    <row r="136" s="2" customFormat="1" ht="6.96" customHeight="1">
      <c r="A136" s="38"/>
      <c r="B136" s="66"/>
      <c r="C136" s="67"/>
      <c r="D136" s="67"/>
      <c r="E136" s="67"/>
      <c r="F136" s="67"/>
      <c r="G136" s="67"/>
      <c r="H136" s="67"/>
      <c r="I136" s="67"/>
      <c r="J136" s="67"/>
      <c r="K136" s="67"/>
      <c r="L136" s="44"/>
      <c r="M136" s="38"/>
      <c r="O136" s="38"/>
      <c r="P136" s="38"/>
      <c r="Q136" s="38"/>
      <c r="R136" s="38"/>
      <c r="S136" s="38"/>
      <c r="T136" s="38"/>
      <c r="U136" s="38"/>
      <c r="V136" s="38"/>
      <c r="W136" s="38"/>
      <c r="X136" s="38"/>
      <c r="Y136" s="38"/>
      <c r="Z136" s="38"/>
      <c r="AA136" s="38"/>
      <c r="AB136" s="38"/>
      <c r="AC136" s="38"/>
      <c r="AD136" s="38"/>
      <c r="AE136" s="38"/>
    </row>
  </sheetData>
  <sheetProtection sheet="1" autoFilter="0" formatColumns="0" formatRows="0" objects="1" scenarios="1" spinCount="100000" saltValue="JX0Z6XCJrCQyPBngWpFokmn3q4vvpFVD79SVQ3ONfGtV3poreMDXM4rr++tiRS56We7NrlBZabH6C5lEaqBs4w==" hashValue="lbnitETP5F5ztYPLqm1oWaCBbXSmufD42E45YrRJZ+5wxSFDLWBE1f+OQWcIwxjYao+L/39Pi5+p2eRG6y36ZA==" algorithmName="SHA-512" password="CC35"/>
  <autoFilter ref="C121:K135"/>
  <mergeCells count="9">
    <mergeCell ref="E7:H7"/>
    <mergeCell ref="E9:H9"/>
    <mergeCell ref="E18:H18"/>
    <mergeCell ref="E27:H27"/>
    <mergeCell ref="E85:H85"/>
    <mergeCell ref="E87:H87"/>
    <mergeCell ref="E112:H112"/>
    <mergeCell ref="E114:H114"/>
    <mergeCell ref="L2:V2"/>
  </mergeCells>
  <pageMargins left="0.39375" right="0.39375" top="0.39375" bottom="0.39375" header="0" footer="0"/>
  <pageSetup paperSize="9" orientation="portrait" blackAndWhite="1" fitToHeight="100"/>
  <headerFooter>
    <oddFooter>&amp;CStrana &amp;P z &amp;N</oddFooter>
  </headerFooter>
  <drawing r:id="rId1"/>
</worksheet>
</file>

<file path=docProps/core.xml><?xml version="1.0" encoding="utf-8"?>
<cp:coreProperties xmlns:dc="http://purl.org/dc/elements/1.1/" xmlns:dcterms="http://purl.org/dc/terms/" xmlns:xsi="http://www.w3.org/2001/XMLSchema-instance" xmlns:cp="http://schemas.openxmlformats.org/package/2006/metadata/core-properties">
  <dc:creator>Michvot Lukáš</dc:creator>
  <cp:lastModifiedBy>Michvot Lukáš</cp:lastModifiedBy>
  <dcterms:created xsi:type="dcterms:W3CDTF">2026-02-27T10:03:27Z</dcterms:created>
  <dcterms:modified xsi:type="dcterms:W3CDTF">2026-02-27T10:03:31Z</dcterms:modified>
</cp:coreProperties>
</file>